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6802EBB2-3046-4CEC-A444-4A3A91BA47E5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V70" i="16"/>
  <c r="V69" i="16"/>
  <c r="V68" i="16"/>
  <c r="F68" i="16"/>
  <c r="H68" i="16" s="1"/>
  <c r="I68" i="16" s="1"/>
  <c r="V67" i="16"/>
  <c r="V66" i="16"/>
  <c r="V65" i="16"/>
  <c r="F65" i="16"/>
  <c r="H65" i="16" s="1"/>
  <c r="I65" i="16" s="1"/>
  <c r="V64" i="16"/>
  <c r="F64" i="16"/>
  <c r="H64" i="16" s="1"/>
  <c r="I64" i="16" s="1"/>
  <c r="V63" i="16"/>
  <c r="V62" i="16"/>
  <c r="V61" i="16"/>
  <c r="F61" i="16"/>
  <c r="H61" i="16" s="1"/>
  <c r="I61" i="16" s="1"/>
  <c r="V60" i="16"/>
  <c r="F60" i="16"/>
  <c r="H60" i="16" s="1"/>
  <c r="I60" i="16" s="1"/>
  <c r="V59" i="16"/>
  <c r="V58" i="16"/>
  <c r="V57" i="16"/>
  <c r="F57" i="16"/>
  <c r="H57" i="16" s="1"/>
  <c r="I57" i="16" s="1"/>
  <c r="V56" i="16"/>
  <c r="F56" i="16"/>
  <c r="H56" i="16" s="1"/>
  <c r="I56" i="16" s="1"/>
  <c r="V55" i="16"/>
  <c r="V54" i="16"/>
  <c r="R54" i="16"/>
  <c r="F54" i="16"/>
  <c r="H54" i="16" s="1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H35" i="16"/>
  <c r="I35" i="16" s="1"/>
  <c r="F35" i="16"/>
  <c r="V34" i="16"/>
  <c r="F34" i="16"/>
  <c r="H34" i="16" s="1"/>
  <c r="I34" i="16" s="1"/>
  <c r="V33" i="16"/>
  <c r="F33" i="16"/>
  <c r="H33" i="16" s="1"/>
  <c r="I33" i="16" s="1"/>
  <c r="V32" i="16"/>
  <c r="H32" i="16"/>
  <c r="I32" i="16" s="1"/>
  <c r="F32" i="16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H20" i="16"/>
  <c r="I20" i="16" s="1"/>
  <c r="F20" i="16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H14" i="16"/>
  <c r="I14" i="16" s="1"/>
  <c r="F14" i="16"/>
  <c r="V13" i="16"/>
  <c r="F13" i="16"/>
  <c r="H13" i="16" s="1"/>
  <c r="I13" i="16" s="1"/>
  <c r="V12" i="16"/>
  <c r="F12" i="16"/>
  <c r="H12" i="16" s="1"/>
  <c r="I12" i="16" s="1"/>
  <c r="V11" i="16"/>
  <c r="H11" i="16"/>
  <c r="I11" i="16" s="1"/>
  <c r="F11" i="16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H5" i="16"/>
  <c r="I5" i="16" s="1"/>
  <c r="F5" i="16"/>
  <c r="V4" i="16"/>
  <c r="R4" i="16"/>
  <c r="F4" i="16"/>
  <c r="H4" i="16" s="1"/>
  <c r="V72" i="15"/>
  <c r="I72" i="15"/>
  <c r="F72" i="15"/>
  <c r="V71" i="15"/>
  <c r="F71" i="15"/>
  <c r="H71" i="15" s="1"/>
  <c r="I71" i="15" s="1"/>
  <c r="V70" i="15"/>
  <c r="V69" i="15"/>
  <c r="F69" i="15"/>
  <c r="H69" i="15" s="1"/>
  <c r="I69" i="15" s="1"/>
  <c r="V68" i="15"/>
  <c r="V67" i="15"/>
  <c r="F67" i="15"/>
  <c r="H67" i="15" s="1"/>
  <c r="I67" i="15" s="1"/>
  <c r="V66" i="15"/>
  <c r="V65" i="15"/>
  <c r="F65" i="15"/>
  <c r="H65" i="15" s="1"/>
  <c r="I65" i="15" s="1"/>
  <c r="V64" i="15"/>
  <c r="V63" i="15"/>
  <c r="V62" i="15"/>
  <c r="F62" i="15"/>
  <c r="H62" i="15" s="1"/>
  <c r="I62" i="15" s="1"/>
  <c r="V61" i="15"/>
  <c r="F61" i="15"/>
  <c r="H61" i="15" s="1"/>
  <c r="I61" i="15" s="1"/>
  <c r="V60" i="15"/>
  <c r="V59" i="15"/>
  <c r="V58" i="15"/>
  <c r="F58" i="15"/>
  <c r="H58" i="15" s="1"/>
  <c r="I58" i="15" s="1"/>
  <c r="V57" i="15"/>
  <c r="F57" i="15"/>
  <c r="H57" i="15" s="1"/>
  <c r="I57" i="15" s="1"/>
  <c r="V56" i="15"/>
  <c r="F56" i="15"/>
  <c r="H56" i="15" s="1"/>
  <c r="I56" i="15" s="1"/>
  <c r="V55" i="15"/>
  <c r="F55" i="15"/>
  <c r="H55" i="15" s="1"/>
  <c r="I55" i="15" s="1"/>
  <c r="V54" i="15"/>
  <c r="R54" i="15"/>
  <c r="F54" i="15"/>
  <c r="H54" i="15" s="1"/>
  <c r="E48" i="15"/>
  <c r="D48" i="15"/>
  <c r="V47" i="15"/>
  <c r="I47" i="15"/>
  <c r="F47" i="15"/>
  <c r="V46" i="15"/>
  <c r="F46" i="15"/>
  <c r="H46" i="15" s="1"/>
  <c r="I46" i="15" s="1"/>
  <c r="V45" i="15"/>
  <c r="H45" i="15"/>
  <c r="I45" i="15" s="1"/>
  <c r="F45" i="15"/>
  <c r="V44" i="15"/>
  <c r="F44" i="15"/>
  <c r="H44" i="15" s="1"/>
  <c r="I44" i="15" s="1"/>
  <c r="V43" i="15"/>
  <c r="F43" i="15"/>
  <c r="H43" i="15" s="1"/>
  <c r="I43" i="15" s="1"/>
  <c r="V42" i="15"/>
  <c r="H42" i="15"/>
  <c r="I42" i="15" s="1"/>
  <c r="F42" i="15"/>
  <c r="V41" i="15"/>
  <c r="F41" i="15"/>
  <c r="H41" i="15" s="1"/>
  <c r="I41" i="15" s="1"/>
  <c r="V40" i="15"/>
  <c r="F40" i="15"/>
  <c r="H40" i="15" s="1"/>
  <c r="I40" i="15" s="1"/>
  <c r="V39" i="15"/>
  <c r="I39" i="15"/>
  <c r="H39" i="15"/>
  <c r="F39" i="15"/>
  <c r="V38" i="15"/>
  <c r="F38" i="15"/>
  <c r="H38" i="15" s="1"/>
  <c r="I38" i="15" s="1"/>
  <c r="V37" i="15"/>
  <c r="F37" i="15"/>
  <c r="H37" i="15" s="1"/>
  <c r="I37" i="15" s="1"/>
  <c r="V36" i="15"/>
  <c r="F36" i="15"/>
  <c r="H36" i="15" s="1"/>
  <c r="I36" i="15" s="1"/>
  <c r="V35" i="15"/>
  <c r="H35" i="15"/>
  <c r="I35" i="15" s="1"/>
  <c r="F35" i="15"/>
  <c r="V34" i="15"/>
  <c r="F34" i="15"/>
  <c r="H34" i="15" s="1"/>
  <c r="I34" i="15" s="1"/>
  <c r="V33" i="15"/>
  <c r="H33" i="15"/>
  <c r="I33" i="15" s="1"/>
  <c r="F33" i="15"/>
  <c r="V32" i="15"/>
  <c r="H32" i="15"/>
  <c r="I32" i="15" s="1"/>
  <c r="F32" i="15"/>
  <c r="V31" i="15"/>
  <c r="F31" i="15"/>
  <c r="H31" i="15" s="1"/>
  <c r="I31" i="15" s="1"/>
  <c r="V30" i="15"/>
  <c r="H30" i="15"/>
  <c r="I30" i="15" s="1"/>
  <c r="F30" i="15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F19" i="15"/>
  <c r="H19" i="15" s="1"/>
  <c r="I19" i="15" s="1"/>
  <c r="V18" i="15"/>
  <c r="H18" i="15"/>
  <c r="I18" i="15" s="1"/>
  <c r="F18" i="15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H14" i="15"/>
  <c r="I14" i="15" s="1"/>
  <c r="F14" i="15"/>
  <c r="V13" i="15"/>
  <c r="F13" i="15"/>
  <c r="H13" i="15" s="1"/>
  <c r="I13" i="15" s="1"/>
  <c r="V12" i="15"/>
  <c r="H12" i="15"/>
  <c r="I12" i="15" s="1"/>
  <c r="F12" i="15"/>
  <c r="V11" i="15"/>
  <c r="F11" i="15"/>
  <c r="H11" i="15" s="1"/>
  <c r="I11" i="15" s="1"/>
  <c r="V10" i="15"/>
  <c r="F10" i="15"/>
  <c r="H10" i="15" s="1"/>
  <c r="I10" i="15" s="1"/>
  <c r="V9" i="15"/>
  <c r="H9" i="15"/>
  <c r="I9" i="15" s="1"/>
  <c r="F9" i="15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H4" i="15"/>
  <c r="I4" i="15" s="1"/>
  <c r="J5" i="15" s="1"/>
  <c r="F4" i="15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D67" i="14"/>
  <c r="V66" i="14"/>
  <c r="E66" i="14"/>
  <c r="F66" i="14" s="1"/>
  <c r="H66" i="14" s="1"/>
  <c r="I66" i="14" s="1"/>
  <c r="D66" i="14"/>
  <c r="V65" i="14"/>
  <c r="E65" i="14"/>
  <c r="D65" i="14"/>
  <c r="V64" i="14"/>
  <c r="E64" i="14"/>
  <c r="D64" i="14"/>
  <c r="V63" i="14"/>
  <c r="E63" i="14"/>
  <c r="D63" i="14"/>
  <c r="V62" i="14"/>
  <c r="E62" i="14"/>
  <c r="F62" i="14" s="1"/>
  <c r="H62" i="14" s="1"/>
  <c r="I62" i="14" s="1"/>
  <c r="D62" i="14"/>
  <c r="V61" i="14"/>
  <c r="E61" i="14"/>
  <c r="D61" i="14"/>
  <c r="V60" i="14"/>
  <c r="E60" i="14"/>
  <c r="D60" i="14"/>
  <c r="V59" i="14"/>
  <c r="E59" i="14"/>
  <c r="D59" i="14"/>
  <c r="V58" i="14"/>
  <c r="E58" i="14"/>
  <c r="F58" i="14" s="1"/>
  <c r="H58" i="14" s="1"/>
  <c r="I58" i="14" s="1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H35" i="14"/>
  <c r="I35" i="14" s="1"/>
  <c r="F35" i="14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I29" i="14" s="1"/>
  <c r="J30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H13" i="14"/>
  <c r="I13" i="14" s="1"/>
  <c r="F13" i="14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K4" i="14" s="1"/>
  <c r="E70" i="9"/>
  <c r="D48" i="13"/>
  <c r="D48" i="12"/>
  <c r="D48" i="11"/>
  <c r="D48" i="10"/>
  <c r="D48" i="9"/>
  <c r="D48" i="8"/>
  <c r="D48" i="7"/>
  <c r="D48" i="6"/>
  <c r="E48" i="5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V70" i="12"/>
  <c r="E70" i="12"/>
  <c r="V69" i="12"/>
  <c r="E69" i="12"/>
  <c r="V68" i="12"/>
  <c r="E68" i="12"/>
  <c r="D68" i="12"/>
  <c r="V67" i="12"/>
  <c r="E67" i="12"/>
  <c r="V66" i="12"/>
  <c r="E66" i="12"/>
  <c r="V65" i="12"/>
  <c r="E65" i="12"/>
  <c r="V64" i="12"/>
  <c r="E64" i="12"/>
  <c r="D64" i="12"/>
  <c r="V63" i="12"/>
  <c r="E63" i="12"/>
  <c r="V62" i="12"/>
  <c r="E62" i="12"/>
  <c r="V61" i="12"/>
  <c r="E61" i="12"/>
  <c r="V60" i="12"/>
  <c r="E60" i="12"/>
  <c r="D60" i="12"/>
  <c r="V59" i="12"/>
  <c r="E59" i="12"/>
  <c r="V58" i="12"/>
  <c r="E58" i="12"/>
  <c r="V57" i="12"/>
  <c r="E57" i="12"/>
  <c r="V56" i="12"/>
  <c r="E56" i="12"/>
  <c r="V55" i="12"/>
  <c r="E55" i="12"/>
  <c r="D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F21" i="12"/>
  <c r="H21" i="12" s="1"/>
  <c r="I21" i="12" s="1"/>
  <c r="V20" i="12"/>
  <c r="V19" i="12"/>
  <c r="F19" i="12"/>
  <c r="H19" i="12" s="1"/>
  <c r="I19" i="12" s="1"/>
  <c r="V18" i="12"/>
  <c r="V17" i="12"/>
  <c r="F17" i="12"/>
  <c r="H17" i="12" s="1"/>
  <c r="I17" i="12" s="1"/>
  <c r="V16" i="12"/>
  <c r="V15" i="12"/>
  <c r="F15" i="12"/>
  <c r="H15" i="12" s="1"/>
  <c r="I15" i="12" s="1"/>
  <c r="V14" i="12"/>
  <c r="V13" i="12"/>
  <c r="F13" i="12"/>
  <c r="H13" i="12" s="1"/>
  <c r="I13" i="12" s="1"/>
  <c r="V12" i="12"/>
  <c r="V11" i="12"/>
  <c r="F11" i="12"/>
  <c r="H11" i="12" s="1"/>
  <c r="I11" i="12" s="1"/>
  <c r="V10" i="12"/>
  <c r="V9" i="12"/>
  <c r="F9" i="12"/>
  <c r="H9" i="12" s="1"/>
  <c r="I9" i="12" s="1"/>
  <c r="V8" i="12"/>
  <c r="V7" i="12"/>
  <c r="F7" i="12"/>
  <c r="H7" i="12" s="1"/>
  <c r="I7" i="12" s="1"/>
  <c r="V6" i="12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E72" i="10"/>
  <c r="D72" i="10"/>
  <c r="V71" i="10"/>
  <c r="E71" i="10"/>
  <c r="V70" i="10"/>
  <c r="E70" i="10"/>
  <c r="V69" i="10"/>
  <c r="E69" i="10"/>
  <c r="V68" i="10"/>
  <c r="E68" i="10"/>
  <c r="D68" i="10"/>
  <c r="V67" i="10"/>
  <c r="E67" i="10"/>
  <c r="V66" i="10"/>
  <c r="E66" i="10"/>
  <c r="V65" i="10"/>
  <c r="E65" i="10"/>
  <c r="V64" i="10"/>
  <c r="E64" i="10"/>
  <c r="D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D57" i="10"/>
  <c r="V56" i="10"/>
  <c r="E56" i="10"/>
  <c r="V55" i="10"/>
  <c r="E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F22" i="10"/>
  <c r="V21" i="10"/>
  <c r="V20" i="10"/>
  <c r="F20" i="10"/>
  <c r="H20" i="10" s="1"/>
  <c r="I20" i="10" s="1"/>
  <c r="V19" i="10"/>
  <c r="V18" i="10"/>
  <c r="F18" i="10"/>
  <c r="H18" i="10" s="1"/>
  <c r="I18" i="10" s="1"/>
  <c r="V17" i="10"/>
  <c r="V16" i="10"/>
  <c r="F16" i="10"/>
  <c r="H16" i="10" s="1"/>
  <c r="I16" i="10" s="1"/>
  <c r="V15" i="10"/>
  <c r="V14" i="10"/>
  <c r="F14" i="10"/>
  <c r="H14" i="10" s="1"/>
  <c r="I14" i="10" s="1"/>
  <c r="V13" i="10"/>
  <c r="V12" i="10"/>
  <c r="F12" i="10"/>
  <c r="H12" i="10" s="1"/>
  <c r="I12" i="10" s="1"/>
  <c r="V11" i="10"/>
  <c r="V10" i="10"/>
  <c r="F10" i="10"/>
  <c r="H10" i="10" s="1"/>
  <c r="I10" i="10" s="1"/>
  <c r="V9" i="10"/>
  <c r="V8" i="10"/>
  <c r="V7" i="10"/>
  <c r="V6" i="10"/>
  <c r="V5" i="10"/>
  <c r="F5" i="10"/>
  <c r="H5" i="10" s="1"/>
  <c r="I5" i="10" s="1"/>
  <c r="V4" i="10"/>
  <c r="R4" i="10"/>
  <c r="V72" i="9"/>
  <c r="I72" i="9"/>
  <c r="D72" i="9"/>
  <c r="V71" i="9"/>
  <c r="D71" i="9"/>
  <c r="V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F5" i="9"/>
  <c r="H5" i="9" s="1"/>
  <c r="I5" i="9" s="1"/>
  <c r="V4" i="9"/>
  <c r="R4" i="9"/>
  <c r="V72" i="8"/>
  <c r="I72" i="8"/>
  <c r="E72" i="8"/>
  <c r="V71" i="8"/>
  <c r="E71" i="8"/>
  <c r="V70" i="8"/>
  <c r="E70" i="8"/>
  <c r="V69" i="8"/>
  <c r="E69" i="8"/>
  <c r="D69" i="8"/>
  <c r="V68" i="8"/>
  <c r="E68" i="8"/>
  <c r="V67" i="8"/>
  <c r="E67" i="8"/>
  <c r="V66" i="8"/>
  <c r="E66" i="8"/>
  <c r="V65" i="8"/>
  <c r="E65" i="8"/>
  <c r="D65" i="8"/>
  <c r="F65" i="8" s="1"/>
  <c r="H65" i="8" s="1"/>
  <c r="I65" i="8" s="1"/>
  <c r="V64" i="8"/>
  <c r="E64" i="8"/>
  <c r="V63" i="8"/>
  <c r="E63" i="8"/>
  <c r="V62" i="8"/>
  <c r="E62" i="8"/>
  <c r="V61" i="8"/>
  <c r="E61" i="8"/>
  <c r="D61" i="8"/>
  <c r="V60" i="8"/>
  <c r="E60" i="8"/>
  <c r="V59" i="8"/>
  <c r="E59" i="8"/>
  <c r="V58" i="8"/>
  <c r="E58" i="8"/>
  <c r="V57" i="8"/>
  <c r="E57" i="8"/>
  <c r="D57" i="8"/>
  <c r="V56" i="8"/>
  <c r="E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F21" i="8"/>
  <c r="H21" i="8" s="1"/>
  <c r="I21" i="8" s="1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F14" i="8"/>
  <c r="H14" i="8" s="1"/>
  <c r="I14" i="8" s="1"/>
  <c r="V13" i="8"/>
  <c r="V12" i="8"/>
  <c r="V11" i="8"/>
  <c r="V10" i="8"/>
  <c r="V9" i="8"/>
  <c r="F9" i="8"/>
  <c r="H9" i="8" s="1"/>
  <c r="I9" i="8" s="1"/>
  <c r="V8" i="8"/>
  <c r="V7" i="8"/>
  <c r="V6" i="8"/>
  <c r="F6" i="8"/>
  <c r="H6" i="8" s="1"/>
  <c r="I6" i="8" s="1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F67" i="7" s="1"/>
  <c r="H67" i="7" s="1"/>
  <c r="I67" i="7" s="1"/>
  <c r="V66" i="7"/>
  <c r="E66" i="7"/>
  <c r="F66" i="7" s="1"/>
  <c r="H66" i="7" s="1"/>
  <c r="I66" i="7" s="1"/>
  <c r="D66" i="7"/>
  <c r="V65" i="7"/>
  <c r="E65" i="7"/>
  <c r="D65" i="7"/>
  <c r="V64" i="7"/>
  <c r="E64" i="7"/>
  <c r="D64" i="7"/>
  <c r="V63" i="7"/>
  <c r="E63" i="7"/>
  <c r="D63" i="7"/>
  <c r="F63" i="7" s="1"/>
  <c r="H63" i="7" s="1"/>
  <c r="I63" i="7" s="1"/>
  <c r="V62" i="7"/>
  <c r="E62" i="7"/>
  <c r="F62" i="7" s="1"/>
  <c r="H62" i="7" s="1"/>
  <c r="I62" i="7" s="1"/>
  <c r="D62" i="7"/>
  <c r="V61" i="7"/>
  <c r="E61" i="7"/>
  <c r="D61" i="7"/>
  <c r="V60" i="7"/>
  <c r="E60" i="7"/>
  <c r="D60" i="7"/>
  <c r="V59" i="7"/>
  <c r="E59" i="7"/>
  <c r="D59" i="7"/>
  <c r="F59" i="7" s="1"/>
  <c r="H59" i="7" s="1"/>
  <c r="I59" i="7" s="1"/>
  <c r="V58" i="7"/>
  <c r="E58" i="7"/>
  <c r="D58" i="7"/>
  <c r="V57" i="7"/>
  <c r="E57" i="7"/>
  <c r="D57" i="7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V71" i="6"/>
  <c r="E71" i="6"/>
  <c r="V70" i="6"/>
  <c r="E70" i="6"/>
  <c r="V69" i="6"/>
  <c r="E69" i="6"/>
  <c r="D69" i="6"/>
  <c r="V68" i="6"/>
  <c r="E68" i="6"/>
  <c r="V67" i="6"/>
  <c r="E67" i="6"/>
  <c r="V66" i="6"/>
  <c r="E66" i="6"/>
  <c r="V65" i="6"/>
  <c r="E65" i="6"/>
  <c r="V64" i="6"/>
  <c r="E64" i="6"/>
  <c r="D64" i="6"/>
  <c r="V63" i="6"/>
  <c r="E63" i="6"/>
  <c r="V62" i="6"/>
  <c r="E62" i="6"/>
  <c r="V61" i="6"/>
  <c r="E61" i="6"/>
  <c r="V60" i="6"/>
  <c r="E60" i="6"/>
  <c r="D60" i="6"/>
  <c r="V59" i="6"/>
  <c r="E59" i="6"/>
  <c r="D59" i="6"/>
  <c r="V58" i="6"/>
  <c r="E58" i="6"/>
  <c r="V57" i="6"/>
  <c r="E57" i="6"/>
  <c r="V56" i="6"/>
  <c r="E56" i="6"/>
  <c r="V55" i="6"/>
  <c r="E55" i="6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V20" i="6"/>
  <c r="F20" i="6"/>
  <c r="H20" i="6" s="1"/>
  <c r="I20" i="6" s="1"/>
  <c r="V19" i="6"/>
  <c r="V18" i="6"/>
  <c r="V17" i="6"/>
  <c r="V16" i="6"/>
  <c r="V15" i="6"/>
  <c r="F15" i="6"/>
  <c r="H15" i="6" s="1"/>
  <c r="I15" i="6" s="1"/>
  <c r="V14" i="6"/>
  <c r="V13" i="6"/>
  <c r="V12" i="6"/>
  <c r="F12" i="6"/>
  <c r="H12" i="6" s="1"/>
  <c r="I12" i="6" s="1"/>
  <c r="V11" i="6"/>
  <c r="V10" i="6"/>
  <c r="F10" i="6"/>
  <c r="H10" i="6" s="1"/>
  <c r="I10" i="6" s="1"/>
  <c r="V9" i="6"/>
  <c r="V8" i="6"/>
  <c r="F8" i="6"/>
  <c r="H8" i="6" s="1"/>
  <c r="I8" i="6" s="1"/>
  <c r="V7" i="6"/>
  <c r="V6" i="6"/>
  <c r="F6" i="6"/>
  <c r="H6" i="6" s="1"/>
  <c r="I6" i="6" s="1"/>
  <c r="V5" i="6"/>
  <c r="V4" i="6"/>
  <c r="R4" i="6"/>
  <c r="V72" i="5"/>
  <c r="I72" i="5"/>
  <c r="E72" i="5"/>
  <c r="D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D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F20" i="5"/>
  <c r="H20" i="5" s="1"/>
  <c r="I20" i="5" s="1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F58" i="16" l="1"/>
  <c r="H58" i="16" s="1"/>
  <c r="I58" i="16" s="1"/>
  <c r="F62" i="16"/>
  <c r="H62" i="16" s="1"/>
  <c r="I62" i="16" s="1"/>
  <c r="F66" i="16"/>
  <c r="H66" i="16" s="1"/>
  <c r="I66" i="16" s="1"/>
  <c r="F70" i="16"/>
  <c r="H70" i="16" s="1"/>
  <c r="I70" i="16" s="1"/>
  <c r="F55" i="16"/>
  <c r="H55" i="16" s="1"/>
  <c r="I55" i="16" s="1"/>
  <c r="F59" i="16"/>
  <c r="H59" i="16" s="1"/>
  <c r="I59" i="16" s="1"/>
  <c r="F63" i="16"/>
  <c r="H63" i="16" s="1"/>
  <c r="I63" i="16" s="1"/>
  <c r="F67" i="16"/>
  <c r="H67" i="16" s="1"/>
  <c r="I67" i="16" s="1"/>
  <c r="F71" i="16"/>
  <c r="H71" i="16" s="1"/>
  <c r="I71" i="16" s="1"/>
  <c r="K4" i="16"/>
  <c r="I4" i="16"/>
  <c r="J5" i="16" s="1"/>
  <c r="R5" i="16" s="1"/>
  <c r="F72" i="16"/>
  <c r="D73" i="16"/>
  <c r="F69" i="16"/>
  <c r="H69" i="16" s="1"/>
  <c r="I69" i="16" s="1"/>
  <c r="F59" i="15"/>
  <c r="H59" i="15" s="1"/>
  <c r="I59" i="15" s="1"/>
  <c r="F63" i="15"/>
  <c r="H63" i="15" s="1"/>
  <c r="I63" i="15" s="1"/>
  <c r="F68" i="15"/>
  <c r="H68" i="15" s="1"/>
  <c r="I68" i="15" s="1"/>
  <c r="K4" i="15"/>
  <c r="L4" i="15" s="1"/>
  <c r="J6" i="15"/>
  <c r="K6" i="15" s="1"/>
  <c r="F66" i="15"/>
  <c r="H66" i="15" s="1"/>
  <c r="I66" i="15" s="1"/>
  <c r="E73" i="15"/>
  <c r="F70" i="15"/>
  <c r="H70" i="15" s="1"/>
  <c r="I70" i="15" s="1"/>
  <c r="F60" i="15"/>
  <c r="H60" i="15" s="1"/>
  <c r="I60" i="15" s="1"/>
  <c r="D73" i="15"/>
  <c r="F64" i="15"/>
  <c r="H64" i="15" s="1"/>
  <c r="I64" i="15" s="1"/>
  <c r="K54" i="16"/>
  <c r="I54" i="16"/>
  <c r="J55" i="16" s="1"/>
  <c r="K29" i="16"/>
  <c r="I29" i="16"/>
  <c r="J30" i="16" s="1"/>
  <c r="J56" i="16"/>
  <c r="J31" i="16"/>
  <c r="K5" i="16"/>
  <c r="L4" i="16"/>
  <c r="J32" i="16"/>
  <c r="E73" i="16"/>
  <c r="S4" i="15"/>
  <c r="W4" i="15" s="1"/>
  <c r="R6" i="15"/>
  <c r="K54" i="15"/>
  <c r="I54" i="15"/>
  <c r="J55" i="15" s="1"/>
  <c r="K29" i="15"/>
  <c r="I29" i="15"/>
  <c r="J30" i="15" s="1"/>
  <c r="J56" i="15"/>
  <c r="K5" i="15"/>
  <c r="L5" i="15" s="1"/>
  <c r="R5" i="15"/>
  <c r="F71" i="14"/>
  <c r="H71" i="14" s="1"/>
  <c r="I71" i="14" s="1"/>
  <c r="F69" i="14"/>
  <c r="H69" i="14" s="1"/>
  <c r="I69" i="14" s="1"/>
  <c r="D73" i="14"/>
  <c r="F56" i="14"/>
  <c r="H56" i="14" s="1"/>
  <c r="I56" i="14" s="1"/>
  <c r="F60" i="14"/>
  <c r="H60" i="14" s="1"/>
  <c r="I60" i="14" s="1"/>
  <c r="F64" i="14"/>
  <c r="H64" i="14" s="1"/>
  <c r="I64" i="14" s="1"/>
  <c r="F68" i="14"/>
  <c r="H68" i="14" s="1"/>
  <c r="I68" i="14" s="1"/>
  <c r="F72" i="14"/>
  <c r="J31" i="14"/>
  <c r="K31" i="14" s="1"/>
  <c r="F57" i="14"/>
  <c r="H57" i="14" s="1"/>
  <c r="I57" i="14" s="1"/>
  <c r="F61" i="14"/>
  <c r="H61" i="14" s="1"/>
  <c r="I61" i="14" s="1"/>
  <c r="F65" i="14"/>
  <c r="H65" i="14" s="1"/>
  <c r="I65" i="14" s="1"/>
  <c r="F54" i="14"/>
  <c r="H54" i="14" s="1"/>
  <c r="I54" i="14" s="1"/>
  <c r="J55" i="14" s="1"/>
  <c r="F55" i="14"/>
  <c r="H55" i="14" s="1"/>
  <c r="I55" i="14" s="1"/>
  <c r="F59" i="14"/>
  <c r="H59" i="14" s="1"/>
  <c r="I59" i="14" s="1"/>
  <c r="F63" i="14"/>
  <c r="H63" i="14" s="1"/>
  <c r="I63" i="14" s="1"/>
  <c r="F67" i="14"/>
  <c r="H67" i="14" s="1"/>
  <c r="I67" i="14" s="1"/>
  <c r="F70" i="14"/>
  <c r="H70" i="14" s="1"/>
  <c r="I70" i="14" s="1"/>
  <c r="R31" i="14"/>
  <c r="J32" i="14"/>
  <c r="J33" i="14" s="1"/>
  <c r="I4" i="14"/>
  <c r="J5" i="14" s="1"/>
  <c r="K29" i="14"/>
  <c r="K30" i="14"/>
  <c r="L29" i="14"/>
  <c r="R30" i="14"/>
  <c r="E73" i="14"/>
  <c r="E72" i="9"/>
  <c r="E71" i="9"/>
  <c r="F71" i="9" s="1"/>
  <c r="H71" i="9" s="1"/>
  <c r="I71" i="9" s="1"/>
  <c r="E23" i="9"/>
  <c r="F57" i="7"/>
  <c r="H57" i="7" s="1"/>
  <c r="I57" i="7" s="1"/>
  <c r="F56" i="7"/>
  <c r="H56" i="7" s="1"/>
  <c r="I56" i="7" s="1"/>
  <c r="F71" i="7"/>
  <c r="H71" i="7" s="1"/>
  <c r="I71" i="7" s="1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5" i="13"/>
  <c r="H65" i="13" s="1"/>
  <c r="I65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55" i="6"/>
  <c r="H55" i="6" s="1"/>
  <c r="I55" i="6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F58" i="6" s="1"/>
  <c r="H58" i="6" s="1"/>
  <c r="I58" i="6" s="1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F69" i="6"/>
  <c r="H69" i="6" s="1"/>
  <c r="I69" i="6" s="1"/>
  <c r="D72" i="6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F60" i="8" s="1"/>
  <c r="H60" i="8" s="1"/>
  <c r="I60" i="8" s="1"/>
  <c r="D64" i="8"/>
  <c r="F64" i="8" s="1"/>
  <c r="H64" i="8" s="1"/>
  <c r="I64" i="8" s="1"/>
  <c r="D68" i="8"/>
  <c r="F68" i="8" s="1"/>
  <c r="H68" i="8" s="1"/>
  <c r="I68" i="8" s="1"/>
  <c r="F69" i="8"/>
  <c r="H69" i="8" s="1"/>
  <c r="I69" i="8" s="1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F67" i="10" s="1"/>
  <c r="H67" i="10" s="1"/>
  <c r="I67" i="10" s="1"/>
  <c r="F68" i="10"/>
  <c r="H68" i="10" s="1"/>
  <c r="I68" i="10" s="1"/>
  <c r="D71" i="10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3" i="12" s="1"/>
  <c r="H63" i="12" s="1"/>
  <c r="I63" i="12" s="1"/>
  <c r="F64" i="12"/>
  <c r="H64" i="12" s="1"/>
  <c r="I64" i="12" s="1"/>
  <c r="D67" i="12"/>
  <c r="D71" i="12"/>
  <c r="F71" i="12" s="1"/>
  <c r="H71" i="12" s="1"/>
  <c r="I71" i="12" s="1"/>
  <c r="F72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2" i="5"/>
  <c r="H62" i="5" s="1"/>
  <c r="I62" i="5" s="1"/>
  <c r="D66" i="5"/>
  <c r="F66" i="5" s="1"/>
  <c r="H66" i="5" s="1"/>
  <c r="I66" i="5" s="1"/>
  <c r="D70" i="5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D62" i="6"/>
  <c r="F62" i="6" s="1"/>
  <c r="H62" i="6" s="1"/>
  <c r="I62" i="6" s="1"/>
  <c r="D66" i="6"/>
  <c r="F66" i="6" s="1"/>
  <c r="H66" i="6" s="1"/>
  <c r="I66" i="6" s="1"/>
  <c r="D71" i="6"/>
  <c r="F71" i="6" s="1"/>
  <c r="H71" i="6" s="1"/>
  <c r="I71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D59" i="8"/>
  <c r="F59" i="8" s="1"/>
  <c r="H59" i="8" s="1"/>
  <c r="I59" i="8" s="1"/>
  <c r="D63" i="8"/>
  <c r="F63" i="8" s="1"/>
  <c r="H63" i="8" s="1"/>
  <c r="I63" i="8" s="1"/>
  <c r="D67" i="8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F62" i="10" s="1"/>
  <c r="H62" i="10" s="1"/>
  <c r="I62" i="10" s="1"/>
  <c r="D66" i="10"/>
  <c r="F66" i="10" s="1"/>
  <c r="H66" i="10" s="1"/>
  <c r="I66" i="10" s="1"/>
  <c r="D70" i="10"/>
  <c r="F70" i="10" s="1"/>
  <c r="H70" i="10" s="1"/>
  <c r="I70" i="10" s="1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F62" i="12" s="1"/>
  <c r="H62" i="12" s="1"/>
  <c r="I62" i="12" s="1"/>
  <c r="D66" i="12"/>
  <c r="F67" i="12"/>
  <c r="H67" i="12" s="1"/>
  <c r="I67" i="12" s="1"/>
  <c r="D70" i="12"/>
  <c r="F70" i="12" s="1"/>
  <c r="H70" i="12" s="1"/>
  <c r="I70" i="12" s="1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F65" i="5" s="1"/>
  <c r="H65" i="5" s="1"/>
  <c r="I65" i="5" s="1"/>
  <c r="D69" i="5"/>
  <c r="F69" i="5" s="1"/>
  <c r="H69" i="5" s="1"/>
  <c r="I69" i="5" s="1"/>
  <c r="F70" i="5"/>
  <c r="H70" i="5" s="1"/>
  <c r="I70" i="5" s="1"/>
  <c r="F13" i="6"/>
  <c r="H13" i="6" s="1"/>
  <c r="I13" i="6" s="1"/>
  <c r="F18" i="6"/>
  <c r="H18" i="6" s="1"/>
  <c r="I18" i="6" s="1"/>
  <c r="D56" i="6"/>
  <c r="D61" i="6"/>
  <c r="F61" i="6" s="1"/>
  <c r="H61" i="6" s="1"/>
  <c r="I61" i="6" s="1"/>
  <c r="D65" i="6"/>
  <c r="F65" i="6" s="1"/>
  <c r="H65" i="6" s="1"/>
  <c r="I65" i="6" s="1"/>
  <c r="D70" i="6"/>
  <c r="F70" i="6" s="1"/>
  <c r="H70" i="6" s="1"/>
  <c r="I70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F55" i="8"/>
  <c r="H55" i="8" s="1"/>
  <c r="I55" i="8" s="1"/>
  <c r="D58" i="8"/>
  <c r="D62" i="8"/>
  <c r="F62" i="8" s="1"/>
  <c r="H62" i="8" s="1"/>
  <c r="I62" i="8" s="1"/>
  <c r="D66" i="8"/>
  <c r="F66" i="8" s="1"/>
  <c r="H66" i="8" s="1"/>
  <c r="I66" i="8" s="1"/>
  <c r="F67" i="8"/>
  <c r="H67" i="8" s="1"/>
  <c r="I67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D69" i="10"/>
  <c r="F69" i="10" s="1"/>
  <c r="H69" i="10" s="1"/>
  <c r="I69" i="10" s="1"/>
  <c r="F22" i="12"/>
  <c r="D56" i="12"/>
  <c r="F56" i="12" s="1"/>
  <c r="H56" i="12" s="1"/>
  <c r="I56" i="12" s="1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72" i="5"/>
  <c r="F60" i="6"/>
  <c r="H60" i="6" s="1"/>
  <c r="I60" i="6" s="1"/>
  <c r="F60" i="7"/>
  <c r="H60" i="7" s="1"/>
  <c r="I60" i="7" s="1"/>
  <c r="F58" i="8"/>
  <c r="H58" i="8" s="1"/>
  <c r="I58" i="8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61" i="5"/>
  <c r="H61" i="5" s="1"/>
  <c r="I61" i="5" s="1"/>
  <c r="F56" i="6"/>
  <c r="H56" i="6" s="1"/>
  <c r="I56" i="6" s="1"/>
  <c r="F64" i="6"/>
  <c r="H64" i="6" s="1"/>
  <c r="I64" i="6" s="1"/>
  <c r="F64" i="7"/>
  <c r="H64" i="7" s="1"/>
  <c r="I64" i="7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5" i="10"/>
  <c r="H55" i="10" s="1"/>
  <c r="I55" i="10" s="1"/>
  <c r="F57" i="10"/>
  <c r="H57" i="10" s="1"/>
  <c r="I57" i="10" s="1"/>
  <c r="F71" i="10"/>
  <c r="H71" i="10" s="1"/>
  <c r="I71" i="10" s="1"/>
  <c r="F56" i="11"/>
  <c r="H56" i="11" s="1"/>
  <c r="I56" i="11" s="1"/>
  <c r="F64" i="11"/>
  <c r="H64" i="11" s="1"/>
  <c r="I64" i="11" s="1"/>
  <c r="F72" i="11"/>
  <c r="F60" i="12"/>
  <c r="H60" i="12" s="1"/>
  <c r="I60" i="12" s="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D23" i="13"/>
  <c r="D54" i="13"/>
  <c r="D73" i="13" s="1"/>
  <c r="F66" i="12"/>
  <c r="H66" i="12" s="1"/>
  <c r="I6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F72" i="6"/>
  <c r="D23" i="6"/>
  <c r="D54" i="6"/>
  <c r="F54" i="6" s="1"/>
  <c r="H54" i="6" s="1"/>
  <c r="F29" i="13"/>
  <c r="H29" i="13" s="1"/>
  <c r="I29" i="13" s="1"/>
  <c r="J30" i="13" s="1"/>
  <c r="J31" i="13" s="1"/>
  <c r="E48" i="13"/>
  <c r="E54" i="13"/>
  <c r="E73" i="13" s="1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F54" i="10" s="1"/>
  <c r="H54" i="10" s="1"/>
  <c r="I54" i="10" s="1"/>
  <c r="J55" i="10" s="1"/>
  <c r="E23" i="10"/>
  <c r="F4" i="10"/>
  <c r="H4" i="10" s="1"/>
  <c r="K4" i="10" s="1"/>
  <c r="E48" i="9"/>
  <c r="E54" i="9"/>
  <c r="E73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D23" i="5"/>
  <c r="F4" i="5"/>
  <c r="H4" i="5" s="1"/>
  <c r="D54" i="5"/>
  <c r="J6" i="16" l="1"/>
  <c r="J7" i="15"/>
  <c r="K32" i="16"/>
  <c r="R32" i="16"/>
  <c r="R31" i="16"/>
  <c r="K31" i="16"/>
  <c r="L31" i="16" s="1"/>
  <c r="J33" i="16"/>
  <c r="S4" i="16"/>
  <c r="W4" i="16" s="1"/>
  <c r="R56" i="16"/>
  <c r="K56" i="16"/>
  <c r="L29" i="16"/>
  <c r="R30" i="16"/>
  <c r="K30" i="16"/>
  <c r="L30" i="16" s="1"/>
  <c r="J57" i="16"/>
  <c r="K55" i="16"/>
  <c r="L55" i="16" s="1"/>
  <c r="L54" i="16"/>
  <c r="R55" i="16"/>
  <c r="S5" i="15"/>
  <c r="W5" i="15" s="1"/>
  <c r="L29" i="15"/>
  <c r="K30" i="15"/>
  <c r="R30" i="15"/>
  <c r="J31" i="15"/>
  <c r="R56" i="15"/>
  <c r="K56" i="15"/>
  <c r="J57" i="15"/>
  <c r="K55" i="15"/>
  <c r="L55" i="15" s="1"/>
  <c r="L54" i="15"/>
  <c r="R55" i="15"/>
  <c r="R7" i="15"/>
  <c r="L6" i="15"/>
  <c r="K7" i="15"/>
  <c r="J8" i="15"/>
  <c r="L30" i="14"/>
  <c r="S30" i="14" s="1"/>
  <c r="W30" i="14" s="1"/>
  <c r="K54" i="14"/>
  <c r="L54" i="14" s="1"/>
  <c r="J56" i="14"/>
  <c r="R56" i="14" s="1"/>
  <c r="R33" i="14"/>
  <c r="K33" i="14"/>
  <c r="R5" i="14"/>
  <c r="K5" i="14"/>
  <c r="L4" i="14"/>
  <c r="S29" i="14"/>
  <c r="W29" i="14" s="1"/>
  <c r="R55" i="14"/>
  <c r="K55" i="14"/>
  <c r="J34" i="14"/>
  <c r="K32" i="14"/>
  <c r="L32" i="14" s="1"/>
  <c r="L31" i="14"/>
  <c r="R32" i="14"/>
  <c r="J6" i="14"/>
  <c r="I4" i="11"/>
  <c r="J5" i="11" s="1"/>
  <c r="J6" i="11" s="1"/>
  <c r="F4" i="9"/>
  <c r="H4" i="9" s="1"/>
  <c r="I4" i="9" s="1"/>
  <c r="J5" i="9" s="1"/>
  <c r="D73" i="5"/>
  <c r="D73" i="6"/>
  <c r="D73" i="8"/>
  <c r="D73" i="12"/>
  <c r="D73" i="10"/>
  <c r="I4" i="10"/>
  <c r="J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L4" i="13"/>
  <c r="R30" i="13"/>
  <c r="K30" i="13"/>
  <c r="L30" i="13" s="1"/>
  <c r="R6" i="11"/>
  <c r="K6" i="11"/>
  <c r="J7" i="11"/>
  <c r="R5" i="11"/>
  <c r="K5" i="11"/>
  <c r="L5" i="11" s="1"/>
  <c r="L4" i="11"/>
  <c r="K56" i="10"/>
  <c r="K30" i="10"/>
  <c r="R30" i="10"/>
  <c r="J31" i="10"/>
  <c r="R5" i="10"/>
  <c r="K5" i="10"/>
  <c r="L4" i="10"/>
  <c r="J57" i="10"/>
  <c r="J6" i="10"/>
  <c r="R5" i="9"/>
  <c r="K5" i="9"/>
  <c r="J6" i="9"/>
  <c r="L4" i="8"/>
  <c r="R33" i="7"/>
  <c r="K33" i="7"/>
  <c r="K5" i="7"/>
  <c r="L4" i="7"/>
  <c r="R5" i="7"/>
  <c r="J34" i="7"/>
  <c r="K32" i="7"/>
  <c r="L32" i="7" s="1"/>
  <c r="L31" i="7"/>
  <c r="R32" i="7"/>
  <c r="J6" i="7"/>
  <c r="K54" i="6"/>
  <c r="I54" i="6"/>
  <c r="J55" i="6" s="1"/>
  <c r="R31" i="5"/>
  <c r="K31" i="5"/>
  <c r="J32" i="5"/>
  <c r="K30" i="5"/>
  <c r="L30" i="5" s="1"/>
  <c r="R30" i="5"/>
  <c r="K6" i="16" l="1"/>
  <c r="R6" i="16"/>
  <c r="J7" i="16"/>
  <c r="L5" i="16"/>
  <c r="S5" i="16" s="1"/>
  <c r="W5" i="16" s="1"/>
  <c r="S30" i="16"/>
  <c r="W30" i="16" s="1"/>
  <c r="S31" i="16"/>
  <c r="W31" i="16" s="1"/>
  <c r="S29" i="16"/>
  <c r="W29" i="16" s="1"/>
  <c r="S55" i="16"/>
  <c r="W55" i="16" s="1"/>
  <c r="S54" i="16"/>
  <c r="W54" i="16" s="1"/>
  <c r="K57" i="16"/>
  <c r="R57" i="16"/>
  <c r="L56" i="16"/>
  <c r="J58" i="16"/>
  <c r="L32" i="16"/>
  <c r="R33" i="16"/>
  <c r="K33" i="16"/>
  <c r="J34" i="16"/>
  <c r="S55" i="15"/>
  <c r="W55" i="15" s="1"/>
  <c r="S54" i="15"/>
  <c r="W54" i="15" s="1"/>
  <c r="K57" i="15"/>
  <c r="L56" i="15"/>
  <c r="R57" i="15"/>
  <c r="J58" i="15"/>
  <c r="S6" i="15"/>
  <c r="W6" i="15" s="1"/>
  <c r="S29" i="15"/>
  <c r="W29" i="15" s="1"/>
  <c r="R31" i="15"/>
  <c r="L30" i="15"/>
  <c r="K31" i="15"/>
  <c r="J32" i="15"/>
  <c r="K8" i="15"/>
  <c r="R8" i="15"/>
  <c r="L7" i="15"/>
  <c r="J9" i="15"/>
  <c r="J57" i="14"/>
  <c r="R57" i="14" s="1"/>
  <c r="L55" i="14"/>
  <c r="S55" i="14" s="1"/>
  <c r="W55" i="14" s="1"/>
  <c r="K56" i="14"/>
  <c r="S32" i="14"/>
  <c r="W32" i="14" s="1"/>
  <c r="S4" i="14"/>
  <c r="W4" i="14" s="1"/>
  <c r="S54" i="14"/>
  <c r="W54" i="14" s="1"/>
  <c r="R6" i="14"/>
  <c r="K6" i="14"/>
  <c r="L5" i="14"/>
  <c r="J7" i="14"/>
  <c r="K34" i="14"/>
  <c r="L33" i="14"/>
  <c r="R34" i="14"/>
  <c r="J35" i="14"/>
  <c r="S31" i="14"/>
  <c r="W31" i="14" s="1"/>
  <c r="J6" i="8"/>
  <c r="L55" i="10"/>
  <c r="I54" i="9"/>
  <c r="J55" i="9" s="1"/>
  <c r="J56" i="9" s="1"/>
  <c r="R56" i="9" s="1"/>
  <c r="K5" i="8"/>
  <c r="L5" i="8" s="1"/>
  <c r="J7" i="13"/>
  <c r="R7" i="13" s="1"/>
  <c r="L4" i="6"/>
  <c r="K6" i="13"/>
  <c r="J6" i="6"/>
  <c r="K6" i="6" s="1"/>
  <c r="R5" i="6"/>
  <c r="K54" i="5"/>
  <c r="I54" i="11"/>
  <c r="J55" i="11" s="1"/>
  <c r="K55" i="11" s="1"/>
  <c r="K5" i="13"/>
  <c r="L5" i="13" s="1"/>
  <c r="S5" i="13" s="1"/>
  <c r="W5" i="13" s="1"/>
  <c r="R5" i="13"/>
  <c r="I54" i="8"/>
  <c r="J55" i="8" s="1"/>
  <c r="I54" i="13"/>
  <c r="J55" i="13" s="1"/>
  <c r="J56" i="13" s="1"/>
  <c r="J57" i="13" s="1"/>
  <c r="R57" i="13" s="1"/>
  <c r="J32" i="12"/>
  <c r="K31" i="12"/>
  <c r="R31" i="12"/>
  <c r="K56" i="13"/>
  <c r="L56" i="13" s="1"/>
  <c r="S56" i="13" s="1"/>
  <c r="W56" i="13" s="1"/>
  <c r="I54" i="12"/>
  <c r="J55" i="12" s="1"/>
  <c r="L54" i="12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L54" i="9"/>
  <c r="S54" i="9" s="1"/>
  <c r="W54" i="9" s="1"/>
  <c r="R55" i="9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R55" i="12"/>
  <c r="S5" i="11"/>
  <c r="W5" i="11" s="1"/>
  <c r="R7" i="11"/>
  <c r="K7" i="11"/>
  <c r="L6" i="11"/>
  <c r="J8" i="11"/>
  <c r="S4" i="11"/>
  <c r="W4" i="11" s="1"/>
  <c r="L54" i="11"/>
  <c r="R55" i="1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R6" i="8"/>
  <c r="K6" i="8"/>
  <c r="J7" i="8"/>
  <c r="L54" i="8"/>
  <c r="R55" i="8"/>
  <c r="K55" i="8"/>
  <c r="J56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R6" i="6"/>
  <c r="L5" i="6"/>
  <c r="J7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J8" i="16" l="1"/>
  <c r="R7" i="16"/>
  <c r="K7" i="16"/>
  <c r="L6" i="16"/>
  <c r="S6" i="16" s="1"/>
  <c r="W6" i="16" s="1"/>
  <c r="S56" i="16"/>
  <c r="W56" i="16" s="1"/>
  <c r="R34" i="16"/>
  <c r="K34" i="16"/>
  <c r="L33" i="16"/>
  <c r="J35" i="16"/>
  <c r="L57" i="16"/>
  <c r="R58" i="16"/>
  <c r="K58" i="16"/>
  <c r="J59" i="16"/>
  <c r="S32" i="16"/>
  <c r="W32" i="16" s="1"/>
  <c r="L8" i="15"/>
  <c r="K9" i="15"/>
  <c r="R9" i="15"/>
  <c r="J10" i="15"/>
  <c r="L57" i="15"/>
  <c r="R58" i="15"/>
  <c r="K58" i="15"/>
  <c r="J59" i="15"/>
  <c r="S30" i="15"/>
  <c r="W30" i="15" s="1"/>
  <c r="S7" i="15"/>
  <c r="W7" i="15" s="1"/>
  <c r="S56" i="15"/>
  <c r="W56" i="15" s="1"/>
  <c r="K32" i="15"/>
  <c r="R32" i="15"/>
  <c r="L31" i="15"/>
  <c r="J33" i="15"/>
  <c r="J58" i="14"/>
  <c r="J59" i="14" s="1"/>
  <c r="K57" i="14"/>
  <c r="L56" i="14"/>
  <c r="S56" i="14" s="1"/>
  <c r="W56" i="14" s="1"/>
  <c r="K35" i="14"/>
  <c r="L34" i="14"/>
  <c r="R35" i="14"/>
  <c r="J36" i="14"/>
  <c r="R7" i="14"/>
  <c r="K7" i="14"/>
  <c r="L6" i="14"/>
  <c r="J8" i="14"/>
  <c r="R58" i="14"/>
  <c r="K58" i="14"/>
  <c r="L57" i="14"/>
  <c r="S5" i="14"/>
  <c r="W5" i="14" s="1"/>
  <c r="S33" i="14"/>
  <c r="W33" i="14" s="1"/>
  <c r="J56" i="11"/>
  <c r="J57" i="9"/>
  <c r="K55" i="9"/>
  <c r="L55" i="9" s="1"/>
  <c r="S55" i="9" s="1"/>
  <c r="W55" i="9" s="1"/>
  <c r="K56" i="9"/>
  <c r="L56" i="9" s="1"/>
  <c r="S56" i="9" s="1"/>
  <c r="W56" i="9" s="1"/>
  <c r="L54" i="13"/>
  <c r="S54" i="13" s="1"/>
  <c r="W54" i="13" s="1"/>
  <c r="R33" i="9"/>
  <c r="K7" i="13"/>
  <c r="L7" i="13" s="1"/>
  <c r="L6" i="13"/>
  <c r="S6" i="13" s="1"/>
  <c r="W6" i="13" s="1"/>
  <c r="K57" i="13"/>
  <c r="K33" i="9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R57" i="9"/>
  <c r="R58" i="13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J9" i="13"/>
  <c r="L32" i="13"/>
  <c r="R33" i="13"/>
  <c r="K33" i="13"/>
  <c r="J34" i="13"/>
  <c r="S31" i="13"/>
  <c r="W31" i="13" s="1"/>
  <c r="S54" i="12"/>
  <c r="W54" i="12" s="1"/>
  <c r="L55" i="12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J9" i="16" l="1"/>
  <c r="K8" i="16"/>
  <c r="L8" i="16" s="1"/>
  <c r="S8" i="16" s="1"/>
  <c r="W8" i="16" s="1"/>
  <c r="L7" i="16"/>
  <c r="S7" i="16" s="1"/>
  <c r="W7" i="16" s="1"/>
  <c r="R8" i="16"/>
  <c r="K35" i="16"/>
  <c r="L34" i="16"/>
  <c r="R35" i="16"/>
  <c r="J36" i="16"/>
  <c r="S33" i="16"/>
  <c r="W33" i="16" s="1"/>
  <c r="S57" i="16"/>
  <c r="W57" i="16" s="1"/>
  <c r="K59" i="16"/>
  <c r="L58" i="16"/>
  <c r="R59" i="16"/>
  <c r="J60" i="16"/>
  <c r="K59" i="15"/>
  <c r="L58" i="15"/>
  <c r="R59" i="15"/>
  <c r="J60" i="15"/>
  <c r="L32" i="15"/>
  <c r="K33" i="15"/>
  <c r="R33" i="15"/>
  <c r="J34" i="15"/>
  <c r="R10" i="15"/>
  <c r="L9" i="15"/>
  <c r="K10" i="15"/>
  <c r="J11" i="15"/>
  <c r="S31" i="15"/>
  <c r="W31" i="15" s="1"/>
  <c r="S57" i="15"/>
  <c r="W57" i="15" s="1"/>
  <c r="S8" i="15"/>
  <c r="W8" i="15" s="1"/>
  <c r="L58" i="14"/>
  <c r="R59" i="14"/>
  <c r="K59" i="14"/>
  <c r="J60" i="14"/>
  <c r="R8" i="14"/>
  <c r="K8" i="14"/>
  <c r="L7" i="14"/>
  <c r="J9" i="14"/>
  <c r="K36" i="14"/>
  <c r="L35" i="14"/>
  <c r="R36" i="14"/>
  <c r="J37" i="14"/>
  <c r="S57" i="14"/>
  <c r="W57" i="14" s="1"/>
  <c r="S6" i="14"/>
  <c r="W6" i="14" s="1"/>
  <c r="S34" i="14"/>
  <c r="W34" i="14" s="1"/>
  <c r="K57" i="9"/>
  <c r="J58" i="9"/>
  <c r="J57" i="12"/>
  <c r="L56" i="12" s="1"/>
  <c r="K56" i="12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R57" i="12"/>
  <c r="K57" i="12"/>
  <c r="J58" i="12"/>
  <c r="S55" i="12"/>
  <c r="W55" i="12" s="1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K34" i="8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K9" i="16" l="1"/>
  <c r="J10" i="16"/>
  <c r="R9" i="16"/>
  <c r="L35" i="16"/>
  <c r="R36" i="16"/>
  <c r="K36" i="16"/>
  <c r="J37" i="16"/>
  <c r="L59" i="16"/>
  <c r="R60" i="16"/>
  <c r="K60" i="16"/>
  <c r="J61" i="16"/>
  <c r="S58" i="16"/>
  <c r="W58" i="16" s="1"/>
  <c r="S34" i="16"/>
  <c r="W34" i="16" s="1"/>
  <c r="K11" i="15"/>
  <c r="R11" i="15"/>
  <c r="L10" i="15"/>
  <c r="J12" i="15"/>
  <c r="S32" i="15"/>
  <c r="W32" i="15" s="1"/>
  <c r="L59" i="15"/>
  <c r="R60" i="15"/>
  <c r="K60" i="15"/>
  <c r="J61" i="15"/>
  <c r="S58" i="15"/>
  <c r="W58" i="15" s="1"/>
  <c r="S9" i="15"/>
  <c r="W9" i="15" s="1"/>
  <c r="R34" i="15"/>
  <c r="L33" i="15"/>
  <c r="K34" i="15"/>
  <c r="J35" i="15"/>
  <c r="R37" i="14"/>
  <c r="L36" i="14"/>
  <c r="K37" i="14"/>
  <c r="J38" i="14"/>
  <c r="R9" i="14"/>
  <c r="K9" i="14"/>
  <c r="L8" i="14"/>
  <c r="J10" i="14"/>
  <c r="R60" i="14"/>
  <c r="K60" i="14"/>
  <c r="L59" i="14"/>
  <c r="J61" i="14"/>
  <c r="S7" i="14"/>
  <c r="W7" i="14" s="1"/>
  <c r="S35" i="14"/>
  <c r="W35" i="14" s="1"/>
  <c r="S58" i="14"/>
  <c r="W58" i="14" s="1"/>
  <c r="J59" i="9"/>
  <c r="K58" i="9"/>
  <c r="R58" i="9"/>
  <c r="L57" i="9"/>
  <c r="S57" i="9" s="1"/>
  <c r="W57" i="9" s="1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J11" i="16" l="1"/>
  <c r="K10" i="16"/>
  <c r="R10" i="16"/>
  <c r="L9" i="16"/>
  <c r="S9" i="16" s="1"/>
  <c r="W9" i="16" s="1"/>
  <c r="S59" i="16"/>
  <c r="W59" i="16" s="1"/>
  <c r="R37" i="16"/>
  <c r="K37" i="16"/>
  <c r="L36" i="16"/>
  <c r="J38" i="16"/>
  <c r="K61" i="16"/>
  <c r="R61" i="16"/>
  <c r="L60" i="16"/>
  <c r="J62" i="16"/>
  <c r="S35" i="16"/>
  <c r="W35" i="16" s="1"/>
  <c r="K61" i="15"/>
  <c r="L60" i="15"/>
  <c r="R61" i="15"/>
  <c r="J62" i="15"/>
  <c r="S59" i="15"/>
  <c r="W59" i="15" s="1"/>
  <c r="K35" i="15"/>
  <c r="R35" i="15"/>
  <c r="L34" i="15"/>
  <c r="J36" i="15"/>
  <c r="S33" i="15"/>
  <c r="W33" i="15" s="1"/>
  <c r="L11" i="15"/>
  <c r="K12" i="15"/>
  <c r="R12" i="15"/>
  <c r="J13" i="15"/>
  <c r="S10" i="15"/>
  <c r="W10" i="15" s="1"/>
  <c r="L60" i="14"/>
  <c r="R61" i="14"/>
  <c r="K61" i="14"/>
  <c r="J62" i="14"/>
  <c r="R10" i="14"/>
  <c r="K10" i="14"/>
  <c r="L9" i="14"/>
  <c r="J11" i="14"/>
  <c r="K38" i="14"/>
  <c r="L37" i="14"/>
  <c r="R38" i="14"/>
  <c r="J39" i="14"/>
  <c r="S59" i="14"/>
  <c r="W59" i="14" s="1"/>
  <c r="S8" i="14"/>
  <c r="W8" i="14" s="1"/>
  <c r="S36" i="14"/>
  <c r="W36" i="14" s="1"/>
  <c r="R59" i="9"/>
  <c r="J60" i="9"/>
  <c r="L58" i="9"/>
  <c r="S58" i="9" s="1"/>
  <c r="W58" i="9" s="1"/>
  <c r="K59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K11" i="16" l="1"/>
  <c r="L10" i="16"/>
  <c r="S10" i="16" s="1"/>
  <c r="W10" i="16" s="1"/>
  <c r="R11" i="16"/>
  <c r="J12" i="16"/>
  <c r="K38" i="16"/>
  <c r="L37" i="16"/>
  <c r="R38" i="16"/>
  <c r="J39" i="16"/>
  <c r="L61" i="16"/>
  <c r="R62" i="16"/>
  <c r="K62" i="16"/>
  <c r="J63" i="16"/>
  <c r="S36" i="16"/>
  <c r="W36" i="16" s="1"/>
  <c r="S60" i="16"/>
  <c r="W60" i="16" s="1"/>
  <c r="S34" i="15"/>
  <c r="W34" i="15" s="1"/>
  <c r="R13" i="15"/>
  <c r="L12" i="15"/>
  <c r="K13" i="15"/>
  <c r="J14" i="15"/>
  <c r="L61" i="15"/>
  <c r="R62" i="15"/>
  <c r="K62" i="15"/>
  <c r="J63" i="15"/>
  <c r="L35" i="15"/>
  <c r="K36" i="15"/>
  <c r="R36" i="15"/>
  <c r="J37" i="15"/>
  <c r="S60" i="15"/>
  <c r="W60" i="15" s="1"/>
  <c r="S11" i="15"/>
  <c r="W11" i="15" s="1"/>
  <c r="K39" i="14"/>
  <c r="L38" i="14"/>
  <c r="R39" i="14"/>
  <c r="J40" i="14"/>
  <c r="R11" i="14"/>
  <c r="K11" i="14"/>
  <c r="L10" i="14"/>
  <c r="J12" i="14"/>
  <c r="R62" i="14"/>
  <c r="K62" i="14"/>
  <c r="L61" i="14"/>
  <c r="J63" i="14"/>
  <c r="S9" i="14"/>
  <c r="W9" i="14" s="1"/>
  <c r="S37" i="14"/>
  <c r="W37" i="14" s="1"/>
  <c r="S60" i="14"/>
  <c r="W60" i="14" s="1"/>
  <c r="R60" i="9"/>
  <c r="K60" i="9"/>
  <c r="J61" i="9"/>
  <c r="L59" i="9"/>
  <c r="S59" i="9" s="1"/>
  <c r="W59" i="9" s="1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L11" i="16" l="1"/>
  <c r="S11" i="16" s="1"/>
  <c r="W11" i="16" s="1"/>
  <c r="R12" i="16"/>
  <c r="K12" i="16"/>
  <c r="J13" i="16"/>
  <c r="K63" i="16"/>
  <c r="L62" i="16"/>
  <c r="R63" i="16"/>
  <c r="J64" i="16"/>
  <c r="S61" i="16"/>
  <c r="W61" i="16" s="1"/>
  <c r="L38" i="16"/>
  <c r="R39" i="16"/>
  <c r="K39" i="16"/>
  <c r="J40" i="16"/>
  <c r="S37" i="16"/>
  <c r="W37" i="16" s="1"/>
  <c r="S35" i="15"/>
  <c r="W35" i="15" s="1"/>
  <c r="S12" i="15"/>
  <c r="W12" i="15" s="1"/>
  <c r="K63" i="15"/>
  <c r="L62" i="15"/>
  <c r="R63" i="15"/>
  <c r="J64" i="15"/>
  <c r="S61" i="15"/>
  <c r="W61" i="15" s="1"/>
  <c r="K14" i="15"/>
  <c r="R14" i="15"/>
  <c r="L13" i="15"/>
  <c r="J15" i="15"/>
  <c r="R37" i="15"/>
  <c r="L36" i="15"/>
  <c r="K37" i="15"/>
  <c r="J38" i="15"/>
  <c r="L62" i="14"/>
  <c r="R63" i="14"/>
  <c r="K63" i="14"/>
  <c r="J64" i="14"/>
  <c r="R12" i="14"/>
  <c r="K12" i="14"/>
  <c r="L11" i="14"/>
  <c r="J13" i="14"/>
  <c r="R40" i="14"/>
  <c r="L39" i="14"/>
  <c r="K40" i="14"/>
  <c r="J41" i="14"/>
  <c r="S61" i="14"/>
  <c r="W61" i="14" s="1"/>
  <c r="S10" i="14"/>
  <c r="W10" i="14" s="1"/>
  <c r="S38" i="14"/>
  <c r="W38" i="14" s="1"/>
  <c r="L60" i="9"/>
  <c r="S60" i="9" s="1"/>
  <c r="W60" i="9" s="1"/>
  <c r="R61" i="9"/>
  <c r="K61" i="9"/>
  <c r="J62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R13" i="16" l="1"/>
  <c r="L12" i="16"/>
  <c r="S12" i="16" s="1"/>
  <c r="W12" i="16" s="1"/>
  <c r="K13" i="16"/>
  <c r="J14" i="16"/>
  <c r="R40" i="16"/>
  <c r="K40" i="16"/>
  <c r="L39" i="16"/>
  <c r="J41" i="16"/>
  <c r="S38" i="16"/>
  <c r="W38" i="16" s="1"/>
  <c r="L63" i="16"/>
  <c r="R64" i="16"/>
  <c r="K64" i="16"/>
  <c r="J65" i="16"/>
  <c r="S62" i="16"/>
  <c r="W62" i="16" s="1"/>
  <c r="S62" i="15"/>
  <c r="W62" i="15" s="1"/>
  <c r="L63" i="15"/>
  <c r="R64" i="15"/>
  <c r="K64" i="15"/>
  <c r="J65" i="15"/>
  <c r="K38" i="15"/>
  <c r="R38" i="15"/>
  <c r="L37" i="15"/>
  <c r="J39" i="15"/>
  <c r="S36" i="15"/>
  <c r="W36" i="15" s="1"/>
  <c r="L14" i="15"/>
  <c r="K15" i="15"/>
  <c r="R15" i="15"/>
  <c r="J16" i="15"/>
  <c r="S13" i="15"/>
  <c r="W13" i="15" s="1"/>
  <c r="L40" i="14"/>
  <c r="K41" i="14"/>
  <c r="R41" i="14"/>
  <c r="J42" i="14"/>
  <c r="K13" i="14"/>
  <c r="R13" i="14"/>
  <c r="L12" i="14"/>
  <c r="J14" i="14"/>
  <c r="R64" i="14"/>
  <c r="K64" i="14"/>
  <c r="L63" i="14"/>
  <c r="J65" i="14"/>
  <c r="S11" i="14"/>
  <c r="W11" i="14" s="1"/>
  <c r="S39" i="14"/>
  <c r="W39" i="14" s="1"/>
  <c r="S62" i="14"/>
  <c r="W62" i="14" s="1"/>
  <c r="R62" i="9"/>
  <c r="J63" i="9"/>
  <c r="K62" i="9"/>
  <c r="L61" i="9"/>
  <c r="S61" i="9" s="1"/>
  <c r="W61" i="9" s="1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L13" i="16" l="1"/>
  <c r="S13" i="16" s="1"/>
  <c r="W13" i="16" s="1"/>
  <c r="K14" i="16"/>
  <c r="R14" i="16"/>
  <c r="J15" i="16"/>
  <c r="K41" i="16"/>
  <c r="L40" i="16"/>
  <c r="R41" i="16"/>
  <c r="J42" i="16"/>
  <c r="S63" i="16"/>
  <c r="W63" i="16" s="1"/>
  <c r="K65" i="16"/>
  <c r="L64" i="16"/>
  <c r="R65" i="16"/>
  <c r="J66" i="16"/>
  <c r="S39" i="16"/>
  <c r="W39" i="16" s="1"/>
  <c r="K65" i="15"/>
  <c r="L64" i="15"/>
  <c r="R65" i="15"/>
  <c r="J66" i="15"/>
  <c r="R16" i="15"/>
  <c r="L15" i="15"/>
  <c r="K16" i="15"/>
  <c r="J17" i="15"/>
  <c r="S63" i="15"/>
  <c r="W63" i="15" s="1"/>
  <c r="S37" i="15"/>
  <c r="W37" i="15" s="1"/>
  <c r="L38" i="15"/>
  <c r="K39" i="15"/>
  <c r="R39" i="15"/>
  <c r="J40" i="15"/>
  <c r="S14" i="15"/>
  <c r="W14" i="15" s="1"/>
  <c r="L64" i="14"/>
  <c r="R65" i="14"/>
  <c r="K65" i="14"/>
  <c r="J66" i="14"/>
  <c r="K14" i="14"/>
  <c r="L13" i="14"/>
  <c r="R14" i="14"/>
  <c r="J15" i="14"/>
  <c r="L41" i="14"/>
  <c r="R42" i="14"/>
  <c r="K42" i="14"/>
  <c r="J43" i="14"/>
  <c r="S12" i="14"/>
  <c r="W12" i="14" s="1"/>
  <c r="S63" i="14"/>
  <c r="W63" i="14" s="1"/>
  <c r="S40" i="14"/>
  <c r="W40" i="14" s="1"/>
  <c r="K63" i="9"/>
  <c r="R63" i="9"/>
  <c r="J64" i="9"/>
  <c r="L62" i="9"/>
  <c r="S62" i="9" s="1"/>
  <c r="W62" i="9" s="1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L14" i="16" l="1"/>
  <c r="S14" i="16" s="1"/>
  <c r="W14" i="16" s="1"/>
  <c r="J16" i="16"/>
  <c r="R15" i="16"/>
  <c r="K15" i="16"/>
  <c r="L65" i="16"/>
  <c r="R66" i="16"/>
  <c r="K66" i="16"/>
  <c r="J67" i="16"/>
  <c r="S64" i="16"/>
  <c r="W64" i="16" s="1"/>
  <c r="L41" i="16"/>
  <c r="R42" i="16"/>
  <c r="K42" i="16"/>
  <c r="J43" i="16"/>
  <c r="S40" i="16"/>
  <c r="W40" i="16" s="1"/>
  <c r="K17" i="15"/>
  <c r="R17" i="15"/>
  <c r="L16" i="15"/>
  <c r="J18" i="15"/>
  <c r="S15" i="15"/>
  <c r="W15" i="15" s="1"/>
  <c r="R40" i="15"/>
  <c r="L39" i="15"/>
  <c r="K40" i="15"/>
  <c r="J41" i="15"/>
  <c r="L65" i="15"/>
  <c r="R66" i="15"/>
  <c r="K66" i="15"/>
  <c r="J67" i="15"/>
  <c r="S64" i="15"/>
  <c r="W64" i="15" s="1"/>
  <c r="S38" i="15"/>
  <c r="W38" i="15" s="1"/>
  <c r="L42" i="14"/>
  <c r="R43" i="14"/>
  <c r="K43" i="14"/>
  <c r="J44" i="14"/>
  <c r="R66" i="14"/>
  <c r="K66" i="14"/>
  <c r="L65" i="14"/>
  <c r="J67" i="14"/>
  <c r="S13" i="14"/>
  <c r="W13" i="14" s="1"/>
  <c r="R15" i="14"/>
  <c r="K15" i="14"/>
  <c r="L14" i="14"/>
  <c r="J16" i="14"/>
  <c r="S41" i="14"/>
  <c r="W41" i="14" s="1"/>
  <c r="S64" i="14"/>
  <c r="W64" i="14" s="1"/>
  <c r="L63" i="9"/>
  <c r="S63" i="9" s="1"/>
  <c r="W63" i="9" s="1"/>
  <c r="J65" i="9"/>
  <c r="R64" i="9"/>
  <c r="K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R16" i="16" l="1"/>
  <c r="J17" i="16"/>
  <c r="K16" i="16"/>
  <c r="L15" i="16"/>
  <c r="S15" i="16" s="1"/>
  <c r="W15" i="16" s="1"/>
  <c r="S41" i="16"/>
  <c r="W41" i="16" s="1"/>
  <c r="R43" i="16"/>
  <c r="K43" i="16"/>
  <c r="L42" i="16"/>
  <c r="J44" i="16"/>
  <c r="K67" i="16"/>
  <c r="L66" i="16"/>
  <c r="R67" i="16"/>
  <c r="J68" i="16"/>
  <c r="S65" i="16"/>
  <c r="W65" i="16" s="1"/>
  <c r="K41" i="15"/>
  <c r="R41" i="15"/>
  <c r="L40" i="15"/>
  <c r="J42" i="15"/>
  <c r="S65" i="15"/>
  <c r="W65" i="15" s="1"/>
  <c r="S39" i="15"/>
  <c r="W39" i="15" s="1"/>
  <c r="L17" i="15"/>
  <c r="K18" i="15"/>
  <c r="R18" i="15"/>
  <c r="J19" i="15"/>
  <c r="S16" i="15"/>
  <c r="W16" i="15" s="1"/>
  <c r="K67" i="15"/>
  <c r="L66" i="15"/>
  <c r="R67" i="15"/>
  <c r="J68" i="15"/>
  <c r="L66" i="14"/>
  <c r="R67" i="14"/>
  <c r="K67" i="14"/>
  <c r="J68" i="14"/>
  <c r="L43" i="14"/>
  <c r="R44" i="14"/>
  <c r="K44" i="14"/>
  <c r="J45" i="14"/>
  <c r="S65" i="14"/>
  <c r="W65" i="14" s="1"/>
  <c r="K16" i="14"/>
  <c r="L15" i="14"/>
  <c r="R16" i="14"/>
  <c r="J17" i="14"/>
  <c r="S14" i="14"/>
  <c r="W14" i="14" s="1"/>
  <c r="S42" i="14"/>
  <c r="W42" i="14" s="1"/>
  <c r="L64" i="9"/>
  <c r="S64" i="9" s="1"/>
  <c r="W64" i="9" s="1"/>
  <c r="R65" i="9"/>
  <c r="K65" i="9"/>
  <c r="J66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J18" i="16" l="1"/>
  <c r="R17" i="16"/>
  <c r="K17" i="16"/>
  <c r="L16" i="16"/>
  <c r="S16" i="16" s="1"/>
  <c r="W16" i="16" s="1"/>
  <c r="K44" i="16"/>
  <c r="L43" i="16"/>
  <c r="R44" i="16"/>
  <c r="J45" i="16"/>
  <c r="L67" i="16"/>
  <c r="R68" i="16"/>
  <c r="K68" i="16"/>
  <c r="J69" i="16"/>
  <c r="S42" i="16"/>
  <c r="W42" i="16" s="1"/>
  <c r="S66" i="16"/>
  <c r="W66" i="16" s="1"/>
  <c r="L67" i="15"/>
  <c r="R68" i="15"/>
  <c r="K68" i="15"/>
  <c r="J69" i="15"/>
  <c r="S66" i="15"/>
  <c r="W66" i="15" s="1"/>
  <c r="L41" i="15"/>
  <c r="K42" i="15"/>
  <c r="R42" i="15"/>
  <c r="J43" i="15"/>
  <c r="S40" i="15"/>
  <c r="W40" i="15" s="1"/>
  <c r="S17" i="15"/>
  <c r="W17" i="15" s="1"/>
  <c r="R19" i="15"/>
  <c r="L18" i="15"/>
  <c r="K19" i="15"/>
  <c r="J20" i="15"/>
  <c r="S15" i="14"/>
  <c r="W15" i="14" s="1"/>
  <c r="R45" i="14"/>
  <c r="L44" i="14"/>
  <c r="K45" i="14"/>
  <c r="J46" i="14"/>
  <c r="R68" i="14"/>
  <c r="K68" i="14"/>
  <c r="L67" i="14"/>
  <c r="J69" i="14"/>
  <c r="K17" i="14"/>
  <c r="L16" i="14"/>
  <c r="R17" i="14"/>
  <c r="J18" i="14"/>
  <c r="S43" i="14"/>
  <c r="W43" i="14" s="1"/>
  <c r="S66" i="14"/>
  <c r="W66" i="14" s="1"/>
  <c r="J67" i="9"/>
  <c r="K66" i="9"/>
  <c r="R66" i="9"/>
  <c r="L65" i="9"/>
  <c r="S65" i="9" s="1"/>
  <c r="W65" i="9" s="1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L17" i="16" l="1"/>
  <c r="S17" i="16" s="1"/>
  <c r="W17" i="16" s="1"/>
  <c r="R18" i="16"/>
  <c r="K18" i="16"/>
  <c r="J19" i="16"/>
  <c r="L44" i="16"/>
  <c r="R45" i="16"/>
  <c r="K45" i="16"/>
  <c r="J46" i="16"/>
  <c r="K69" i="16"/>
  <c r="L68" i="16"/>
  <c r="R69" i="16"/>
  <c r="J70" i="16"/>
  <c r="S67" i="16"/>
  <c r="W67" i="16" s="1"/>
  <c r="S43" i="16"/>
  <c r="W43" i="16" s="1"/>
  <c r="S41" i="15"/>
  <c r="W41" i="15" s="1"/>
  <c r="K20" i="15"/>
  <c r="R20" i="15"/>
  <c r="L19" i="15"/>
  <c r="J21" i="15"/>
  <c r="S18" i="15"/>
  <c r="W18" i="15" s="1"/>
  <c r="K69" i="15"/>
  <c r="L68" i="15"/>
  <c r="R69" i="15"/>
  <c r="J70" i="15"/>
  <c r="R43" i="15"/>
  <c r="L42" i="15"/>
  <c r="K43" i="15"/>
  <c r="J44" i="15"/>
  <c r="S67" i="15"/>
  <c r="W67" i="15" s="1"/>
  <c r="S16" i="14"/>
  <c r="W16" i="14" s="1"/>
  <c r="S44" i="14"/>
  <c r="W44" i="14" s="1"/>
  <c r="K18" i="14"/>
  <c r="L17" i="14"/>
  <c r="R18" i="14"/>
  <c r="J19" i="14"/>
  <c r="L68" i="14"/>
  <c r="R69" i="14"/>
  <c r="K69" i="14"/>
  <c r="J70" i="14"/>
  <c r="R46" i="14"/>
  <c r="K46" i="14"/>
  <c r="L45" i="14"/>
  <c r="J47" i="14"/>
  <c r="S67" i="14"/>
  <c r="W67" i="14" s="1"/>
  <c r="J68" i="9"/>
  <c r="L66" i="9"/>
  <c r="S66" i="9" s="1"/>
  <c r="W66" i="9" s="1"/>
  <c r="R67" i="9"/>
  <c r="K67" i="9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J20" i="16" l="1"/>
  <c r="R19" i="16"/>
  <c r="K19" i="16"/>
  <c r="L18" i="16"/>
  <c r="S18" i="16" s="1"/>
  <c r="W18" i="16" s="1"/>
  <c r="S68" i="16"/>
  <c r="W68" i="16" s="1"/>
  <c r="R46" i="16"/>
  <c r="K46" i="16"/>
  <c r="L45" i="16"/>
  <c r="J47" i="16"/>
  <c r="S44" i="16"/>
  <c r="W44" i="16" s="1"/>
  <c r="L69" i="16"/>
  <c r="R70" i="16"/>
  <c r="K70" i="16"/>
  <c r="J71" i="16"/>
  <c r="S68" i="15"/>
  <c r="W68" i="15" s="1"/>
  <c r="L20" i="15"/>
  <c r="K21" i="15"/>
  <c r="R21" i="15"/>
  <c r="J22" i="15"/>
  <c r="S19" i="15"/>
  <c r="W19" i="15" s="1"/>
  <c r="L69" i="15"/>
  <c r="R70" i="15"/>
  <c r="K70" i="15"/>
  <c r="J71" i="15"/>
  <c r="K44" i="15"/>
  <c r="R44" i="15"/>
  <c r="L43" i="15"/>
  <c r="J45" i="15"/>
  <c r="S42" i="15"/>
  <c r="W42" i="15" s="1"/>
  <c r="R19" i="14"/>
  <c r="K19" i="14"/>
  <c r="L18" i="14"/>
  <c r="J20" i="14"/>
  <c r="R70" i="14"/>
  <c r="K70" i="14"/>
  <c r="L69" i="14"/>
  <c r="J71" i="14"/>
  <c r="S45" i="14"/>
  <c r="W45" i="14" s="1"/>
  <c r="S17" i="14"/>
  <c r="W17" i="14" s="1"/>
  <c r="R47" i="14"/>
  <c r="K47" i="14"/>
  <c r="L47" i="14" s="1"/>
  <c r="L46" i="14"/>
  <c r="S68" i="14"/>
  <c r="W68" i="14" s="1"/>
  <c r="J69" i="9"/>
  <c r="L67" i="9"/>
  <c r="S67" i="9" s="1"/>
  <c r="W67" i="9" s="1"/>
  <c r="R68" i="9"/>
  <c r="K68" i="9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K20" i="16" l="1"/>
  <c r="L19" i="16"/>
  <c r="S19" i="16" s="1"/>
  <c r="W19" i="16" s="1"/>
  <c r="R20" i="16"/>
  <c r="J21" i="16"/>
  <c r="R47" i="16"/>
  <c r="K47" i="16"/>
  <c r="L47" i="16" s="1"/>
  <c r="L46" i="16"/>
  <c r="S45" i="16"/>
  <c r="W45" i="16" s="1"/>
  <c r="K71" i="16"/>
  <c r="L70" i="16"/>
  <c r="R71" i="16"/>
  <c r="J72" i="16"/>
  <c r="S69" i="16"/>
  <c r="W69" i="16" s="1"/>
  <c r="R22" i="15"/>
  <c r="K22" i="15"/>
  <c r="L22" i="15" s="1"/>
  <c r="L21" i="15"/>
  <c r="L44" i="15"/>
  <c r="K45" i="15"/>
  <c r="R45" i="15"/>
  <c r="J46" i="15"/>
  <c r="S43" i="15"/>
  <c r="W43" i="15" s="1"/>
  <c r="S20" i="15"/>
  <c r="W20" i="15" s="1"/>
  <c r="K71" i="15"/>
  <c r="L70" i="15"/>
  <c r="R71" i="15"/>
  <c r="J72" i="15"/>
  <c r="S69" i="15"/>
  <c r="W69" i="15" s="1"/>
  <c r="L70" i="14"/>
  <c r="R71" i="14"/>
  <c r="K71" i="14"/>
  <c r="J72" i="14"/>
  <c r="K20" i="14"/>
  <c r="L19" i="14"/>
  <c r="R20" i="14"/>
  <c r="J21" i="14"/>
  <c r="S46" i="14"/>
  <c r="W46" i="14" s="1"/>
  <c r="S69" i="14"/>
  <c r="W69" i="14" s="1"/>
  <c r="S18" i="14"/>
  <c r="W18" i="14" s="1"/>
  <c r="M47" i="14"/>
  <c r="N47" i="14" s="1"/>
  <c r="T47" i="14" s="1"/>
  <c r="S47" i="14"/>
  <c r="W47" i="14" s="1"/>
  <c r="X47" i="14" s="1"/>
  <c r="J70" i="9"/>
  <c r="L68" i="9"/>
  <c r="S68" i="9" s="1"/>
  <c r="W68" i="9" s="1"/>
  <c r="R69" i="9"/>
  <c r="K69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L20" i="16" l="1"/>
  <c r="S20" i="16" s="1"/>
  <c r="W20" i="16" s="1"/>
  <c r="R21" i="16"/>
  <c r="K21" i="16"/>
  <c r="J22" i="16"/>
  <c r="S46" i="16"/>
  <c r="W46" i="16" s="1"/>
  <c r="L71" i="16"/>
  <c r="R72" i="16"/>
  <c r="K72" i="16"/>
  <c r="L72" i="16" s="1"/>
  <c r="S70" i="16"/>
  <c r="W70" i="16" s="1"/>
  <c r="M47" i="16"/>
  <c r="N47" i="16" s="1"/>
  <c r="T47" i="16" s="1"/>
  <c r="S47" i="16"/>
  <c r="W47" i="16" s="1"/>
  <c r="X47" i="16" s="1"/>
  <c r="R46" i="15"/>
  <c r="L45" i="15"/>
  <c r="K46" i="15"/>
  <c r="J47" i="15"/>
  <c r="S44" i="15"/>
  <c r="W44" i="15" s="1"/>
  <c r="L71" i="15"/>
  <c r="K72" i="15"/>
  <c r="L72" i="15" s="1"/>
  <c r="R72" i="15"/>
  <c r="S21" i="15"/>
  <c r="W21" i="15" s="1"/>
  <c r="S22" i="15"/>
  <c r="W22" i="15" s="1"/>
  <c r="X22" i="15" s="1"/>
  <c r="M22" i="15"/>
  <c r="N22" i="15" s="1"/>
  <c r="T22" i="15" s="1"/>
  <c r="S70" i="15"/>
  <c r="W70" i="15" s="1"/>
  <c r="R72" i="14"/>
  <c r="K72" i="14"/>
  <c r="L72" i="14" s="1"/>
  <c r="L71" i="14"/>
  <c r="Y47" i="14"/>
  <c r="Z47" i="14" s="1"/>
  <c r="X46" i="14"/>
  <c r="S19" i="14"/>
  <c r="W19" i="14" s="1"/>
  <c r="K21" i="14"/>
  <c r="L20" i="14"/>
  <c r="R21" i="14"/>
  <c r="J22" i="14"/>
  <c r="M46" i="14"/>
  <c r="S70" i="14"/>
  <c r="W70" i="14" s="1"/>
  <c r="J71" i="9"/>
  <c r="K70" i="9"/>
  <c r="R70" i="9"/>
  <c r="L69" i="9"/>
  <c r="S69" i="9" s="1"/>
  <c r="W69" i="9" s="1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R22" i="16" l="1"/>
  <c r="L21" i="16"/>
  <c r="K22" i="16"/>
  <c r="L22" i="16" s="1"/>
  <c r="M21" i="15"/>
  <c r="Y47" i="16"/>
  <c r="Z47" i="16" s="1"/>
  <c r="X46" i="16"/>
  <c r="S72" i="16"/>
  <c r="W72" i="16" s="1"/>
  <c r="X72" i="16" s="1"/>
  <c r="M72" i="16"/>
  <c r="N72" i="16" s="1"/>
  <c r="T72" i="16" s="1"/>
  <c r="M71" i="16"/>
  <c r="S71" i="16"/>
  <c r="W71" i="16" s="1"/>
  <c r="M46" i="16"/>
  <c r="S71" i="15"/>
  <c r="W71" i="15" s="1"/>
  <c r="N21" i="15"/>
  <c r="T21" i="15" s="1"/>
  <c r="M20" i="15"/>
  <c r="X21" i="15"/>
  <c r="Y22" i="15"/>
  <c r="S72" i="15"/>
  <c r="W72" i="15" s="1"/>
  <c r="X72" i="15" s="1"/>
  <c r="M72" i="15"/>
  <c r="N72" i="15" s="1"/>
  <c r="T72" i="15" s="1"/>
  <c r="R47" i="15"/>
  <c r="L46" i="15"/>
  <c r="K47" i="15"/>
  <c r="L47" i="15" s="1"/>
  <c r="S45" i="15"/>
  <c r="W45" i="15" s="1"/>
  <c r="Z22" i="15"/>
  <c r="R22" i="14"/>
  <c r="K22" i="14"/>
  <c r="L22" i="14" s="1"/>
  <c r="L21" i="14"/>
  <c r="S71" i="14"/>
  <c r="W71" i="14" s="1"/>
  <c r="S20" i="14"/>
  <c r="W20" i="14" s="1"/>
  <c r="M72" i="14"/>
  <c r="N72" i="14" s="1"/>
  <c r="T72" i="14" s="1"/>
  <c r="S72" i="14"/>
  <c r="W72" i="14" s="1"/>
  <c r="X72" i="14" s="1"/>
  <c r="N46" i="14"/>
  <c r="T46" i="14" s="1"/>
  <c r="M45" i="14"/>
  <c r="Y46" i="14"/>
  <c r="X45" i="14"/>
  <c r="R71" i="9"/>
  <c r="J72" i="9"/>
  <c r="L70" i="9"/>
  <c r="S70" i="9" s="1"/>
  <c r="W70" i="9" s="1"/>
  <c r="K71" i="9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M22" i="16" l="1"/>
  <c r="N22" i="16" s="1"/>
  <c r="T22" i="16" s="1"/>
  <c r="S22" i="16"/>
  <c r="W22" i="16" s="1"/>
  <c r="X22" i="16" s="1"/>
  <c r="S21" i="16"/>
  <c r="W21" i="16" s="1"/>
  <c r="M21" i="16"/>
  <c r="N46" i="16"/>
  <c r="T46" i="16" s="1"/>
  <c r="M45" i="16"/>
  <c r="N71" i="16"/>
  <c r="T71" i="16" s="1"/>
  <c r="M70" i="16"/>
  <c r="Y72" i="16"/>
  <c r="Z72" i="16" s="1"/>
  <c r="X71" i="16"/>
  <c r="X45" i="16"/>
  <c r="Y46" i="16"/>
  <c r="S46" i="15"/>
  <c r="W46" i="15" s="1"/>
  <c r="Y72" i="15"/>
  <c r="X71" i="15"/>
  <c r="Y21" i="15"/>
  <c r="X20" i="15"/>
  <c r="Z72" i="15"/>
  <c r="N20" i="15"/>
  <c r="T20" i="15" s="1"/>
  <c r="M19" i="15"/>
  <c r="M47" i="15"/>
  <c r="N47" i="15" s="1"/>
  <c r="T47" i="15" s="1"/>
  <c r="S47" i="15"/>
  <c r="W47" i="15" s="1"/>
  <c r="X47" i="15" s="1"/>
  <c r="Z21" i="15"/>
  <c r="M71" i="15"/>
  <c r="Z46" i="14"/>
  <c r="M71" i="14"/>
  <c r="N45" i="14"/>
  <c r="T45" i="14" s="1"/>
  <c r="M44" i="14"/>
  <c r="S21" i="14"/>
  <c r="W21" i="14" s="1"/>
  <c r="S22" i="14"/>
  <c r="W22" i="14" s="1"/>
  <c r="X22" i="14" s="1"/>
  <c r="M22" i="14"/>
  <c r="N22" i="14" s="1"/>
  <c r="T22" i="14" s="1"/>
  <c r="Y45" i="14"/>
  <c r="X44" i="14"/>
  <c r="Y72" i="14"/>
  <c r="Z72" i="14" s="1"/>
  <c r="X71" i="14"/>
  <c r="R72" i="9"/>
  <c r="K72" i="9"/>
  <c r="L72" i="9" s="1"/>
  <c r="L71" i="9"/>
  <c r="S71" i="9" s="1"/>
  <c r="W71" i="9" s="1"/>
  <c r="M21" i="11"/>
  <c r="N21" i="11" s="1"/>
  <c r="T21" i="11" s="1"/>
  <c r="M72" i="13"/>
  <c r="S72" i="13"/>
  <c r="W72" i="13" s="1"/>
  <c r="X72" i="13" s="1"/>
  <c r="S47" i="12"/>
  <c r="W47" i="12" s="1"/>
  <c r="X47" i="12" s="1"/>
  <c r="M47" i="12"/>
  <c r="M46" i="5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N21" i="16" l="1"/>
  <c r="T21" i="16" s="1"/>
  <c r="M20" i="16"/>
  <c r="X21" i="16"/>
  <c r="Y22" i="16"/>
  <c r="Z22" i="16" s="1"/>
  <c r="N70" i="16"/>
  <c r="T70" i="16" s="1"/>
  <c r="M69" i="16"/>
  <c r="X70" i="16"/>
  <c r="Y71" i="16"/>
  <c r="Z71" i="16" s="1"/>
  <c r="Y45" i="16"/>
  <c r="X44" i="16"/>
  <c r="N45" i="16"/>
  <c r="T45" i="16" s="1"/>
  <c r="Z45" i="16" s="1"/>
  <c r="M44" i="16"/>
  <c r="Z46" i="16"/>
  <c r="Y47" i="15"/>
  <c r="X46" i="15"/>
  <c r="N19" i="15"/>
  <c r="T19" i="15" s="1"/>
  <c r="M18" i="15"/>
  <c r="Z47" i="15"/>
  <c r="Y20" i="15"/>
  <c r="Z20" i="15" s="1"/>
  <c r="X19" i="15"/>
  <c r="X70" i="15"/>
  <c r="Y71" i="15"/>
  <c r="M46" i="15"/>
  <c r="N71" i="15"/>
  <c r="T71" i="15" s="1"/>
  <c r="M70" i="15"/>
  <c r="X70" i="14"/>
  <c r="Y71" i="14"/>
  <c r="Z45" i="14"/>
  <c r="N44" i="14"/>
  <c r="T44" i="14" s="1"/>
  <c r="M43" i="14"/>
  <c r="Y22" i="14"/>
  <c r="Z22" i="14" s="1"/>
  <c r="X21" i="14"/>
  <c r="Y44" i="14"/>
  <c r="X43" i="14"/>
  <c r="M21" i="14"/>
  <c r="N71" i="14"/>
  <c r="T71" i="14" s="1"/>
  <c r="M70" i="14"/>
  <c r="N46" i="13"/>
  <c r="T46" i="13" s="1"/>
  <c r="M20" i="11"/>
  <c r="N20" i="11" s="1"/>
  <c r="T20" i="11" s="1"/>
  <c r="M72" i="9"/>
  <c r="N72" i="9" s="1"/>
  <c r="T72" i="9" s="1"/>
  <c r="S72" i="9"/>
  <c r="W72" i="9" s="1"/>
  <c r="X72" i="9" s="1"/>
  <c r="M71" i="9"/>
  <c r="N71" i="9" s="1"/>
  <c r="T71" i="9" s="1"/>
  <c r="X71" i="13"/>
  <c r="Y72" i="13"/>
  <c r="N72" i="13"/>
  <c r="T72" i="13" s="1"/>
  <c r="M71" i="13"/>
  <c r="N47" i="12"/>
  <c r="T47" i="12" s="1"/>
  <c r="M46" i="12"/>
  <c r="X46" i="12"/>
  <c r="Y47" i="12"/>
  <c r="M70" i="9"/>
  <c r="N70" i="9" s="1"/>
  <c r="T70" i="9" s="1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N46" i="10"/>
  <c r="T46" i="10" s="1"/>
  <c r="M45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Y21" i="16" l="1"/>
  <c r="X20" i="16"/>
  <c r="M19" i="16"/>
  <c r="N20" i="16"/>
  <c r="T20" i="16" s="1"/>
  <c r="Z21" i="16"/>
  <c r="Z71" i="15"/>
  <c r="N44" i="16"/>
  <c r="T44" i="16" s="1"/>
  <c r="M43" i="16"/>
  <c r="X69" i="16"/>
  <c r="Y70" i="16"/>
  <c r="Z70" i="16" s="1"/>
  <c r="Y44" i="16"/>
  <c r="X43" i="16"/>
  <c r="N69" i="16"/>
  <c r="T69" i="16" s="1"/>
  <c r="M68" i="16"/>
  <c r="X69" i="15"/>
  <c r="Y70" i="15"/>
  <c r="X18" i="15"/>
  <c r="Y19" i="15"/>
  <c r="Z19" i="15" s="1"/>
  <c r="N18" i="15"/>
  <c r="T18" i="15" s="1"/>
  <c r="M17" i="15"/>
  <c r="X45" i="15"/>
  <c r="Y46" i="15"/>
  <c r="N46" i="15"/>
  <c r="T46" i="15" s="1"/>
  <c r="Z46" i="15" s="1"/>
  <c r="M45" i="15"/>
  <c r="N70" i="15"/>
  <c r="T70" i="15" s="1"/>
  <c r="M69" i="15"/>
  <c r="Z71" i="14"/>
  <c r="Y43" i="14"/>
  <c r="X42" i="14"/>
  <c r="Y21" i="14"/>
  <c r="X20" i="14"/>
  <c r="N21" i="14"/>
  <c r="T21" i="14" s="1"/>
  <c r="M20" i="14"/>
  <c r="N43" i="14"/>
  <c r="T43" i="14" s="1"/>
  <c r="M42" i="14"/>
  <c r="N70" i="14"/>
  <c r="T70" i="14" s="1"/>
  <c r="M69" i="14"/>
  <c r="Z44" i="14"/>
  <c r="X69" i="14"/>
  <c r="Y70" i="14"/>
  <c r="M19" i="11"/>
  <c r="X71" i="9"/>
  <c r="Y72" i="9"/>
  <c r="Z72" i="9" s="1"/>
  <c r="Z45" i="9"/>
  <c r="M44" i="8"/>
  <c r="N44" i="8" s="1"/>
  <c r="T44" i="8" s="1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69" i="9"/>
  <c r="M68" i="9" s="1"/>
  <c r="M46" i="6"/>
  <c r="M45" i="6" s="1"/>
  <c r="Z21" i="13"/>
  <c r="X21" i="12"/>
  <c r="Y22" i="12"/>
  <c r="Z22" i="12" s="1"/>
  <c r="M21" i="12"/>
  <c r="Y47" i="11"/>
  <c r="Z47" i="11" s="1"/>
  <c r="X46" i="11"/>
  <c r="M46" i="11"/>
  <c r="N46" i="6"/>
  <c r="T46" i="6" s="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Y45" i="8"/>
  <c r="Z45" i="8" s="1"/>
  <c r="X44" i="8"/>
  <c r="M71" i="8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X44" i="5"/>
  <c r="Y45" i="5"/>
  <c r="Z45" i="5" s="1"/>
  <c r="N20" i="5"/>
  <c r="T20" i="5" s="1"/>
  <c r="M19" i="5"/>
  <c r="Y72" i="5"/>
  <c r="Z72" i="5" s="1"/>
  <c r="X71" i="5"/>
  <c r="X19" i="16" l="1"/>
  <c r="Y20" i="16"/>
  <c r="Z20" i="16" s="1"/>
  <c r="N19" i="16"/>
  <c r="T19" i="16" s="1"/>
  <c r="M18" i="16"/>
  <c r="Z70" i="15"/>
  <c r="N68" i="16"/>
  <c r="T68" i="16" s="1"/>
  <c r="M67" i="16"/>
  <c r="X42" i="16"/>
  <c r="Y43" i="16"/>
  <c r="X68" i="16"/>
  <c r="Y69" i="16"/>
  <c r="Z69" i="16" s="1"/>
  <c r="N43" i="16"/>
  <c r="T43" i="16" s="1"/>
  <c r="Z43" i="16" s="1"/>
  <c r="M42" i="16"/>
  <c r="Z44" i="16"/>
  <c r="N17" i="15"/>
  <c r="T17" i="15" s="1"/>
  <c r="M16" i="15"/>
  <c r="Y45" i="15"/>
  <c r="X44" i="15"/>
  <c r="Y18" i="15"/>
  <c r="Z18" i="15" s="1"/>
  <c r="X17" i="15"/>
  <c r="N45" i="15"/>
  <c r="T45" i="15" s="1"/>
  <c r="Z45" i="15" s="1"/>
  <c r="M44" i="15"/>
  <c r="N69" i="15"/>
  <c r="T69" i="15" s="1"/>
  <c r="Z69" i="15" s="1"/>
  <c r="M68" i="15"/>
  <c r="X68" i="15"/>
  <c r="Y69" i="15"/>
  <c r="Z43" i="14"/>
  <c r="Z21" i="14"/>
  <c r="N20" i="14"/>
  <c r="T20" i="14" s="1"/>
  <c r="M19" i="14"/>
  <c r="X68" i="14"/>
  <c r="Y69" i="14"/>
  <c r="N42" i="14"/>
  <c r="T42" i="14" s="1"/>
  <c r="M41" i="14"/>
  <c r="Y20" i="14"/>
  <c r="X19" i="14"/>
  <c r="N69" i="14"/>
  <c r="T69" i="14" s="1"/>
  <c r="M68" i="14"/>
  <c r="Y42" i="14"/>
  <c r="X41" i="14"/>
  <c r="Z70" i="14"/>
  <c r="X70" i="9"/>
  <c r="Y71" i="9"/>
  <c r="Z71" i="9" s="1"/>
  <c r="N69" i="9"/>
  <c r="T69" i="9" s="1"/>
  <c r="M70" i="5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68" i="9"/>
  <c r="T68" i="9" s="1"/>
  <c r="M67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Z44" i="5" s="1"/>
  <c r="X43" i="5"/>
  <c r="N43" i="5"/>
  <c r="T43" i="5" s="1"/>
  <c r="M42" i="5"/>
  <c r="X70" i="5"/>
  <c r="Y71" i="5"/>
  <c r="Z71" i="5" s="1"/>
  <c r="N19" i="5"/>
  <c r="T19" i="5" s="1"/>
  <c r="M18" i="5"/>
  <c r="N70" i="5"/>
  <c r="T70" i="5" s="1"/>
  <c r="M69" i="5"/>
  <c r="Y19" i="5"/>
  <c r="X18" i="5"/>
  <c r="M17" i="16" l="1"/>
  <c r="N18" i="16"/>
  <c r="T18" i="16" s="1"/>
  <c r="X18" i="16"/>
  <c r="Y19" i="16"/>
  <c r="Z19" i="16" s="1"/>
  <c r="Y68" i="16"/>
  <c r="X67" i="16"/>
  <c r="N67" i="16"/>
  <c r="T67" i="16" s="1"/>
  <c r="M66" i="16"/>
  <c r="Z68" i="16"/>
  <c r="N42" i="16"/>
  <c r="T42" i="16" s="1"/>
  <c r="M41" i="16"/>
  <c r="Y42" i="16"/>
  <c r="X41" i="16"/>
  <c r="Y44" i="15"/>
  <c r="X43" i="15"/>
  <c r="N68" i="15"/>
  <c r="T68" i="15" s="1"/>
  <c r="M67" i="15"/>
  <c r="N44" i="15"/>
  <c r="T44" i="15" s="1"/>
  <c r="Z44" i="15" s="1"/>
  <c r="M43" i="15"/>
  <c r="Y17" i="15"/>
  <c r="Z17" i="15" s="1"/>
  <c r="X16" i="15"/>
  <c r="X67" i="15"/>
  <c r="Y68" i="15"/>
  <c r="N16" i="15"/>
  <c r="T16" i="15" s="1"/>
  <c r="M15" i="15"/>
  <c r="Y41" i="14"/>
  <c r="X40" i="14"/>
  <c r="X18" i="14"/>
  <c r="Y19" i="14"/>
  <c r="X67" i="14"/>
  <c r="Y68" i="14"/>
  <c r="N41" i="14"/>
  <c r="T41" i="14" s="1"/>
  <c r="M40" i="14"/>
  <c r="N68" i="14"/>
  <c r="T68" i="14" s="1"/>
  <c r="M67" i="14"/>
  <c r="N19" i="14"/>
  <c r="T19" i="14" s="1"/>
  <c r="M18" i="14"/>
  <c r="Z69" i="14"/>
  <c r="Z42" i="14"/>
  <c r="Z20" i="14"/>
  <c r="X69" i="9"/>
  <c r="Y70" i="9"/>
  <c r="Z70" i="9" s="1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N67" i="9"/>
  <c r="T67" i="9" s="1"/>
  <c r="M66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Y18" i="16" l="1"/>
  <c r="X17" i="16"/>
  <c r="Z18" i="16"/>
  <c r="M16" i="16"/>
  <c r="N17" i="16"/>
  <c r="T17" i="16" s="1"/>
  <c r="Y41" i="16"/>
  <c r="X40" i="16"/>
  <c r="Z42" i="16"/>
  <c r="N66" i="16"/>
  <c r="T66" i="16" s="1"/>
  <c r="M65" i="16"/>
  <c r="N41" i="16"/>
  <c r="T41" i="16" s="1"/>
  <c r="Z41" i="16" s="1"/>
  <c r="M40" i="16"/>
  <c r="X66" i="16"/>
  <c r="Y67" i="16"/>
  <c r="Z67" i="16" s="1"/>
  <c r="X66" i="15"/>
  <c r="Y67" i="15"/>
  <c r="N43" i="15"/>
  <c r="T43" i="15" s="1"/>
  <c r="M42" i="15"/>
  <c r="Z16" i="15"/>
  <c r="N67" i="15"/>
  <c r="T67" i="15" s="1"/>
  <c r="Z67" i="15" s="1"/>
  <c r="M66" i="15"/>
  <c r="N15" i="15"/>
  <c r="T15" i="15" s="1"/>
  <c r="M14" i="15"/>
  <c r="Z68" i="15"/>
  <c r="X42" i="15"/>
  <c r="Y43" i="15"/>
  <c r="X15" i="15"/>
  <c r="Y16" i="15"/>
  <c r="Z41" i="14"/>
  <c r="Z19" i="14"/>
  <c r="Z68" i="14"/>
  <c r="N18" i="14"/>
  <c r="T18" i="14" s="1"/>
  <c r="M17" i="14"/>
  <c r="N40" i="14"/>
  <c r="T40" i="14" s="1"/>
  <c r="M39" i="14"/>
  <c r="X17" i="14"/>
  <c r="Y18" i="14"/>
  <c r="N67" i="14"/>
  <c r="T67" i="14" s="1"/>
  <c r="M66" i="14"/>
  <c r="Y40" i="14"/>
  <c r="X39" i="14"/>
  <c r="X66" i="14"/>
  <c r="Y67" i="14"/>
  <c r="X68" i="9"/>
  <c r="Y69" i="9"/>
  <c r="Z69" i="9" s="1"/>
  <c r="Z19" i="8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41" i="9"/>
  <c r="T41" i="9" s="1"/>
  <c r="M40" i="9"/>
  <c r="Y41" i="9"/>
  <c r="X40" i="9"/>
  <c r="N18" i="9"/>
  <c r="T18" i="9" s="1"/>
  <c r="Z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N16" i="16" l="1"/>
  <c r="T16" i="16" s="1"/>
  <c r="M15" i="16"/>
  <c r="Y17" i="16"/>
  <c r="Z17" i="16" s="1"/>
  <c r="X16" i="16"/>
  <c r="X65" i="16"/>
  <c r="Y66" i="16"/>
  <c r="Z66" i="16" s="1"/>
  <c r="N40" i="16"/>
  <c r="T40" i="16" s="1"/>
  <c r="M39" i="16"/>
  <c r="N65" i="16"/>
  <c r="T65" i="16" s="1"/>
  <c r="M64" i="16"/>
  <c r="X39" i="16"/>
  <c r="Y40" i="16"/>
  <c r="Y42" i="15"/>
  <c r="X41" i="15"/>
  <c r="N66" i="15"/>
  <c r="T66" i="15" s="1"/>
  <c r="Z66" i="15" s="1"/>
  <c r="M65" i="15"/>
  <c r="N14" i="15"/>
  <c r="T14" i="15" s="1"/>
  <c r="M13" i="15"/>
  <c r="N42" i="15"/>
  <c r="T42" i="15" s="1"/>
  <c r="Z42" i="15" s="1"/>
  <c r="M41" i="15"/>
  <c r="Z43" i="15"/>
  <c r="Y15" i="15"/>
  <c r="Z15" i="15" s="1"/>
  <c r="X14" i="15"/>
  <c r="X65" i="15"/>
  <c r="Y66" i="15"/>
  <c r="Z40" i="14"/>
  <c r="Z67" i="14"/>
  <c r="N66" i="14"/>
  <c r="T66" i="14" s="1"/>
  <c r="M65" i="14"/>
  <c r="N39" i="14"/>
  <c r="T39" i="14" s="1"/>
  <c r="M38" i="14"/>
  <c r="X65" i="14"/>
  <c r="Y66" i="14"/>
  <c r="Y39" i="14"/>
  <c r="X38" i="14"/>
  <c r="N17" i="14"/>
  <c r="T17" i="14" s="1"/>
  <c r="M16" i="14"/>
  <c r="Y17" i="14"/>
  <c r="X16" i="14"/>
  <c r="Z18" i="14"/>
  <c r="X67" i="9"/>
  <c r="Y68" i="9"/>
  <c r="Z68" i="9" s="1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65" i="9"/>
  <c r="T65" i="9" s="1"/>
  <c r="M64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X15" i="16" l="1"/>
  <c r="Y16" i="16"/>
  <c r="M14" i="16"/>
  <c r="N15" i="16"/>
  <c r="T15" i="16" s="1"/>
  <c r="Z16" i="16"/>
  <c r="Z40" i="16"/>
  <c r="Y39" i="16"/>
  <c r="X38" i="16"/>
  <c r="N64" i="16"/>
  <c r="T64" i="16" s="1"/>
  <c r="M63" i="16"/>
  <c r="N39" i="16"/>
  <c r="T39" i="16" s="1"/>
  <c r="Z39" i="16" s="1"/>
  <c r="M38" i="16"/>
  <c r="X64" i="16"/>
  <c r="Y65" i="16"/>
  <c r="Z65" i="16" s="1"/>
  <c r="Y14" i="15"/>
  <c r="X13" i="15"/>
  <c r="N13" i="15"/>
  <c r="T13" i="15" s="1"/>
  <c r="M12" i="15"/>
  <c r="Z14" i="15"/>
  <c r="N41" i="15"/>
  <c r="T41" i="15" s="1"/>
  <c r="M40" i="15"/>
  <c r="N65" i="15"/>
  <c r="T65" i="15" s="1"/>
  <c r="Z65" i="15" s="1"/>
  <c r="M64" i="15"/>
  <c r="Y41" i="15"/>
  <c r="X40" i="15"/>
  <c r="X64" i="15"/>
  <c r="Y65" i="15"/>
  <c r="Y16" i="14"/>
  <c r="X15" i="14"/>
  <c r="Y38" i="14"/>
  <c r="X37" i="14"/>
  <c r="N38" i="14"/>
  <c r="T38" i="14" s="1"/>
  <c r="M37" i="14"/>
  <c r="Z39" i="14"/>
  <c r="N16" i="14"/>
  <c r="T16" i="14" s="1"/>
  <c r="M15" i="14"/>
  <c r="N65" i="14"/>
  <c r="T65" i="14" s="1"/>
  <c r="M64" i="14"/>
  <c r="Z17" i="14"/>
  <c r="X64" i="14"/>
  <c r="Y65" i="14"/>
  <c r="Z66" i="14"/>
  <c r="X66" i="9"/>
  <c r="Y67" i="9"/>
  <c r="Z67" i="9" s="1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N64" i="9"/>
  <c r="T64" i="9" s="1"/>
  <c r="M63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N14" i="16" l="1"/>
  <c r="T14" i="16" s="1"/>
  <c r="M13" i="16"/>
  <c r="X14" i="16"/>
  <c r="Y15" i="16"/>
  <c r="Z15" i="16" s="1"/>
  <c r="Y64" i="16"/>
  <c r="Z64" i="16" s="1"/>
  <c r="X63" i="16"/>
  <c r="Y38" i="16"/>
  <c r="X37" i="16"/>
  <c r="N63" i="16"/>
  <c r="T63" i="16" s="1"/>
  <c r="M62" i="16"/>
  <c r="N38" i="16"/>
  <c r="T38" i="16" s="1"/>
  <c r="Z38" i="16" s="1"/>
  <c r="M37" i="16"/>
  <c r="Z41" i="15"/>
  <c r="N64" i="15"/>
  <c r="T64" i="15" s="1"/>
  <c r="M63" i="15"/>
  <c r="N40" i="15"/>
  <c r="T40" i="15" s="1"/>
  <c r="M39" i="15"/>
  <c r="N12" i="15"/>
  <c r="T12" i="15" s="1"/>
  <c r="M11" i="15"/>
  <c r="X39" i="15"/>
  <c r="Y40" i="15"/>
  <c r="X12" i="15"/>
  <c r="Y13" i="15"/>
  <c r="Z13" i="15" s="1"/>
  <c r="X63" i="15"/>
  <c r="Y64" i="15"/>
  <c r="Z16" i="14"/>
  <c r="Z65" i="14"/>
  <c r="X36" i="14"/>
  <c r="Y37" i="14"/>
  <c r="N64" i="14"/>
  <c r="T64" i="14" s="1"/>
  <c r="M63" i="14"/>
  <c r="N37" i="14"/>
  <c r="T37" i="14" s="1"/>
  <c r="M36" i="14"/>
  <c r="X14" i="14"/>
  <c r="Y15" i="14"/>
  <c r="X63" i="14"/>
  <c r="Y64" i="14"/>
  <c r="N15" i="14"/>
  <c r="T15" i="14" s="1"/>
  <c r="M14" i="14"/>
  <c r="Z38" i="14"/>
  <c r="Y66" i="9"/>
  <c r="Z66" i="9" s="1"/>
  <c r="X65" i="9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Z40" i="10" s="1"/>
  <c r="X39" i="10"/>
  <c r="N15" i="10"/>
  <c r="T15" i="10" s="1"/>
  <c r="M14" i="10"/>
  <c r="Z16" i="10"/>
  <c r="Y15" i="10"/>
  <c r="X14" i="10"/>
  <c r="N63" i="9"/>
  <c r="T63" i="9" s="1"/>
  <c r="M62" i="9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Y14" i="16" l="1"/>
  <c r="X13" i="16"/>
  <c r="N13" i="16"/>
  <c r="T13" i="16" s="1"/>
  <c r="M12" i="16"/>
  <c r="Z14" i="16"/>
  <c r="N62" i="16"/>
  <c r="T62" i="16" s="1"/>
  <c r="M61" i="16"/>
  <c r="X36" i="16"/>
  <c r="Y37" i="16"/>
  <c r="X62" i="16"/>
  <c r="Y63" i="16"/>
  <c r="Z63" i="16" s="1"/>
  <c r="N37" i="16"/>
  <c r="T37" i="16" s="1"/>
  <c r="Z37" i="16" s="1"/>
  <c r="M36" i="16"/>
  <c r="Y39" i="15"/>
  <c r="X38" i="15"/>
  <c r="N39" i="15"/>
  <c r="T39" i="15" s="1"/>
  <c r="Z39" i="15" s="1"/>
  <c r="M38" i="15"/>
  <c r="Y12" i="15"/>
  <c r="Z12" i="15" s="1"/>
  <c r="X11" i="15"/>
  <c r="Z40" i="15"/>
  <c r="N63" i="15"/>
  <c r="T63" i="15" s="1"/>
  <c r="Z63" i="15" s="1"/>
  <c r="M62" i="15"/>
  <c r="Z64" i="15"/>
  <c r="N11" i="15"/>
  <c r="T11" i="15" s="1"/>
  <c r="M10" i="15"/>
  <c r="X62" i="15"/>
  <c r="Y63" i="15"/>
  <c r="Z64" i="14"/>
  <c r="N14" i="14"/>
  <c r="T14" i="14" s="1"/>
  <c r="M13" i="14"/>
  <c r="N63" i="14"/>
  <c r="T63" i="14" s="1"/>
  <c r="M62" i="14"/>
  <c r="Z15" i="14"/>
  <c r="X13" i="14"/>
  <c r="Y14" i="14"/>
  <c r="N36" i="14"/>
  <c r="T36" i="14" s="1"/>
  <c r="M35" i="14"/>
  <c r="X62" i="14"/>
  <c r="Y63" i="14"/>
  <c r="Z37" i="14"/>
  <c r="X35" i="14"/>
  <c r="Y36" i="14"/>
  <c r="X64" i="9"/>
  <c r="Y65" i="9"/>
  <c r="Z65" i="9" s="1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N62" i="9"/>
  <c r="T62" i="9" s="1"/>
  <c r="M61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M11" i="16" l="1"/>
  <c r="N12" i="16"/>
  <c r="T12" i="16" s="1"/>
  <c r="Y13" i="16"/>
  <c r="Z13" i="16" s="1"/>
  <c r="X12" i="16"/>
  <c r="N61" i="16"/>
  <c r="T61" i="16" s="1"/>
  <c r="M60" i="16"/>
  <c r="Y62" i="16"/>
  <c r="Z62" i="16" s="1"/>
  <c r="X61" i="16"/>
  <c r="Y36" i="16"/>
  <c r="X35" i="16"/>
  <c r="N36" i="16"/>
  <c r="T36" i="16" s="1"/>
  <c r="M35" i="16"/>
  <c r="Y11" i="15"/>
  <c r="X10" i="15"/>
  <c r="N38" i="15"/>
  <c r="T38" i="15" s="1"/>
  <c r="M37" i="15"/>
  <c r="Y38" i="15"/>
  <c r="X37" i="15"/>
  <c r="X61" i="15"/>
  <c r="Y62" i="15"/>
  <c r="Z11" i="15"/>
  <c r="N62" i="15"/>
  <c r="T62" i="15" s="1"/>
  <c r="Z62" i="15" s="1"/>
  <c r="M61" i="15"/>
  <c r="N10" i="15"/>
  <c r="T10" i="15" s="1"/>
  <c r="M9" i="15"/>
  <c r="Z36" i="14"/>
  <c r="N62" i="14"/>
  <c r="T62" i="14" s="1"/>
  <c r="M61" i="14"/>
  <c r="Z63" i="14"/>
  <c r="X61" i="14"/>
  <c r="Y62" i="14"/>
  <c r="Y13" i="14"/>
  <c r="X12" i="14"/>
  <c r="N13" i="14"/>
  <c r="T13" i="14" s="1"/>
  <c r="M12" i="14"/>
  <c r="Y35" i="14"/>
  <c r="X34" i="14"/>
  <c r="N35" i="14"/>
  <c r="T35" i="14" s="1"/>
  <c r="M34" i="14"/>
  <c r="Z14" i="14"/>
  <c r="X63" i="9"/>
  <c r="Y64" i="9"/>
  <c r="Z64" i="9" s="1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N61" i="9"/>
  <c r="T61" i="9" s="1"/>
  <c r="M60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X11" i="16" l="1"/>
  <c r="Y12" i="16"/>
  <c r="Z12" i="16"/>
  <c r="N11" i="16"/>
  <c r="T11" i="16" s="1"/>
  <c r="M10" i="16"/>
  <c r="N60" i="16"/>
  <c r="T60" i="16" s="1"/>
  <c r="M59" i="16"/>
  <c r="Y35" i="16"/>
  <c r="X34" i="16"/>
  <c r="X60" i="16"/>
  <c r="Y61" i="16"/>
  <c r="Z61" i="16" s="1"/>
  <c r="N35" i="16"/>
  <c r="T35" i="16" s="1"/>
  <c r="Z35" i="16" s="1"/>
  <c r="M34" i="16"/>
  <c r="Z36" i="16"/>
  <c r="X60" i="15"/>
  <c r="Y61" i="15"/>
  <c r="X36" i="15"/>
  <c r="Y37" i="15"/>
  <c r="N37" i="15"/>
  <c r="T37" i="15" s="1"/>
  <c r="Z37" i="15" s="1"/>
  <c r="M36" i="15"/>
  <c r="Z38" i="15"/>
  <c r="N61" i="15"/>
  <c r="T61" i="15" s="1"/>
  <c r="Z61" i="15" s="1"/>
  <c r="M60" i="15"/>
  <c r="X9" i="15"/>
  <c r="Y10" i="15"/>
  <c r="Z10" i="15" s="1"/>
  <c r="N9" i="15"/>
  <c r="T9" i="15" s="1"/>
  <c r="M8" i="15"/>
  <c r="Z13" i="14"/>
  <c r="Z35" i="14"/>
  <c r="X60" i="14"/>
  <c r="Y61" i="14"/>
  <c r="Y34" i="14"/>
  <c r="X33" i="14"/>
  <c r="Y12" i="14"/>
  <c r="X11" i="14"/>
  <c r="N61" i="14"/>
  <c r="T61" i="14" s="1"/>
  <c r="M60" i="14"/>
  <c r="N34" i="14"/>
  <c r="T34" i="14" s="1"/>
  <c r="M33" i="14"/>
  <c r="N12" i="14"/>
  <c r="T12" i="14" s="1"/>
  <c r="M11" i="14"/>
  <c r="Z62" i="14"/>
  <c r="X62" i="9"/>
  <c r="Y63" i="9"/>
  <c r="Z63" i="9" s="1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N60" i="9"/>
  <c r="T60" i="9" s="1"/>
  <c r="M59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N10" i="16" l="1"/>
  <c r="T10" i="16" s="1"/>
  <c r="M9" i="16"/>
  <c r="Y11" i="16"/>
  <c r="Z11" i="16" s="1"/>
  <c r="X10" i="16"/>
  <c r="X33" i="16"/>
  <c r="Y34" i="16"/>
  <c r="X59" i="16"/>
  <c r="Y60" i="16"/>
  <c r="Z60" i="16" s="1"/>
  <c r="N34" i="16"/>
  <c r="T34" i="16" s="1"/>
  <c r="Z34" i="16" s="1"/>
  <c r="M33" i="16"/>
  <c r="N59" i="16"/>
  <c r="T59" i="16" s="1"/>
  <c r="M58" i="16"/>
  <c r="N60" i="15"/>
  <c r="T60" i="15" s="1"/>
  <c r="M59" i="15"/>
  <c r="N36" i="15"/>
  <c r="T36" i="15" s="1"/>
  <c r="M35" i="15"/>
  <c r="Y36" i="15"/>
  <c r="X35" i="15"/>
  <c r="N8" i="15"/>
  <c r="T8" i="15" s="1"/>
  <c r="M7" i="15"/>
  <c r="Y9" i="15"/>
  <c r="X8" i="15"/>
  <c r="Z9" i="15"/>
  <c r="X59" i="15"/>
  <c r="Y60" i="15"/>
  <c r="Z12" i="14"/>
  <c r="N11" i="14"/>
  <c r="T11" i="14" s="1"/>
  <c r="M10" i="14"/>
  <c r="N60" i="14"/>
  <c r="T60" i="14" s="1"/>
  <c r="M59" i="14"/>
  <c r="X32" i="14"/>
  <c r="Y33" i="14"/>
  <c r="Z61" i="14"/>
  <c r="N33" i="14"/>
  <c r="T33" i="14" s="1"/>
  <c r="M32" i="14"/>
  <c r="Y11" i="14"/>
  <c r="X10" i="14"/>
  <c r="Z34" i="14"/>
  <c r="X59" i="14"/>
  <c r="Y60" i="14"/>
  <c r="X61" i="9"/>
  <c r="Y62" i="9"/>
  <c r="Z62" i="9" s="1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N59" i="9"/>
  <c r="T59" i="9" s="1"/>
  <c r="M58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Y10" i="16" l="1"/>
  <c r="X9" i="16"/>
  <c r="M8" i="16"/>
  <c r="N9" i="16"/>
  <c r="T9" i="16" s="1"/>
  <c r="Z10" i="16"/>
  <c r="X58" i="16"/>
  <c r="Y59" i="16"/>
  <c r="Z59" i="16" s="1"/>
  <c r="N33" i="16"/>
  <c r="T33" i="16" s="1"/>
  <c r="M32" i="16"/>
  <c r="N58" i="16"/>
  <c r="T58" i="16" s="1"/>
  <c r="M57" i="16"/>
  <c r="Y33" i="16"/>
  <c r="X32" i="16"/>
  <c r="Y35" i="15"/>
  <c r="X34" i="15"/>
  <c r="N7" i="15"/>
  <c r="T7" i="15" s="1"/>
  <c r="M6" i="15"/>
  <c r="N35" i="15"/>
  <c r="T35" i="15" s="1"/>
  <c r="Z35" i="15" s="1"/>
  <c r="M34" i="15"/>
  <c r="Z36" i="15"/>
  <c r="Y8" i="15"/>
  <c r="Z8" i="15" s="1"/>
  <c r="X7" i="15"/>
  <c r="N59" i="15"/>
  <c r="T59" i="15" s="1"/>
  <c r="Z59" i="15" s="1"/>
  <c r="M58" i="15"/>
  <c r="X58" i="15"/>
  <c r="Y59" i="15"/>
  <c r="Z60" i="15"/>
  <c r="Z33" i="14"/>
  <c r="Z60" i="14"/>
  <c r="Z11" i="14"/>
  <c r="N59" i="14"/>
  <c r="T59" i="14" s="1"/>
  <c r="M58" i="14"/>
  <c r="Y10" i="14"/>
  <c r="X9" i="14"/>
  <c r="N10" i="14"/>
  <c r="T10" i="14" s="1"/>
  <c r="M9" i="14"/>
  <c r="X58" i="14"/>
  <c r="Y59" i="14"/>
  <c r="N32" i="14"/>
  <c r="T32" i="14" s="1"/>
  <c r="M31" i="14"/>
  <c r="X31" i="14"/>
  <c r="Y32" i="14"/>
  <c r="X60" i="9"/>
  <c r="Y61" i="9"/>
  <c r="Z61" i="9" s="1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N58" i="9"/>
  <c r="T58" i="9" s="1"/>
  <c r="M57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M7" i="16" l="1"/>
  <c r="N8" i="16"/>
  <c r="T8" i="16" s="1"/>
  <c r="Y9" i="16"/>
  <c r="Z9" i="16" s="1"/>
  <c r="X8" i="16"/>
  <c r="Z33" i="16"/>
  <c r="Z58" i="16"/>
  <c r="N57" i="16"/>
  <c r="T57" i="16" s="1"/>
  <c r="M56" i="16"/>
  <c r="N32" i="16"/>
  <c r="T32" i="16" s="1"/>
  <c r="M31" i="16"/>
  <c r="Y32" i="16"/>
  <c r="X31" i="16"/>
  <c r="Y58" i="16"/>
  <c r="X57" i="16"/>
  <c r="N34" i="15"/>
  <c r="T34" i="15" s="1"/>
  <c r="M33" i="15"/>
  <c r="N58" i="15"/>
  <c r="T58" i="15" s="1"/>
  <c r="Z58" i="15" s="1"/>
  <c r="M57" i="15"/>
  <c r="X6" i="15"/>
  <c r="Y7" i="15"/>
  <c r="N6" i="15"/>
  <c r="T6" i="15" s="1"/>
  <c r="M5" i="15"/>
  <c r="Z7" i="15"/>
  <c r="X33" i="15"/>
  <c r="Y34" i="15"/>
  <c r="X57" i="15"/>
  <c r="Y58" i="15"/>
  <c r="Z32" i="14"/>
  <c r="Z10" i="14"/>
  <c r="Y9" i="14"/>
  <c r="X8" i="14"/>
  <c r="Y31" i="14"/>
  <c r="X30" i="14"/>
  <c r="X57" i="14"/>
  <c r="Y58" i="14"/>
  <c r="N31" i="14"/>
  <c r="T31" i="14" s="1"/>
  <c r="Z31" i="14" s="1"/>
  <c r="M30" i="14"/>
  <c r="N9" i="14"/>
  <c r="T9" i="14" s="1"/>
  <c r="Z9" i="14" s="1"/>
  <c r="M8" i="14"/>
  <c r="N58" i="14"/>
  <c r="T58" i="14" s="1"/>
  <c r="M57" i="14"/>
  <c r="Z59" i="14"/>
  <c r="X59" i="9"/>
  <c r="Y60" i="9"/>
  <c r="Z60" i="9" s="1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N57" i="9"/>
  <c r="T57" i="9" s="1"/>
  <c r="M56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Y8" i="16" l="1"/>
  <c r="X7" i="16"/>
  <c r="Z8" i="16"/>
  <c r="N7" i="16"/>
  <c r="T7" i="16" s="1"/>
  <c r="M6" i="16"/>
  <c r="Z32" i="16"/>
  <c r="X56" i="16"/>
  <c r="Y57" i="16"/>
  <c r="Z57" i="16" s="1"/>
  <c r="N31" i="16"/>
  <c r="T31" i="16" s="1"/>
  <c r="M30" i="16"/>
  <c r="N56" i="16"/>
  <c r="T56" i="16" s="1"/>
  <c r="M55" i="16"/>
  <c r="X30" i="16"/>
  <c r="Y31" i="16"/>
  <c r="X56" i="15"/>
  <c r="Y57" i="15"/>
  <c r="Y33" i="15"/>
  <c r="X32" i="15"/>
  <c r="Y6" i="15"/>
  <c r="Z6" i="15" s="1"/>
  <c r="X5" i="15"/>
  <c r="N57" i="15"/>
  <c r="T57" i="15" s="1"/>
  <c r="Z57" i="15" s="1"/>
  <c r="M56" i="15"/>
  <c r="N33" i="15"/>
  <c r="T33" i="15" s="1"/>
  <c r="Z33" i="15" s="1"/>
  <c r="M32" i="15"/>
  <c r="N5" i="15"/>
  <c r="T5" i="15" s="1"/>
  <c r="M4" i="15"/>
  <c r="N4" i="15" s="1"/>
  <c r="Z34" i="15"/>
  <c r="Z58" i="14"/>
  <c r="N57" i="14"/>
  <c r="T57" i="14" s="1"/>
  <c r="M56" i="14"/>
  <c r="N30" i="14"/>
  <c r="T30" i="14" s="1"/>
  <c r="M29" i="14"/>
  <c r="N29" i="14" s="1"/>
  <c r="Y30" i="14"/>
  <c r="X29" i="14"/>
  <c r="Y29" i="14" s="1"/>
  <c r="F79" i="14" s="1"/>
  <c r="N8" i="14"/>
  <c r="T8" i="14" s="1"/>
  <c r="M7" i="14"/>
  <c r="Y8" i="14"/>
  <c r="X7" i="14"/>
  <c r="X56" i="14"/>
  <c r="Y57" i="14"/>
  <c r="X58" i="9"/>
  <c r="Y59" i="9"/>
  <c r="Z59" i="9" s="1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56" i="9"/>
  <c r="T56" i="9" s="1"/>
  <c r="M55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N6" i="16" l="1"/>
  <c r="T6" i="16" s="1"/>
  <c r="M5" i="16"/>
  <c r="X6" i="16"/>
  <c r="Y7" i="16"/>
  <c r="Z7" i="16" s="1"/>
  <c r="N30" i="16"/>
  <c r="T30" i="16" s="1"/>
  <c r="M29" i="16"/>
  <c r="N29" i="16" s="1"/>
  <c r="X55" i="16"/>
  <c r="Y56" i="16"/>
  <c r="Z56" i="16" s="1"/>
  <c r="Y30" i="16"/>
  <c r="X29" i="16"/>
  <c r="Y29" i="16" s="1"/>
  <c r="F79" i="16" s="1"/>
  <c r="Z31" i="16"/>
  <c r="N55" i="16"/>
  <c r="T55" i="16" s="1"/>
  <c r="M54" i="16"/>
  <c r="N54" i="16" s="1"/>
  <c r="Y5" i="15"/>
  <c r="Z5" i="15" s="1"/>
  <c r="X4" i="15"/>
  <c r="Y4" i="15" s="1"/>
  <c r="F78" i="15" s="1"/>
  <c r="Y32" i="15"/>
  <c r="X31" i="15"/>
  <c r="N32" i="15"/>
  <c r="T32" i="15" s="1"/>
  <c r="Z32" i="15" s="1"/>
  <c r="M31" i="15"/>
  <c r="N56" i="15"/>
  <c r="T56" i="15" s="1"/>
  <c r="M55" i="15"/>
  <c r="X55" i="15"/>
  <c r="Y56" i="15"/>
  <c r="T4" i="15"/>
  <c r="E78" i="15"/>
  <c r="Z30" i="14"/>
  <c r="Z8" i="14"/>
  <c r="E79" i="14"/>
  <c r="G79" i="14" s="1"/>
  <c r="T29" i="14"/>
  <c r="Z29" i="14" s="1"/>
  <c r="X55" i="14"/>
  <c r="Y56" i="14"/>
  <c r="Y7" i="14"/>
  <c r="X6" i="14"/>
  <c r="N56" i="14"/>
  <c r="T56" i="14" s="1"/>
  <c r="M55" i="14"/>
  <c r="N7" i="14"/>
  <c r="T7" i="14" s="1"/>
  <c r="M6" i="14"/>
  <c r="Z57" i="14"/>
  <c r="Y58" i="9"/>
  <c r="Z58" i="9" s="1"/>
  <c r="X57" i="9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N55" i="9"/>
  <c r="T55" i="9" s="1"/>
  <c r="M54" i="9"/>
  <c r="N54" i="9" s="1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Y6" i="16" l="1"/>
  <c r="X5" i="16"/>
  <c r="N5" i="16"/>
  <c r="T5" i="16" s="1"/>
  <c r="M4" i="16"/>
  <c r="N4" i="16" s="1"/>
  <c r="Z6" i="16"/>
  <c r="Z4" i="15"/>
  <c r="E80" i="16"/>
  <c r="T54" i="16"/>
  <c r="X54" i="16"/>
  <c r="Y54" i="16" s="1"/>
  <c r="F80" i="16" s="1"/>
  <c r="Y55" i="16"/>
  <c r="Z55" i="16" s="1"/>
  <c r="E79" i="16"/>
  <c r="G79" i="16" s="1"/>
  <c r="T29" i="16"/>
  <c r="Z29" i="16" s="1"/>
  <c r="Z30" i="16"/>
  <c r="Z56" i="15"/>
  <c r="N31" i="15"/>
  <c r="T31" i="15" s="1"/>
  <c r="M30" i="15"/>
  <c r="X54" i="15"/>
  <c r="Y54" i="15" s="1"/>
  <c r="F80" i="15" s="1"/>
  <c r="Y55" i="15"/>
  <c r="N55" i="15"/>
  <c r="T55" i="15" s="1"/>
  <c r="Z55" i="15" s="1"/>
  <c r="M54" i="15"/>
  <c r="N54" i="15" s="1"/>
  <c r="X30" i="15"/>
  <c r="Y31" i="15"/>
  <c r="G78" i="15"/>
  <c r="Z7" i="14"/>
  <c r="Z56" i="14"/>
  <c r="N55" i="14"/>
  <c r="T55" i="14" s="1"/>
  <c r="M54" i="14"/>
  <c r="N54" i="14" s="1"/>
  <c r="X54" i="14"/>
  <c r="Y54" i="14" s="1"/>
  <c r="F80" i="14" s="1"/>
  <c r="Y55" i="14"/>
  <c r="N6" i="14"/>
  <c r="T6" i="14" s="1"/>
  <c r="M5" i="14"/>
  <c r="X5" i="14"/>
  <c r="Y6" i="14"/>
  <c r="X56" i="9"/>
  <c r="Y57" i="9"/>
  <c r="Z57" i="9" s="1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E78" i="16" l="1"/>
  <c r="T4" i="16"/>
  <c r="Y5" i="16"/>
  <c r="Z5" i="16" s="1"/>
  <c r="X4" i="16"/>
  <c r="Y4" i="16" s="1"/>
  <c r="F78" i="16" s="1"/>
  <c r="Z54" i="16"/>
  <c r="G80" i="16"/>
  <c r="Y30" i="15"/>
  <c r="X29" i="15"/>
  <c r="Y29" i="15" s="1"/>
  <c r="F79" i="15" s="1"/>
  <c r="E80" i="15"/>
  <c r="G80" i="15" s="1"/>
  <c r="T54" i="15"/>
  <c r="Z54" i="15" s="1"/>
  <c r="N30" i="15"/>
  <c r="T30" i="15" s="1"/>
  <c r="Z30" i="15" s="1"/>
  <c r="M29" i="15"/>
  <c r="N29" i="15" s="1"/>
  <c r="Z31" i="15"/>
  <c r="Y5" i="14"/>
  <c r="X4" i="14"/>
  <c r="Y4" i="14" s="1"/>
  <c r="F78" i="14" s="1"/>
  <c r="N5" i="14"/>
  <c r="T5" i="14" s="1"/>
  <c r="M4" i="14"/>
  <c r="N4" i="14" s="1"/>
  <c r="E80" i="14"/>
  <c r="G80" i="14" s="1"/>
  <c r="T54" i="14"/>
  <c r="Z54" i="14" s="1"/>
  <c r="Z6" i="14"/>
  <c r="Z55" i="14"/>
  <c r="Y56" i="9"/>
  <c r="Z56" i="9" s="1"/>
  <c r="X55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4" i="16" l="1"/>
  <c r="G78" i="16"/>
  <c r="E79" i="15"/>
  <c r="G79" i="15" s="1"/>
  <c r="T29" i="15"/>
  <c r="Z29" i="15" s="1"/>
  <c r="Z5" i="14"/>
  <c r="E78" i="14"/>
  <c r="G78" i="14" s="1"/>
  <c r="T4" i="14"/>
  <c r="Z4" i="14" s="1"/>
  <c r="X54" i="9"/>
  <c r="Y54" i="9" s="1"/>
  <c r="Y55" i="9"/>
  <c r="Z55" i="9" s="1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F80" i="9" l="1"/>
  <c r="G80" i="9" s="1"/>
  <c r="Z54" i="9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<sst xmlns="http://schemas.openxmlformats.org/spreadsheetml/2006/main" count="2990" uniqueCount="93">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</sst>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9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23" fillId="0" borderId="2" xfId="0" applyFont="1" applyBorder="1"/>
    <xf numFmtId="0" fontId="23" fillId="0" borderId="3" xfId="0" applyFont="1" applyBorder="1"/>
    <xf numFmtId="0" fontId="27" fillId="0" borderId="0" xfId="0" applyFont="1"/>
    <xf numFmtId="3" fontId="27" fillId="0" borderId="0" xfId="0" applyNumberFormat="1" applyFont="1" applyAlignment="1">
      <alignment wrapText="1"/>
    </xf>
    <xf numFmtId="3" fontId="27" fillId="0" borderId="3" xfId="0" applyNumberFormat="1" applyFont="1" applyBorder="1"/>
    <xf numFmtId="166" fontId="28" fillId="0" borderId="0" xfId="2" applyNumberFormat="1" applyFont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24" zoomScale="80" zoomScaleNormal="8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120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7428815.0472187717</v>
      </c>
      <c r="N4" s="32">
        <f>M4/J4</f>
        <v>74.288150472187723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74.288150472187723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6748666.448454285</v>
      </c>
      <c r="Y4" s="40">
        <f>X4/R4</f>
        <v>67.486664484542857</v>
      </c>
      <c r="Z4" s="36">
        <f>T4-Y4</f>
        <v>6.8014859876448668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518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7328815.0472187717</v>
      </c>
      <c r="N5" s="33">
        <f t="shared" ref="N5:N22" si="10">M5/J5</f>
        <v>73.288150472187723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73.288150472187723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6651986.2542794114</v>
      </c>
      <c r="Y5" s="35">
        <f t="shared" ref="Y5:Y22" si="12">X5/R5</f>
        <v>66.519862542794115</v>
      </c>
      <c r="Z5" s="36">
        <f t="shared" ref="Z5:Z22" si="13">T5-Y5</f>
        <v>6.7682879293936082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655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6928815.0472187717</v>
      </c>
      <c r="N6" s="33">
        <f t="shared" si="10"/>
        <v>69.288150472187723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69.288150472187723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6265265.4775799168</v>
      </c>
      <c r="Y6" s="35">
        <f t="shared" si="12"/>
        <v>62.652654775799171</v>
      </c>
      <c r="Z6" s="36">
        <f t="shared" si="13"/>
        <v>6.6354956963885527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767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6428815.0472187717</v>
      </c>
      <c r="N7" s="33">
        <f t="shared" si="10"/>
        <v>64.288150472187723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64.288150472187723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5781864.5067055486</v>
      </c>
      <c r="Y7" s="35">
        <f t="shared" si="12"/>
        <v>57.818645067055485</v>
      </c>
      <c r="Z7" s="36">
        <f t="shared" si="13"/>
        <v>6.4695054051322387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912</v>
      </c>
      <c r="E8" s="51">
        <v>1</v>
      </c>
      <c r="F8" s="3">
        <f t="shared" si="5"/>
        <v>1.0964912280701754E-3</v>
      </c>
      <c r="G8" s="2">
        <v>0.5</v>
      </c>
      <c r="H8" s="3">
        <f t="shared" si="6"/>
        <v>5.4674685620557679E-3</v>
      </c>
      <c r="I8" s="3">
        <f t="shared" si="7"/>
        <v>0.99453253143794418</v>
      </c>
      <c r="J8" s="5">
        <f t="shared" si="14"/>
        <v>100000</v>
      </c>
      <c r="K8" s="5">
        <f t="shared" si="8"/>
        <v>546.74685620557682</v>
      </c>
      <c r="L8" s="5">
        <f t="shared" si="9"/>
        <v>498633.13285948598</v>
      </c>
      <c r="M8" s="5">
        <f t="shared" si="0"/>
        <v>5928815.0472187717</v>
      </c>
      <c r="N8" s="33">
        <f t="shared" si="10"/>
        <v>59.288150472187716</v>
      </c>
      <c r="O8" s="4"/>
      <c r="Q8" s="27" t="s">
        <v>42</v>
      </c>
      <c r="R8" s="29">
        <f t="shared" si="1"/>
        <v>100000</v>
      </c>
      <c r="S8" s="29">
        <f t="shared" si="2"/>
        <v>498633.13285948598</v>
      </c>
      <c r="T8" s="35">
        <f t="shared" si="3"/>
        <v>59.288150472187716</v>
      </c>
      <c r="U8" s="42">
        <v>0.96680194174873568</v>
      </c>
      <c r="V8" s="43">
        <f>1-U8</f>
        <v>3.3198058251264317E-2</v>
      </c>
      <c r="W8" s="29">
        <f t="shared" si="11"/>
        <v>482079.48106880637</v>
      </c>
      <c r="X8" s="29">
        <f t="shared" si="4"/>
        <v>5298463.5358311804</v>
      </c>
      <c r="Y8" s="35">
        <f t="shared" si="12"/>
        <v>52.984635358311806</v>
      </c>
      <c r="Z8" s="36">
        <f t="shared" si="13"/>
        <v>6.3035151138759105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916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99453.253143794413</v>
      </c>
      <c r="K9" s="5">
        <f t="shared" si="8"/>
        <v>0</v>
      </c>
      <c r="L9" s="5">
        <f t="shared" si="9"/>
        <v>497266.26571897208</v>
      </c>
      <c r="M9" s="5">
        <f t="shared" si="0"/>
        <v>5430181.9143592855</v>
      </c>
      <c r="N9" s="33">
        <f t="shared" si="10"/>
        <v>54.600344812331691</v>
      </c>
      <c r="O9" s="4"/>
      <c r="Q9" s="27" t="s">
        <v>44</v>
      </c>
      <c r="R9" s="29">
        <f t="shared" si="1"/>
        <v>99453.253143794413</v>
      </c>
      <c r="S9" s="29">
        <f t="shared" si="2"/>
        <v>497266.26571897208</v>
      </c>
      <c r="T9" s="35">
        <f t="shared" si="3"/>
        <v>54.600344812331691</v>
      </c>
      <c r="U9" s="42">
        <v>0.9555940589531835</v>
      </c>
      <c r="V9" s="43">
        <f t="shared" ref="V9:V22" si="15">1-U9</f>
        <v>4.4405941046816499E-2</v>
      </c>
      <c r="W9" s="29">
        <f t="shared" si="11"/>
        <v>475184.68923888484</v>
      </c>
      <c r="X9" s="29">
        <f t="shared" si="4"/>
        <v>4816384.0547623737</v>
      </c>
      <c r="Y9" s="35">
        <f t="shared" si="12"/>
        <v>48.428622518748668</v>
      </c>
      <c r="Z9" s="36">
        <f t="shared" si="13"/>
        <v>6.1717222935830236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873</v>
      </c>
      <c r="E10" s="51">
        <v>2</v>
      </c>
      <c r="F10" s="3">
        <f t="shared" si="5"/>
        <v>2.2909507445589921E-3</v>
      </c>
      <c r="G10" s="2">
        <v>0.5</v>
      </c>
      <c r="H10" s="3">
        <f t="shared" si="6"/>
        <v>1.1389521640091117E-2</v>
      </c>
      <c r="I10" s="3">
        <f t="shared" si="7"/>
        <v>0.9886104783599089</v>
      </c>
      <c r="J10" s="5">
        <f t="shared" si="14"/>
        <v>99453.253143794413</v>
      </c>
      <c r="K10" s="5">
        <f t="shared" si="8"/>
        <v>1132.7249788587064</v>
      </c>
      <c r="L10" s="5">
        <f t="shared" si="9"/>
        <v>494434.45327182527</v>
      </c>
      <c r="M10" s="5">
        <f t="shared" si="0"/>
        <v>4932915.6486403132</v>
      </c>
      <c r="N10" s="33">
        <f t="shared" si="10"/>
        <v>49.600344812331684</v>
      </c>
      <c r="O10" s="4"/>
      <c r="Q10" s="27" t="s">
        <v>46</v>
      </c>
      <c r="R10" s="29">
        <f t="shared" si="1"/>
        <v>99453.253143794413</v>
      </c>
      <c r="S10" s="29">
        <f t="shared" si="2"/>
        <v>494434.45327182527</v>
      </c>
      <c r="T10" s="35">
        <f t="shared" si="3"/>
        <v>49.600344812331684</v>
      </c>
      <c r="U10" s="42">
        <v>0.96363095511775332</v>
      </c>
      <c r="V10" s="43">
        <f t="shared" si="15"/>
        <v>3.6369044882246682E-2</v>
      </c>
      <c r="W10" s="29">
        <f t="shared" si="11"/>
        <v>476452.34444945317</v>
      </c>
      <c r="X10" s="29">
        <f t="shared" si="4"/>
        <v>4341199.3655234892</v>
      </c>
      <c r="Y10" s="35">
        <f t="shared" si="12"/>
        <v>43.650652223982753</v>
      </c>
      <c r="Z10" s="36">
        <f t="shared" si="13"/>
        <v>5.9496925883489311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830</v>
      </c>
      <c r="E11" s="51">
        <v>1</v>
      </c>
      <c r="F11" s="3">
        <f t="shared" si="5"/>
        <v>1.2048192771084338E-3</v>
      </c>
      <c r="G11" s="2">
        <v>0.5</v>
      </c>
      <c r="H11" s="3">
        <f t="shared" si="6"/>
        <v>6.006006006006006E-3</v>
      </c>
      <c r="I11" s="3">
        <f t="shared" si="7"/>
        <v>0.99399399399399402</v>
      </c>
      <c r="J11" s="5">
        <f t="shared" si="14"/>
        <v>98320.528164935706</v>
      </c>
      <c r="K11" s="5">
        <f t="shared" si="8"/>
        <v>590.51368267228656</v>
      </c>
      <c r="L11" s="5">
        <f t="shared" si="9"/>
        <v>490126.35661799781</v>
      </c>
      <c r="M11" s="5">
        <f t="shared" si="0"/>
        <v>4438481.1953684883</v>
      </c>
      <c r="N11" s="33">
        <f t="shared" si="10"/>
        <v>45.142975512934591</v>
      </c>
      <c r="O11" s="4"/>
      <c r="Q11" s="27" t="s">
        <v>48</v>
      </c>
      <c r="R11" s="29">
        <f t="shared" si="1"/>
        <v>98320.528164935706</v>
      </c>
      <c r="S11" s="29">
        <f t="shared" si="2"/>
        <v>490126.35661799781</v>
      </c>
      <c r="T11" s="35">
        <f t="shared" si="3"/>
        <v>45.142975512934591</v>
      </c>
      <c r="U11" s="42">
        <v>0.96005435016735896</v>
      </c>
      <c r="V11" s="43">
        <f t="shared" si="15"/>
        <v>3.9945649832641039E-2</v>
      </c>
      <c r="W11" s="29">
        <f t="shared" si="11"/>
        <v>470547.94080278714</v>
      </c>
      <c r="X11" s="29">
        <f t="shared" si="4"/>
        <v>3864747.0210740357</v>
      </c>
      <c r="Y11" s="35">
        <f t="shared" si="12"/>
        <v>39.307630799041313</v>
      </c>
      <c r="Z11" s="36">
        <f t="shared" si="13"/>
        <v>5.8353447138932779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947</v>
      </c>
      <c r="E12" s="51">
        <v>2</v>
      </c>
      <c r="F12" s="3">
        <f t="shared" si="5"/>
        <v>2.1119324181626186E-3</v>
      </c>
      <c r="G12" s="2">
        <v>0.5</v>
      </c>
      <c r="H12" s="3">
        <f t="shared" si="6"/>
        <v>1.050420168067227E-2</v>
      </c>
      <c r="I12" s="3">
        <f t="shared" si="7"/>
        <v>0.98949579831932777</v>
      </c>
      <c r="J12" s="5">
        <f t="shared" si="14"/>
        <v>97730.014482263417</v>
      </c>
      <c r="K12" s="5">
        <f t="shared" si="8"/>
        <v>1026.5757823767167</v>
      </c>
      <c r="L12" s="5">
        <f t="shared" si="9"/>
        <v>486083.6329553753</v>
      </c>
      <c r="M12" s="5">
        <f t="shared" si="0"/>
        <v>3948354.8387504905</v>
      </c>
      <c r="N12" s="33">
        <f t="shared" si="10"/>
        <v>40.400636996396429</v>
      </c>
      <c r="O12" s="4"/>
      <c r="Q12" s="27" t="s">
        <v>50</v>
      </c>
      <c r="R12" s="29">
        <f t="shared" si="1"/>
        <v>97730.014482263417</v>
      </c>
      <c r="S12" s="29">
        <f t="shared" si="2"/>
        <v>486083.6329553753</v>
      </c>
      <c r="T12" s="35">
        <f t="shared" si="3"/>
        <v>40.400636996396429</v>
      </c>
      <c r="U12" s="42">
        <v>0.94127750867207383</v>
      </c>
      <c r="V12" s="43">
        <f t="shared" si="15"/>
        <v>5.8722491327926174E-2</v>
      </c>
      <c r="W12" s="29">
        <f t="shared" si="11"/>
        <v>457539.59103450645</v>
      </c>
      <c r="X12" s="29">
        <f t="shared" si="4"/>
        <v>3394199.0802712487</v>
      </c>
      <c r="Y12" s="35">
        <f t="shared" si="12"/>
        <v>34.730365059827619</v>
      </c>
      <c r="Z12" s="36">
        <f t="shared" si="13"/>
        <v>5.6702719365688097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971</v>
      </c>
      <c r="E13" s="51">
        <v>2</v>
      </c>
      <c r="F13" s="3">
        <f t="shared" si="5"/>
        <v>2.0597322348094747E-3</v>
      </c>
      <c r="G13" s="2">
        <v>0.5</v>
      </c>
      <c r="H13" s="3">
        <f t="shared" si="6"/>
        <v>1.0245901639344263E-2</v>
      </c>
      <c r="I13" s="3">
        <f t="shared" si="7"/>
        <v>0.98975409836065575</v>
      </c>
      <c r="J13" s="5">
        <f t="shared" si="14"/>
        <v>96703.438699886698</v>
      </c>
      <c r="K13" s="5">
        <f t="shared" si="8"/>
        <v>990.81392110539662</v>
      </c>
      <c r="L13" s="5">
        <f t="shared" si="9"/>
        <v>481040.15869667003</v>
      </c>
      <c r="M13" s="5">
        <f t="shared" si="0"/>
        <v>3462271.2057951153</v>
      </c>
      <c r="N13" s="33">
        <f t="shared" si="10"/>
        <v>35.80297921504183</v>
      </c>
      <c r="O13" s="4"/>
      <c r="Q13" s="27" t="s">
        <v>52</v>
      </c>
      <c r="R13" s="29">
        <f t="shared" si="1"/>
        <v>96703.438699886698</v>
      </c>
      <c r="S13" s="29">
        <f t="shared" si="2"/>
        <v>481040.15869667003</v>
      </c>
      <c r="T13" s="35">
        <f t="shared" si="3"/>
        <v>35.80297921504183</v>
      </c>
      <c r="U13" s="42">
        <v>0.95386474178345915</v>
      </c>
      <c r="V13" s="43">
        <f t="shared" si="15"/>
        <v>4.6135258216540853E-2</v>
      </c>
      <c r="W13" s="29">
        <f t="shared" si="11"/>
        <v>458847.24676267337</v>
      </c>
      <c r="X13" s="29">
        <f t="shared" si="4"/>
        <v>2936659.4892367423</v>
      </c>
      <c r="Y13" s="35">
        <f t="shared" si="12"/>
        <v>30.367684218039944</v>
      </c>
      <c r="Z13" s="36">
        <f t="shared" si="13"/>
        <v>5.4352949970018862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976</v>
      </c>
      <c r="E14" s="51">
        <v>9</v>
      </c>
      <c r="F14" s="3">
        <f t="shared" si="5"/>
        <v>9.2213114754098359E-3</v>
      </c>
      <c r="G14" s="2">
        <v>0.5</v>
      </c>
      <c r="H14" s="3">
        <f t="shared" si="6"/>
        <v>4.5067601402103148E-2</v>
      </c>
      <c r="I14" s="3">
        <f t="shared" si="7"/>
        <v>0.9549323985978968</v>
      </c>
      <c r="J14" s="5">
        <f t="shared" si="14"/>
        <v>95712.624778781304</v>
      </c>
      <c r="K14" s="5">
        <f t="shared" si="8"/>
        <v>4313.5384226791766</v>
      </c>
      <c r="L14" s="5">
        <f t="shared" si="9"/>
        <v>467779.27783720859</v>
      </c>
      <c r="M14" s="5">
        <f t="shared" si="0"/>
        <v>2981231.0470984452</v>
      </c>
      <c r="N14" s="33">
        <f t="shared" si="10"/>
        <v>31.147730552671661</v>
      </c>
      <c r="O14" s="4"/>
      <c r="Q14" s="27" t="s">
        <v>54</v>
      </c>
      <c r="R14" s="29">
        <f t="shared" si="1"/>
        <v>95712.624778781304</v>
      </c>
      <c r="S14" s="29">
        <f t="shared" si="2"/>
        <v>467779.27783720859</v>
      </c>
      <c r="T14" s="35">
        <f t="shared" si="3"/>
        <v>31.147730552671661</v>
      </c>
      <c r="U14" s="42">
        <v>0.94210046609890041</v>
      </c>
      <c r="V14" s="43">
        <f t="shared" si="15"/>
        <v>5.7899533901099587E-2</v>
      </c>
      <c r="W14" s="29">
        <f t="shared" si="11"/>
        <v>440695.07568184123</v>
      </c>
      <c r="X14" s="29">
        <f t="shared" si="4"/>
        <v>2477812.2424740689</v>
      </c>
      <c r="Y14" s="35">
        <f t="shared" si="12"/>
        <v>25.888039829656613</v>
      </c>
      <c r="Z14" s="36">
        <f t="shared" si="13"/>
        <v>5.2596907230150478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767</v>
      </c>
      <c r="E15" s="51">
        <v>5</v>
      </c>
      <c r="F15" s="3">
        <f t="shared" si="5"/>
        <v>6.51890482398957E-3</v>
      </c>
      <c r="G15" s="2">
        <v>0.5</v>
      </c>
      <c r="H15" s="3">
        <f t="shared" si="6"/>
        <v>3.2071840923669021E-2</v>
      </c>
      <c r="I15" s="3">
        <f t="shared" si="7"/>
        <v>0.96792815907633101</v>
      </c>
      <c r="J15" s="5">
        <f t="shared" si="14"/>
        <v>91399.086356102125</v>
      </c>
      <c r="K15" s="5">
        <f t="shared" si="8"/>
        <v>2931.336958181595</v>
      </c>
      <c r="L15" s="5">
        <f t="shared" si="9"/>
        <v>449667.08938505669</v>
      </c>
      <c r="M15" s="5">
        <f t="shared" si="0"/>
        <v>2513451.7692612368</v>
      </c>
      <c r="N15" s="33">
        <f t="shared" si="10"/>
        <v>27.499747201722766</v>
      </c>
      <c r="O15" s="4"/>
      <c r="Q15" s="27" t="s">
        <v>56</v>
      </c>
      <c r="R15" s="29">
        <f t="shared" si="1"/>
        <v>91399.086356102125</v>
      </c>
      <c r="S15" s="29">
        <f t="shared" si="2"/>
        <v>449667.08938505669</v>
      </c>
      <c r="T15" s="35">
        <f t="shared" si="3"/>
        <v>27.499747201722766</v>
      </c>
      <c r="U15" s="42">
        <v>0.91645683631107144</v>
      </c>
      <c r="V15" s="43">
        <f t="shared" si="15"/>
        <v>8.3543163688928557E-2</v>
      </c>
      <c r="W15" s="29">
        <f t="shared" si="11"/>
        <v>412100.47813103686</v>
      </c>
      <c r="X15" s="29">
        <f t="shared" si="4"/>
        <v>2037117.1667922274</v>
      </c>
      <c r="Y15" s="35">
        <f t="shared" si="12"/>
        <v>22.288156785893541</v>
      </c>
      <c r="Z15" s="36">
        <f t="shared" si="13"/>
        <v>5.2115904158292246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609</v>
      </c>
      <c r="E16" s="51">
        <v>9</v>
      </c>
      <c r="F16" s="3">
        <f t="shared" si="5"/>
        <v>1.4778325123152709E-2</v>
      </c>
      <c r="G16" s="2">
        <v>0.5</v>
      </c>
      <c r="H16" s="3">
        <f t="shared" si="6"/>
        <v>7.1258907363420429E-2</v>
      </c>
      <c r="I16" s="3">
        <f t="shared" si="7"/>
        <v>0.92874109263657956</v>
      </c>
      <c r="J16" s="5">
        <f t="shared" si="14"/>
        <v>88467.749397920532</v>
      </c>
      <c r="K16" s="5">
        <f t="shared" si="8"/>
        <v>6304.115158996713</v>
      </c>
      <c r="L16" s="5">
        <f t="shared" si="9"/>
        <v>426578.45909211086</v>
      </c>
      <c r="M16" s="5">
        <f t="shared" si="0"/>
        <v>2063784.6798761801</v>
      </c>
      <c r="N16" s="33">
        <f t="shared" si="10"/>
        <v>23.328101979778523</v>
      </c>
      <c r="O16" s="4"/>
      <c r="Q16" s="27" t="s">
        <v>58</v>
      </c>
      <c r="R16" s="29">
        <f t="shared" si="1"/>
        <v>88467.749397920532</v>
      </c>
      <c r="S16" s="29">
        <f t="shared" si="2"/>
        <v>426578.45909211086</v>
      </c>
      <c r="T16" s="35">
        <f t="shared" si="3"/>
        <v>23.328101979778523</v>
      </c>
      <c r="U16" s="42">
        <v>0.8859396016463057</v>
      </c>
      <c r="V16" s="43">
        <f t="shared" si="15"/>
        <v>0.1140603983536943</v>
      </c>
      <c r="W16" s="29">
        <f t="shared" si="11"/>
        <v>377922.75011895958</v>
      </c>
      <c r="X16" s="29">
        <f t="shared" si="4"/>
        <v>1625016.6886611907</v>
      </c>
      <c r="Y16" s="35">
        <f t="shared" si="12"/>
        <v>18.36846421120087</v>
      </c>
      <c r="Z16" s="36">
        <f t="shared" si="13"/>
        <v>4.9596377685776538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467</v>
      </c>
      <c r="E17" s="51">
        <v>4</v>
      </c>
      <c r="F17" s="3">
        <f t="shared" si="5"/>
        <v>8.5653104925053538E-3</v>
      </c>
      <c r="G17" s="2">
        <v>0.5</v>
      </c>
      <c r="H17" s="3">
        <f t="shared" si="6"/>
        <v>4.1928721174004202E-2</v>
      </c>
      <c r="I17" s="3">
        <f t="shared" si="7"/>
        <v>0.95807127882599574</v>
      </c>
      <c r="J17" s="5">
        <f t="shared" si="14"/>
        <v>82163.634238923813</v>
      </c>
      <c r="K17" s="5">
        <f t="shared" si="8"/>
        <v>3445.0161106467017</v>
      </c>
      <c r="L17" s="5">
        <f t="shared" si="9"/>
        <v>402205.63091800228</v>
      </c>
      <c r="M17" s="5">
        <f t="shared" si="0"/>
        <v>1637206.2207840693</v>
      </c>
      <c r="N17" s="33">
        <f t="shared" si="10"/>
        <v>19.926166070298617</v>
      </c>
      <c r="O17" s="4"/>
      <c r="Q17" s="27" t="s">
        <v>60</v>
      </c>
      <c r="R17" s="29">
        <f t="shared" si="1"/>
        <v>82163.634238923813</v>
      </c>
      <c r="S17" s="29">
        <f t="shared" si="2"/>
        <v>402205.63091800228</v>
      </c>
      <c r="T17" s="35">
        <f t="shared" si="3"/>
        <v>19.926166070298617</v>
      </c>
      <c r="U17" s="42">
        <v>0.85631920960893304</v>
      </c>
      <c r="V17" s="43">
        <f t="shared" si="15"/>
        <v>0.14368079039106696</v>
      </c>
      <c r="W17" s="29">
        <f t="shared" si="11"/>
        <v>344416.40796796593</v>
      </c>
      <c r="X17" s="29">
        <f t="shared" si="4"/>
        <v>1247093.938542231</v>
      </c>
      <c r="Y17" s="35">
        <f t="shared" si="12"/>
        <v>15.178174019369735</v>
      </c>
      <c r="Z17" s="36">
        <f t="shared" si="13"/>
        <v>4.7479920509288824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336</v>
      </c>
      <c r="E18" s="51">
        <v>3</v>
      </c>
      <c r="F18" s="3">
        <f t="shared" si="5"/>
        <v>8.9285714285714281E-3</v>
      </c>
      <c r="G18" s="2">
        <v>0.5</v>
      </c>
      <c r="H18" s="3">
        <f t="shared" si="6"/>
        <v>4.3668122270742349E-2</v>
      </c>
      <c r="I18" s="3">
        <f t="shared" si="7"/>
        <v>0.95633187772925765</v>
      </c>
      <c r="J18" s="5">
        <f t="shared" si="14"/>
        <v>78718.618128277099</v>
      </c>
      <c r="K18" s="5">
        <f t="shared" si="8"/>
        <v>3437.4942414094794</v>
      </c>
      <c r="L18" s="5">
        <f t="shared" si="9"/>
        <v>384999.35503786174</v>
      </c>
      <c r="M18" s="5">
        <f t="shared" si="0"/>
        <v>1235000.5898660671</v>
      </c>
      <c r="N18" s="33">
        <f t="shared" si="10"/>
        <v>15.688799158714314</v>
      </c>
      <c r="O18" s="4"/>
      <c r="Q18" s="27" t="s">
        <v>62</v>
      </c>
      <c r="R18" s="29">
        <f t="shared" si="1"/>
        <v>78718.618128277099</v>
      </c>
      <c r="S18" s="29">
        <f t="shared" si="2"/>
        <v>384999.35503786174</v>
      </c>
      <c r="T18" s="35">
        <f t="shared" si="3"/>
        <v>15.688799158714314</v>
      </c>
      <c r="U18" s="42">
        <v>0.77613843304153718</v>
      </c>
      <c r="V18" s="43">
        <f t="shared" si="15"/>
        <v>0.22386156695846282</v>
      </c>
      <c r="W18" s="29">
        <f t="shared" si="11"/>
        <v>298812.79614108847</v>
      </c>
      <c r="X18" s="29">
        <f t="shared" si="4"/>
        <v>902677.53057426505</v>
      </c>
      <c r="Y18" s="35">
        <f t="shared" si="12"/>
        <v>11.467141472215548</v>
      </c>
      <c r="Z18" s="36">
        <f t="shared" si="13"/>
        <v>4.2216576864987658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211</v>
      </c>
      <c r="E19" s="51">
        <v>14</v>
      </c>
      <c r="F19" s="3">
        <f t="shared" si="5"/>
        <v>6.6350710900473939E-2</v>
      </c>
      <c r="G19" s="2">
        <v>0.5</v>
      </c>
      <c r="H19" s="3">
        <f t="shared" si="6"/>
        <v>0.28455284552845533</v>
      </c>
      <c r="I19" s="3">
        <f t="shared" si="7"/>
        <v>0.71544715447154461</v>
      </c>
      <c r="J19" s="5">
        <f t="shared" si="14"/>
        <v>75281.123886867616</v>
      </c>
      <c r="K19" s="5">
        <f t="shared" si="8"/>
        <v>21421.458016588349</v>
      </c>
      <c r="L19" s="5">
        <f t="shared" si="9"/>
        <v>322851.97439286718</v>
      </c>
      <c r="M19" s="5">
        <f t="shared" si="0"/>
        <v>850001.23482820531</v>
      </c>
      <c r="N19" s="33">
        <f t="shared" si="10"/>
        <v>11.291027430801726</v>
      </c>
      <c r="O19" s="4"/>
      <c r="Q19" s="27" t="s">
        <v>64</v>
      </c>
      <c r="R19" s="29">
        <f t="shared" si="1"/>
        <v>75281.123886867616</v>
      </c>
      <c r="S19" s="29">
        <f t="shared" si="2"/>
        <v>322851.97439286718</v>
      </c>
      <c r="T19" s="35">
        <f t="shared" si="3"/>
        <v>11.291027430801726</v>
      </c>
      <c r="U19" s="42">
        <v>0.73716277889453141</v>
      </c>
      <c r="V19" s="43">
        <f t="shared" si="15"/>
        <v>0.26283722110546859</v>
      </c>
      <c r="W19" s="29">
        <f t="shared" si="11"/>
        <v>237994.45861503205</v>
      </c>
      <c r="X19" s="29">
        <f t="shared" si="4"/>
        <v>603864.73443317658</v>
      </c>
      <c r="Y19" s="35">
        <f t="shared" si="12"/>
        <v>8.0214627951179871</v>
      </c>
      <c r="Z19" s="36">
        <f t="shared" si="13"/>
        <v>3.2695646356837393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126</v>
      </c>
      <c r="E20" s="51">
        <v>6</v>
      </c>
      <c r="F20" s="3">
        <f t="shared" si="5"/>
        <v>4.7619047619047616E-2</v>
      </c>
      <c r="G20" s="2">
        <v>0.5</v>
      </c>
      <c r="H20" s="3">
        <f t="shared" si="6"/>
        <v>0.21276595744680848</v>
      </c>
      <c r="I20" s="3">
        <f t="shared" si="7"/>
        <v>0.78723404255319152</v>
      </c>
      <c r="J20" s="5">
        <f t="shared" si="14"/>
        <v>53859.665870279263</v>
      </c>
      <c r="K20" s="5">
        <f t="shared" si="8"/>
        <v>11459.503376655161</v>
      </c>
      <c r="L20" s="5">
        <f t="shared" si="9"/>
        <v>240649.57090975839</v>
      </c>
      <c r="M20" s="5">
        <f t="shared" si="0"/>
        <v>527149.26043533813</v>
      </c>
      <c r="N20" s="33">
        <f t="shared" si="10"/>
        <v>9.7874587953251417</v>
      </c>
      <c r="O20" s="4"/>
      <c r="Q20" s="27" t="s">
        <v>66</v>
      </c>
      <c r="R20" s="29">
        <f t="shared" si="1"/>
        <v>53859.665870279263</v>
      </c>
      <c r="S20" s="29">
        <f t="shared" si="2"/>
        <v>240649.57090975839</v>
      </c>
      <c r="T20" s="35">
        <f t="shared" si="3"/>
        <v>9.7874587953251417</v>
      </c>
      <c r="U20" s="42">
        <v>0.7271372759570951</v>
      </c>
      <c r="V20" s="43">
        <f t="shared" si="15"/>
        <v>0.2728627240429049</v>
      </c>
      <c r="W20" s="29">
        <f t="shared" si="11"/>
        <v>174985.2734515655</v>
      </c>
      <c r="X20" s="29">
        <f t="shared" si="4"/>
        <v>365870.27581814455</v>
      </c>
      <c r="Y20" s="35">
        <f t="shared" si="12"/>
        <v>6.7930290674164464</v>
      </c>
      <c r="Z20" s="36">
        <f t="shared" si="13"/>
        <v>2.9944297279086953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51</v>
      </c>
      <c r="E21" s="51">
        <v>8</v>
      </c>
      <c r="F21" s="3">
        <f t="shared" si="5"/>
        <v>0.15686274509803921</v>
      </c>
      <c r="G21" s="2">
        <v>0.5</v>
      </c>
      <c r="H21" s="3">
        <f t="shared" si="6"/>
        <v>0.56338028169014087</v>
      </c>
      <c r="I21" s="3">
        <f t="shared" si="7"/>
        <v>0.43661971830985913</v>
      </c>
      <c r="J21" s="5">
        <f t="shared" si="14"/>
        <v>42400.162493624099</v>
      </c>
      <c r="K21" s="5">
        <f t="shared" si="8"/>
        <v>23887.415489365692</v>
      </c>
      <c r="L21" s="5">
        <f t="shared" si="9"/>
        <v>152282.27374470624</v>
      </c>
      <c r="M21" s="5">
        <f>L21+M22</f>
        <v>286499.68952557968</v>
      </c>
      <c r="N21" s="33">
        <f t="shared" si="10"/>
        <v>6.7570422535211252</v>
      </c>
      <c r="O21" s="4"/>
      <c r="Q21" s="27" t="s">
        <v>68</v>
      </c>
      <c r="R21" s="29">
        <f t="shared" si="1"/>
        <v>42400.162493624099</v>
      </c>
      <c r="S21" s="29">
        <f t="shared" si="2"/>
        <v>152282.27374470624</v>
      </c>
      <c r="T21" s="35">
        <f t="shared" si="3"/>
        <v>6.7570422535211252</v>
      </c>
      <c r="U21" s="42">
        <v>0.68635947845240242</v>
      </c>
      <c r="V21" s="43">
        <f t="shared" si="15"/>
        <v>0.31364052154759758</v>
      </c>
      <c r="W21" s="29">
        <f t="shared" si="11"/>
        <v>104520.38198496254</v>
      </c>
      <c r="X21" s="29">
        <f>X22+W21</f>
        <v>190885.00236657902</v>
      </c>
      <c r="Y21" s="35">
        <f t="shared" si="12"/>
        <v>4.5019875193941354</v>
      </c>
      <c r="Z21" s="36">
        <f t="shared" si="13"/>
        <v>2.2550547341269898</v>
      </c>
    </row>
    <row r="22" spans="1:26" s="2" customFormat="1" x14ac:dyDescent="0.25">
      <c r="A22" s="12">
        <v>19</v>
      </c>
      <c r="B22" s="13" t="s">
        <v>69</v>
      </c>
      <c r="C22" s="12"/>
      <c r="D22">
        <v>29</v>
      </c>
      <c r="E22" s="51">
        <v>4</v>
      </c>
      <c r="F22" s="17">
        <f t="shared" si="5"/>
        <v>0.13793103448275862</v>
      </c>
      <c r="G22" s="12"/>
      <c r="H22" s="17">
        <v>1</v>
      </c>
      <c r="I22" s="17">
        <f t="shared" si="7"/>
        <v>0</v>
      </c>
      <c r="J22" s="21">
        <f t="shared" si="14"/>
        <v>18512.747004258406</v>
      </c>
      <c r="K22" s="21">
        <f t="shared" si="8"/>
        <v>18512.747004258406</v>
      </c>
      <c r="L22" s="21">
        <f>K22/F22</f>
        <v>134217.41578087345</v>
      </c>
      <c r="M22" s="21">
        <f>L22</f>
        <v>134217.41578087345</v>
      </c>
      <c r="N22" s="34">
        <f t="shared" si="10"/>
        <v>7.25</v>
      </c>
      <c r="O22" s="4"/>
      <c r="Q22" s="30" t="s">
        <v>69</v>
      </c>
      <c r="R22" s="31">
        <f t="shared" si="1"/>
        <v>18512.747004258406</v>
      </c>
      <c r="S22" s="31">
        <f t="shared" si="2"/>
        <v>134217.41578087345</v>
      </c>
      <c r="T22" s="38">
        <f t="shared" si="3"/>
        <v>7.25</v>
      </c>
      <c r="U22" s="44">
        <v>0.64346806172022719</v>
      </c>
      <c r="V22" s="45">
        <f t="shared" si="15"/>
        <v>0.35653193827977281</v>
      </c>
      <c r="W22" s="31">
        <f t="shared" si="11"/>
        <v>86364.620381616463</v>
      </c>
      <c r="X22" s="31">
        <f>W22</f>
        <v>86364.620381616463</v>
      </c>
      <c r="Y22" s="38">
        <f t="shared" si="12"/>
        <v>4.6651434474716469</v>
      </c>
      <c r="Z22" s="37">
        <f t="shared" si="13"/>
        <v>2.5848565525283531</v>
      </c>
    </row>
    <row r="23" spans="1:26" s="2" customFormat="1" ht="13.2" x14ac:dyDescent="0.25">
      <c r="B23" s="2" t="s">
        <v>70</v>
      </c>
      <c r="D23" s="25">
        <f>SUM(D4:D22)</f>
        <v>11081</v>
      </c>
      <c r="E23" s="25">
        <f>SUM(E4:E22)</f>
        <v>70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94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7738978.3651327109</v>
      </c>
      <c r="N29" s="32">
        <f>M29/J29</f>
        <v>77.389783651327107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77.389783651327107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6888055.2516221572</v>
      </c>
      <c r="Y29" s="40">
        <f>X29/R29</f>
        <v>68.88055251622157</v>
      </c>
      <c r="Z29" s="36">
        <f>T29-Y29</f>
        <v>8.5092311351055372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475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7638978.3651327109</v>
      </c>
      <c r="N30" s="33">
        <f t="shared" ref="N30:N47" si="26">M30/J30</f>
        <v>76.389783651327107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76.389783651327107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6792190.5776191931</v>
      </c>
      <c r="Y30" s="35">
        <f t="shared" ref="Y30:Y47" si="28">X30/R30</f>
        <v>67.921905776191934</v>
      </c>
      <c r="Z30" s="36">
        <f t="shared" ref="Z30:Z47" si="29">T30-Y30</f>
        <v>8.4678778751351729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645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7238978.3651327109</v>
      </c>
      <c r="N31" s="33">
        <f t="shared" si="26"/>
        <v>72.389783651327107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72.389783651327107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6408731.8816073369</v>
      </c>
      <c r="Y31" s="35">
        <f t="shared" si="28"/>
        <v>64.087318816073363</v>
      </c>
      <c r="Z31" s="36">
        <f t="shared" si="29"/>
        <v>8.302464835253744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709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6738978.3651327109</v>
      </c>
      <c r="N32" s="33">
        <f t="shared" si="26"/>
        <v>67.389783651327107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67.389783651327107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5929408.5115925157</v>
      </c>
      <c r="Y32" s="35">
        <f t="shared" si="28"/>
        <v>59.294085115925157</v>
      </c>
      <c r="Z32" s="36">
        <f t="shared" si="29"/>
        <v>8.0956985354019508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745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6238978.3651327109</v>
      </c>
      <c r="N33" s="33">
        <f t="shared" si="26"/>
        <v>62.389783651327107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62.389783651327107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5450085.1415776946</v>
      </c>
      <c r="Y33" s="35">
        <f t="shared" si="28"/>
        <v>54.500851415776943</v>
      </c>
      <c r="Z33" s="36">
        <f t="shared" si="29"/>
        <v>7.8889322355501648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895</v>
      </c>
      <c r="E34" s="51">
        <v>1</v>
      </c>
      <c r="F34" s="3">
        <f t="shared" si="21"/>
        <v>1.1173184357541898E-3</v>
      </c>
      <c r="G34" s="2">
        <v>0.5</v>
      </c>
      <c r="H34" s="3">
        <f t="shared" si="22"/>
        <v>5.5710306406685228E-3</v>
      </c>
      <c r="I34" s="3">
        <f t="shared" si="23"/>
        <v>0.99442896935933145</v>
      </c>
      <c r="J34" s="5">
        <f t="shared" si="30"/>
        <v>100000</v>
      </c>
      <c r="K34" s="5">
        <f t="shared" si="24"/>
        <v>557.10306406685231</v>
      </c>
      <c r="L34" s="5">
        <f t="shared" si="25"/>
        <v>498607.24233983282</v>
      </c>
      <c r="M34" s="5">
        <f t="shared" si="16"/>
        <v>5738978.3651327109</v>
      </c>
      <c r="N34" s="33">
        <f t="shared" si="26"/>
        <v>57.389783651327107</v>
      </c>
      <c r="O34" s="4"/>
      <c r="Q34" s="27" t="s">
        <v>44</v>
      </c>
      <c r="R34" s="29">
        <f t="shared" si="17"/>
        <v>100000</v>
      </c>
      <c r="S34" s="29">
        <f t="shared" si="18"/>
        <v>498607.24233983282</v>
      </c>
      <c r="T34" s="35">
        <f t="shared" si="19"/>
        <v>57.389783651327107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483240.27546029631</v>
      </c>
      <c r="X34" s="29">
        <f t="shared" si="20"/>
        <v>4970761.7715628734</v>
      </c>
      <c r="Y34" s="35">
        <f t="shared" si="28"/>
        <v>49.707617715628736</v>
      </c>
      <c r="Z34" s="36">
        <f t="shared" si="29"/>
        <v>7.6821659356983716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823</v>
      </c>
      <c r="E35" s="51">
        <v>1</v>
      </c>
      <c r="F35" s="3">
        <f t="shared" si="21"/>
        <v>1.215066828675577E-3</v>
      </c>
      <c r="G35" s="2">
        <v>0.5</v>
      </c>
      <c r="H35" s="3">
        <f t="shared" si="22"/>
        <v>6.0569351907934577E-3</v>
      </c>
      <c r="I35" s="3">
        <f t="shared" si="23"/>
        <v>0.99394306480920658</v>
      </c>
      <c r="J35" s="5">
        <f t="shared" si="30"/>
        <v>99442.896935933139</v>
      </c>
      <c r="K35" s="5">
        <f t="shared" si="24"/>
        <v>602.31918192570038</v>
      </c>
      <c r="L35" s="5">
        <f t="shared" si="25"/>
        <v>495708.68672485149</v>
      </c>
      <c r="M35" s="5">
        <f t="shared" si="16"/>
        <v>5240371.1227928782</v>
      </c>
      <c r="N35" s="33">
        <f t="shared" si="26"/>
        <v>52.697289442090856</v>
      </c>
      <c r="O35" s="4"/>
      <c r="Q35" s="27" t="s">
        <v>46</v>
      </c>
      <c r="R35" s="29">
        <f t="shared" si="17"/>
        <v>99442.896935933139</v>
      </c>
      <c r="S35" s="29">
        <f t="shared" si="18"/>
        <v>495708.68672485149</v>
      </c>
      <c r="T35" s="35">
        <f t="shared" si="19"/>
        <v>52.697289442090856</v>
      </c>
      <c r="U35" s="42">
        <v>0.96192878092594225</v>
      </c>
      <c r="V35" s="43">
        <f t="shared" si="31"/>
        <v>3.8071219074057749E-2</v>
      </c>
      <c r="W35" s="29">
        <f t="shared" si="27"/>
        <v>476836.45271563623</v>
      </c>
      <c r="X35" s="29">
        <f t="shared" si="20"/>
        <v>4487521.4961025771</v>
      </c>
      <c r="Y35" s="35">
        <f t="shared" si="28"/>
        <v>45.126616725513315</v>
      </c>
      <c r="Z35" s="36">
        <f t="shared" si="29"/>
        <v>7.5706727165775405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802</v>
      </c>
      <c r="E36" s="51">
        <v>1</v>
      </c>
      <c r="F36" s="3">
        <f t="shared" si="21"/>
        <v>1.2468827930174563E-3</v>
      </c>
      <c r="G36" s="2">
        <v>0.5</v>
      </c>
      <c r="H36" s="3">
        <f t="shared" si="22"/>
        <v>6.2150403977625857E-3</v>
      </c>
      <c r="I36" s="3">
        <f t="shared" si="23"/>
        <v>0.99378495960223745</v>
      </c>
      <c r="J36" s="5">
        <f t="shared" si="30"/>
        <v>98840.577754007449</v>
      </c>
      <c r="K36" s="5">
        <f t="shared" si="24"/>
        <v>614.29818367935025</v>
      </c>
      <c r="L36" s="5">
        <f t="shared" si="25"/>
        <v>492667.14331083884</v>
      </c>
      <c r="M36" s="5">
        <f t="shared" si="16"/>
        <v>4744662.4360680263</v>
      </c>
      <c r="N36" s="33">
        <f t="shared" si="26"/>
        <v>48.003183954230337</v>
      </c>
      <c r="O36" s="4"/>
      <c r="Q36" s="27" t="s">
        <v>48</v>
      </c>
      <c r="R36" s="29">
        <f t="shared" si="17"/>
        <v>98840.577754007449</v>
      </c>
      <c r="S36" s="29">
        <f t="shared" si="18"/>
        <v>492667.14331083884</v>
      </c>
      <c r="T36" s="35">
        <f t="shared" si="19"/>
        <v>48.003183954230337</v>
      </c>
      <c r="U36" s="42">
        <v>0.95558309086652893</v>
      </c>
      <c r="V36" s="43">
        <f t="shared" si="31"/>
        <v>4.4416909133471072E-2</v>
      </c>
      <c r="W36" s="29">
        <f t="shared" si="27"/>
        <v>470784.39157335454</v>
      </c>
      <c r="X36" s="29">
        <f t="shared" si="20"/>
        <v>4010685.0433869408</v>
      </c>
      <c r="Y36" s="35">
        <f t="shared" si="28"/>
        <v>40.577312825595349</v>
      </c>
      <c r="Z36" s="36">
        <f t="shared" si="29"/>
        <v>7.4258711286349879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926</v>
      </c>
      <c r="E37" s="51">
        <v>3</v>
      </c>
      <c r="F37" s="3">
        <f t="shared" si="21"/>
        <v>3.2397408207343412E-3</v>
      </c>
      <c r="G37" s="2">
        <v>0.5</v>
      </c>
      <c r="H37" s="3">
        <f t="shared" si="22"/>
        <v>1.6068559185859668E-2</v>
      </c>
      <c r="I37" s="3">
        <f t="shared" si="23"/>
        <v>0.9839314408141403</v>
      </c>
      <c r="J37" s="5">
        <f t="shared" si="30"/>
        <v>98226.279570328101</v>
      </c>
      <c r="K37" s="5">
        <f t="shared" si="24"/>
        <v>1578.3547868826154</v>
      </c>
      <c r="L37" s="5">
        <f t="shared" si="25"/>
        <v>487185.51088443398</v>
      </c>
      <c r="M37" s="5">
        <f t="shared" si="16"/>
        <v>4251995.292757187</v>
      </c>
      <c r="N37" s="33">
        <f t="shared" si="26"/>
        <v>43.287756711917822</v>
      </c>
      <c r="O37" s="4"/>
      <c r="Q37" s="27" t="s">
        <v>50</v>
      </c>
      <c r="R37" s="29">
        <f t="shared" si="17"/>
        <v>98226.279570328101</v>
      </c>
      <c r="S37" s="29">
        <f t="shared" si="18"/>
        <v>487185.51088443398</v>
      </c>
      <c r="T37" s="35">
        <f t="shared" si="19"/>
        <v>43.287756711917822</v>
      </c>
      <c r="U37" s="42">
        <v>0.95343645724036619</v>
      </c>
      <c r="V37" s="43">
        <f t="shared" si="31"/>
        <v>4.6563542759633814E-2</v>
      </c>
      <c r="W37" s="29">
        <f t="shared" si="27"/>
        <v>464500.42751649261</v>
      </c>
      <c r="X37" s="29">
        <f t="shared" si="20"/>
        <v>3539900.6518135862</v>
      </c>
      <c r="Y37" s="35">
        <f t="shared" si="28"/>
        <v>36.038223857181585</v>
      </c>
      <c r="Z37" s="36">
        <f t="shared" si="29"/>
        <v>7.2495328547362377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893</v>
      </c>
      <c r="E38" s="51">
        <v>3</v>
      </c>
      <c r="F38" s="3">
        <f t="shared" si="21"/>
        <v>3.3594624860022394E-3</v>
      </c>
      <c r="G38" s="2">
        <v>0.5</v>
      </c>
      <c r="H38" s="3">
        <f t="shared" si="22"/>
        <v>1.6657412548584119E-2</v>
      </c>
      <c r="I38" s="3">
        <f t="shared" si="23"/>
        <v>0.98334258745141589</v>
      </c>
      <c r="J38" s="5">
        <f t="shared" si="30"/>
        <v>96647.924783445487</v>
      </c>
      <c r="K38" s="5">
        <f t="shared" si="24"/>
        <v>1609.904355082379</v>
      </c>
      <c r="L38" s="5">
        <f t="shared" si="25"/>
        <v>479214.86302952142</v>
      </c>
      <c r="M38" s="5">
        <f t="shared" si="16"/>
        <v>3764809.7818727526</v>
      </c>
      <c r="N38" s="33">
        <f t="shared" si="26"/>
        <v>38.953860523217514</v>
      </c>
      <c r="O38" s="4"/>
      <c r="Q38" s="27" t="s">
        <v>52</v>
      </c>
      <c r="R38" s="29">
        <f t="shared" si="17"/>
        <v>96647.924783445487</v>
      </c>
      <c r="S38" s="29">
        <f t="shared" si="18"/>
        <v>479214.86302952142</v>
      </c>
      <c r="T38" s="35">
        <f t="shared" si="19"/>
        <v>38.953860523217514</v>
      </c>
      <c r="U38" s="42">
        <v>0.93748024841036759</v>
      </c>
      <c r="V38" s="43">
        <f t="shared" si="31"/>
        <v>6.2519751589632411E-2</v>
      </c>
      <c r="W38" s="29">
        <f t="shared" si="27"/>
        <v>449254.468834856</v>
      </c>
      <c r="X38" s="29">
        <f t="shared" si="20"/>
        <v>3075400.2242970937</v>
      </c>
      <c r="Y38" s="35">
        <f t="shared" si="28"/>
        <v>31.820654516773121</v>
      </c>
      <c r="Z38" s="36">
        <f t="shared" si="29"/>
        <v>7.133206006444393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1016</v>
      </c>
      <c r="E39" s="51">
        <v>4</v>
      </c>
      <c r="F39" s="3">
        <f t="shared" si="21"/>
        <v>3.937007874015748E-3</v>
      </c>
      <c r="G39" s="2">
        <v>0.5</v>
      </c>
      <c r="H39" s="3">
        <f t="shared" si="22"/>
        <v>1.9493177387914229E-2</v>
      </c>
      <c r="I39" s="3">
        <f t="shared" si="23"/>
        <v>0.98050682261208577</v>
      </c>
      <c r="J39" s="5">
        <f t="shared" si="30"/>
        <v>95038.020428363103</v>
      </c>
      <c r="K39" s="5">
        <f t="shared" si="24"/>
        <v>1852.5929908062983</v>
      </c>
      <c r="L39" s="5">
        <f t="shared" si="25"/>
        <v>470558.61966479977</v>
      </c>
      <c r="M39" s="5">
        <f t="shared" si="16"/>
        <v>3285594.9188432312</v>
      </c>
      <c r="N39" s="33">
        <f t="shared" si="26"/>
        <v>34.571373688489409</v>
      </c>
      <c r="O39" s="4"/>
      <c r="Q39" s="27" t="s">
        <v>54</v>
      </c>
      <c r="R39" s="29">
        <f t="shared" si="17"/>
        <v>95038.020428363103</v>
      </c>
      <c r="S39" s="29">
        <f t="shared" si="18"/>
        <v>470558.61966479977</v>
      </c>
      <c r="T39" s="35">
        <f t="shared" si="19"/>
        <v>34.571373688489409</v>
      </c>
      <c r="U39" s="42">
        <v>0.91788799906018037</v>
      </c>
      <c r="V39" s="43">
        <f t="shared" si="31"/>
        <v>8.2112000939819629E-2</v>
      </c>
      <c r="W39" s="29">
        <f t="shared" si="27"/>
        <v>431920.10984464351</v>
      </c>
      <c r="X39" s="29">
        <f t="shared" si="20"/>
        <v>2626145.7554622376</v>
      </c>
      <c r="Y39" s="35">
        <f t="shared" si="28"/>
        <v>27.632580556975615</v>
      </c>
      <c r="Z39" s="36">
        <f t="shared" si="29"/>
        <v>6.9387931315137941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780</v>
      </c>
      <c r="E40" s="51">
        <v>3</v>
      </c>
      <c r="F40" s="3">
        <f t="shared" si="21"/>
        <v>3.8461538461538464E-3</v>
      </c>
      <c r="G40" s="2">
        <v>0.5</v>
      </c>
      <c r="H40" s="3">
        <f t="shared" si="22"/>
        <v>1.9047619047619049E-2</v>
      </c>
      <c r="I40" s="3">
        <f t="shared" si="23"/>
        <v>0.98095238095238091</v>
      </c>
      <c r="J40" s="5">
        <f t="shared" si="30"/>
        <v>93185.427437556806</v>
      </c>
      <c r="K40" s="5">
        <f t="shared" si="24"/>
        <v>1774.9605226201297</v>
      </c>
      <c r="L40" s="5">
        <f t="shared" si="25"/>
        <v>461489.73588123365</v>
      </c>
      <c r="M40" s="5">
        <f t="shared" si="16"/>
        <v>2815036.2991784313</v>
      </c>
      <c r="N40" s="33">
        <f t="shared" si="26"/>
        <v>30.208975551083629</v>
      </c>
      <c r="O40" s="4"/>
      <c r="Q40" s="27" t="s">
        <v>56</v>
      </c>
      <c r="R40" s="29">
        <f t="shared" si="17"/>
        <v>93185.427437556806</v>
      </c>
      <c r="S40" s="29">
        <f t="shared" si="18"/>
        <v>461489.73588123365</v>
      </c>
      <c r="T40" s="35">
        <f t="shared" si="19"/>
        <v>30.208975551083629</v>
      </c>
      <c r="U40" s="42">
        <v>0.89571782863194893</v>
      </c>
      <c r="V40" s="43">
        <f t="shared" si="31"/>
        <v>0.10428217136805107</v>
      </c>
      <c r="W40" s="29">
        <f t="shared" si="27"/>
        <v>413364.58415947022</v>
      </c>
      <c r="X40" s="29">
        <f t="shared" si="20"/>
        <v>2194225.645617594</v>
      </c>
      <c r="Y40" s="35">
        <f t="shared" si="28"/>
        <v>23.546875364046983</v>
      </c>
      <c r="Z40" s="36">
        <f t="shared" si="29"/>
        <v>6.6621001870366463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594</v>
      </c>
      <c r="E41" s="51">
        <v>4</v>
      </c>
      <c r="F41" s="3">
        <f t="shared" si="21"/>
        <v>6.7340067340067337E-3</v>
      </c>
      <c r="G41" s="2">
        <v>0.5</v>
      </c>
      <c r="H41" s="3">
        <f t="shared" si="22"/>
        <v>3.3112582781456949E-2</v>
      </c>
      <c r="I41" s="3">
        <f t="shared" si="23"/>
        <v>0.9668874172185431</v>
      </c>
      <c r="J41" s="5">
        <f t="shared" si="30"/>
        <v>91410.466914936667</v>
      </c>
      <c r="K41" s="5">
        <f t="shared" si="24"/>
        <v>3026.836652812472</v>
      </c>
      <c r="L41" s="5">
        <f t="shared" si="25"/>
        <v>449485.2429426522</v>
      </c>
      <c r="M41" s="5">
        <f t="shared" si="16"/>
        <v>2353546.5632971977</v>
      </c>
      <c r="N41" s="33">
        <f t="shared" si="26"/>
        <v>25.747013911298851</v>
      </c>
      <c r="O41" s="4"/>
      <c r="Q41" s="27" t="s">
        <v>58</v>
      </c>
      <c r="R41" s="29">
        <f t="shared" si="17"/>
        <v>91410.466914936667</v>
      </c>
      <c r="S41" s="29">
        <f t="shared" si="18"/>
        <v>449485.2429426522</v>
      </c>
      <c r="T41" s="35">
        <f t="shared" si="19"/>
        <v>25.747013911298851</v>
      </c>
      <c r="U41" s="42">
        <v>0.86473435856680392</v>
      </c>
      <c r="V41" s="43">
        <f t="shared" si="31"/>
        <v>0.13526564143319608</v>
      </c>
      <c r="W41" s="29">
        <f t="shared" si="27"/>
        <v>388685.3332412584</v>
      </c>
      <c r="X41" s="29">
        <f t="shared" si="20"/>
        <v>1780861.0614581238</v>
      </c>
      <c r="Y41" s="35">
        <f t="shared" si="28"/>
        <v>19.482025653750679</v>
      </c>
      <c r="Z41" s="36">
        <f t="shared" si="29"/>
        <v>6.2649882575481719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512</v>
      </c>
      <c r="E42" s="51">
        <v>5</v>
      </c>
      <c r="F42" s="3">
        <f t="shared" si="21"/>
        <v>9.765625E-3</v>
      </c>
      <c r="G42" s="2">
        <v>0.5</v>
      </c>
      <c r="H42" s="3">
        <f t="shared" si="22"/>
        <v>4.7664442326024785E-2</v>
      </c>
      <c r="I42" s="3">
        <f t="shared" si="23"/>
        <v>0.95233555767397526</v>
      </c>
      <c r="J42" s="5">
        <f t="shared" si="30"/>
        <v>88383.630262124207</v>
      </c>
      <c r="K42" s="5">
        <f t="shared" si="24"/>
        <v>4212.7564471937185</v>
      </c>
      <c r="L42" s="5">
        <f t="shared" si="25"/>
        <v>431386.26019263675</v>
      </c>
      <c r="M42" s="5">
        <f t="shared" si="16"/>
        <v>1904061.3203545455</v>
      </c>
      <c r="N42" s="33">
        <f t="shared" si="26"/>
        <v>21.543144524699493</v>
      </c>
      <c r="O42" s="4"/>
      <c r="Q42" s="27" t="s">
        <v>60</v>
      </c>
      <c r="R42" s="29">
        <f t="shared" si="17"/>
        <v>88383.630262124207</v>
      </c>
      <c r="S42" s="29">
        <f t="shared" si="18"/>
        <v>431386.26019263675</v>
      </c>
      <c r="T42" s="35">
        <f t="shared" si="19"/>
        <v>21.543144524699493</v>
      </c>
      <c r="U42" s="42">
        <v>0.81758889711164551</v>
      </c>
      <c r="V42" s="43">
        <f t="shared" si="31"/>
        <v>0.18241110288835449</v>
      </c>
      <c r="W42" s="29">
        <f t="shared" si="27"/>
        <v>352696.61670001521</v>
      </c>
      <c r="X42" s="29">
        <f t="shared" si="20"/>
        <v>1392175.7282168653</v>
      </c>
      <c r="Y42" s="35">
        <f t="shared" si="28"/>
        <v>15.751511044386987</v>
      </c>
      <c r="Z42" s="36">
        <f t="shared" si="29"/>
        <v>5.7916334803125054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383</v>
      </c>
      <c r="E43" s="51">
        <v>5</v>
      </c>
      <c r="F43" s="3">
        <f t="shared" si="21"/>
        <v>1.3054830287206266E-2</v>
      </c>
      <c r="G43" s="2">
        <v>0.5</v>
      </c>
      <c r="H43" s="3">
        <f t="shared" si="22"/>
        <v>6.3211125158027806E-2</v>
      </c>
      <c r="I43" s="3">
        <f t="shared" si="23"/>
        <v>0.93678887484197215</v>
      </c>
      <c r="J43" s="5">
        <f t="shared" si="30"/>
        <v>84170.873814930499</v>
      </c>
      <c r="K43" s="5">
        <f t="shared" si="24"/>
        <v>5320.5356393761367</v>
      </c>
      <c r="L43" s="5">
        <f t="shared" si="25"/>
        <v>407553.02997621213</v>
      </c>
      <c r="M43" s="5">
        <f t="shared" si="16"/>
        <v>1472675.0601619089</v>
      </c>
      <c r="N43" s="33">
        <f t="shared" si="26"/>
        <v>17.496254861271037</v>
      </c>
      <c r="O43" s="4"/>
      <c r="Q43" s="27" t="s">
        <v>62</v>
      </c>
      <c r="R43" s="29">
        <f t="shared" si="17"/>
        <v>84170.873814930499</v>
      </c>
      <c r="S43" s="29">
        <f t="shared" si="18"/>
        <v>407553.02997621213</v>
      </c>
      <c r="T43" s="35">
        <f t="shared" si="19"/>
        <v>17.496254861271037</v>
      </c>
      <c r="U43" s="42">
        <v>0.77888026534586052</v>
      </c>
      <c r="V43" s="43">
        <f t="shared" si="31"/>
        <v>0.22111973465413948</v>
      </c>
      <c r="W43" s="29">
        <f t="shared" si="27"/>
        <v>317435.01213038154</v>
      </c>
      <c r="X43" s="29">
        <f t="shared" si="20"/>
        <v>1039479.1115168502</v>
      </c>
      <c r="Y43" s="35">
        <f t="shared" si="28"/>
        <v>12.349629561912236</v>
      </c>
      <c r="Z43" s="36">
        <f t="shared" si="29"/>
        <v>5.1466252993588011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255</v>
      </c>
      <c r="E44" s="51">
        <v>9</v>
      </c>
      <c r="F44" s="3">
        <f t="shared" si="21"/>
        <v>3.5294117647058823E-2</v>
      </c>
      <c r="G44" s="2">
        <v>0.5</v>
      </c>
      <c r="H44" s="3">
        <f t="shared" si="22"/>
        <v>0.16216216216216217</v>
      </c>
      <c r="I44" s="3">
        <f t="shared" si="23"/>
        <v>0.83783783783783783</v>
      </c>
      <c r="J44" s="5">
        <f t="shared" si="30"/>
        <v>78850.338175554352</v>
      </c>
      <c r="K44" s="5">
        <f t="shared" si="24"/>
        <v>12786.541325765571</v>
      </c>
      <c r="L44" s="5">
        <f t="shared" si="25"/>
        <v>362285.33756335784</v>
      </c>
      <c r="M44" s="5">
        <f t="shared" si="16"/>
        <v>1065122.0301856967</v>
      </c>
      <c r="N44" s="33">
        <f t="shared" si="26"/>
        <v>13.508147901842634</v>
      </c>
      <c r="O44" s="4"/>
      <c r="Q44" s="27" t="s">
        <v>64</v>
      </c>
      <c r="R44" s="29">
        <f t="shared" si="17"/>
        <v>78850.338175554352</v>
      </c>
      <c r="S44" s="29">
        <f t="shared" si="18"/>
        <v>362285.33756335784</v>
      </c>
      <c r="T44" s="35">
        <f t="shared" si="19"/>
        <v>13.508147901842634</v>
      </c>
      <c r="U44" s="42">
        <v>0.71980976748499381</v>
      </c>
      <c r="V44" s="43">
        <f t="shared" si="31"/>
        <v>0.28019023251500619</v>
      </c>
      <c r="W44" s="29">
        <f t="shared" si="27"/>
        <v>260776.52459470311</v>
      </c>
      <c r="X44" s="29">
        <f t="shared" si="20"/>
        <v>722044.09938646865</v>
      </c>
      <c r="Y44" s="35">
        <f t="shared" si="28"/>
        <v>9.1571465144371569</v>
      </c>
      <c r="Z44" s="36">
        <f t="shared" si="29"/>
        <v>4.3510013874054767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161</v>
      </c>
      <c r="E45" s="51">
        <v>7</v>
      </c>
      <c r="F45" s="3">
        <f t="shared" si="21"/>
        <v>4.3478260869565216E-2</v>
      </c>
      <c r="G45" s="2">
        <v>0.5</v>
      </c>
      <c r="H45" s="3">
        <f t="shared" si="22"/>
        <v>0.19607843137254902</v>
      </c>
      <c r="I45" s="3">
        <f t="shared" si="23"/>
        <v>0.80392156862745101</v>
      </c>
      <c r="J45" s="5">
        <f t="shared" si="30"/>
        <v>66063.796849788778</v>
      </c>
      <c r="K45" s="5">
        <f t="shared" si="24"/>
        <v>12953.685656821328</v>
      </c>
      <c r="L45" s="5">
        <f t="shared" si="25"/>
        <v>297934.77010689059</v>
      </c>
      <c r="M45" s="5">
        <f t="shared" si="16"/>
        <v>702836.69262233889</v>
      </c>
      <c r="N45" s="33">
        <f t="shared" si="26"/>
        <v>10.638757173167017</v>
      </c>
      <c r="O45" s="4"/>
      <c r="Q45" s="27" t="s">
        <v>66</v>
      </c>
      <c r="R45" s="29">
        <f t="shared" si="17"/>
        <v>66063.796849788778</v>
      </c>
      <c r="S45" s="29">
        <f t="shared" si="18"/>
        <v>297934.77010689059</v>
      </c>
      <c r="T45" s="35">
        <f t="shared" si="19"/>
        <v>10.638757173167017</v>
      </c>
      <c r="U45" s="42">
        <v>0.68480776711742686</v>
      </c>
      <c r="V45" s="43">
        <f t="shared" si="31"/>
        <v>0.31519223288257314</v>
      </c>
      <c r="W45" s="29">
        <f t="shared" si="27"/>
        <v>204028.04466354364</v>
      </c>
      <c r="X45" s="29">
        <f t="shared" si="20"/>
        <v>461267.57479176554</v>
      </c>
      <c r="Y45" s="35">
        <f t="shared" si="28"/>
        <v>6.9821535665072867</v>
      </c>
      <c r="Z45" s="36">
        <f t="shared" si="29"/>
        <v>3.6566036066597301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64</v>
      </c>
      <c r="E46" s="51">
        <v>5</v>
      </c>
      <c r="F46" s="3">
        <f t="shared" si="21"/>
        <v>7.8125E-2</v>
      </c>
      <c r="G46" s="2">
        <v>0.5</v>
      </c>
      <c r="H46" s="3">
        <f t="shared" si="22"/>
        <v>0.32679738562091504</v>
      </c>
      <c r="I46" s="3">
        <f t="shared" si="23"/>
        <v>0.67320261437908502</v>
      </c>
      <c r="J46" s="5">
        <f t="shared" si="30"/>
        <v>53110.111192967452</v>
      </c>
      <c r="K46" s="5">
        <f t="shared" si="24"/>
        <v>17356.245487897861</v>
      </c>
      <c r="L46" s="5">
        <f t="shared" si="25"/>
        <v>222159.94224509259</v>
      </c>
      <c r="M46" s="5">
        <f>L46+M47</f>
        <v>404901.9225154483</v>
      </c>
      <c r="N46" s="33">
        <f t="shared" si="26"/>
        <v>7.6238198983297023</v>
      </c>
      <c r="O46" s="4"/>
      <c r="Q46" s="27" t="s">
        <v>68</v>
      </c>
      <c r="R46" s="29">
        <f t="shared" si="17"/>
        <v>53110.111192967452</v>
      </c>
      <c r="S46" s="29">
        <f t="shared" si="18"/>
        <v>222159.94224509259</v>
      </c>
      <c r="T46" s="35">
        <f t="shared" si="19"/>
        <v>7.6238198983297023</v>
      </c>
      <c r="U46" s="42">
        <v>0.65629805890441617</v>
      </c>
      <c r="V46" s="43">
        <f t="shared" si="31"/>
        <v>0.34370194109558383</v>
      </c>
      <c r="W46" s="29">
        <f t="shared" si="27"/>
        <v>145803.13886177147</v>
      </c>
      <c r="X46" s="29">
        <f>X47+W46</f>
        <v>257239.5301282219</v>
      </c>
      <c r="Y46" s="35">
        <f t="shared" si="28"/>
        <v>4.8435133037771561</v>
      </c>
      <c r="Z46" s="36">
        <f t="shared" si="29"/>
        <v>2.7803065945525463</v>
      </c>
    </row>
    <row r="47" spans="1:26" s="2" customFormat="1" x14ac:dyDescent="0.25">
      <c r="A47" s="12">
        <v>19</v>
      </c>
      <c r="B47" s="13" t="s">
        <v>69</v>
      </c>
      <c r="C47" s="12"/>
      <c r="D47">
        <v>46</v>
      </c>
      <c r="E47" s="51">
        <v>9</v>
      </c>
      <c r="F47" s="17">
        <f t="shared" si="21"/>
        <v>0.19565217391304349</v>
      </c>
      <c r="G47" s="12"/>
      <c r="H47" s="17">
        <v>1</v>
      </c>
      <c r="I47" s="17">
        <f t="shared" si="23"/>
        <v>0</v>
      </c>
      <c r="J47" s="21">
        <f t="shared" si="30"/>
        <v>35753.865705069591</v>
      </c>
      <c r="K47" s="21">
        <f t="shared" si="24"/>
        <v>35753.865705069591</v>
      </c>
      <c r="L47" s="21">
        <f>K47/F47</f>
        <v>182741.98027035568</v>
      </c>
      <c r="M47" s="21">
        <f>L47</f>
        <v>182741.98027035568</v>
      </c>
      <c r="N47" s="34">
        <f t="shared" si="26"/>
        <v>5.1111111111111107</v>
      </c>
      <c r="O47" s="4"/>
      <c r="Q47" s="30" t="s">
        <v>69</v>
      </c>
      <c r="R47" s="31">
        <f t="shared" si="17"/>
        <v>35753.865705069591</v>
      </c>
      <c r="S47" s="31">
        <f t="shared" si="18"/>
        <v>182741.98027035568</v>
      </c>
      <c r="T47" s="38">
        <f t="shared" si="19"/>
        <v>5.1111111111111107</v>
      </c>
      <c r="U47" s="44">
        <v>0.6098018151143324</v>
      </c>
      <c r="V47" s="45">
        <f t="shared" si="31"/>
        <v>0.3901981848856676</v>
      </c>
      <c r="W47" s="31">
        <f t="shared" si="27"/>
        <v>111436.39126645042</v>
      </c>
      <c r="X47" s="31">
        <f>W47</f>
        <v>111436.39126645042</v>
      </c>
      <c r="Y47" s="38">
        <f t="shared" si="28"/>
        <v>3.116764832806588</v>
      </c>
      <c r="Z47" s="37">
        <f t="shared" si="29"/>
        <v>1.9943462783045227</v>
      </c>
    </row>
    <row r="48" spans="1:26" s="2" customFormat="1" ht="13.2" x14ac:dyDescent="0.25">
      <c r="B48" s="2" t="s">
        <v>70</v>
      </c>
      <c r="D48" s="25">
        <f>SUM(D29:D47)</f>
        <v>10818</v>
      </c>
      <c r="E48" s="25">
        <f>SUM(E29:E47)</f>
        <v>60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214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7578039.0767974555</v>
      </c>
      <c r="N54" s="32">
        <f>M54/J54</f>
        <v>75.780390767974552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75.780390767974552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6751535.3492596466</v>
      </c>
      <c r="Y54" s="40">
        <f>X54/R54</f>
        <v>67.515353492596461</v>
      </c>
      <c r="Z54" s="36">
        <f>T54-Y54</f>
        <v>8.2650372753780914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993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7478039.0767974555</v>
      </c>
      <c r="N55" s="33">
        <f t="shared" ref="N55:N72" si="43">M55/J55</f>
        <v>74.780390767974552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74.780390767974552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6655364.4627873609</v>
      </c>
      <c r="Y55" s="35">
        <f t="shared" ref="Y55:Y72" si="45">X55/R55</f>
        <v>66.553644627873609</v>
      </c>
      <c r="Z55" s="36">
        <f t="shared" ref="Z55:Z72" si="46">T55-Y55</f>
        <v>8.2267461401009427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1300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7078039.0767974555</v>
      </c>
      <c r="N56" s="33">
        <f t="shared" si="43"/>
        <v>70.780390767974552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70.780390767974552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6270680.9168982198</v>
      </c>
      <c r="Y56" s="35">
        <f t="shared" si="45"/>
        <v>62.706809168982197</v>
      </c>
      <c r="Z56" s="36">
        <f t="shared" si="46"/>
        <v>8.0735815989923552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1476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100000</v>
      </c>
      <c r="K57" s="5">
        <f t="shared" si="41"/>
        <v>0</v>
      </c>
      <c r="L57" s="5">
        <f t="shared" si="42"/>
        <v>500000</v>
      </c>
      <c r="M57" s="5">
        <f t="shared" si="32"/>
        <v>6578039.0767974555</v>
      </c>
      <c r="N57" s="33">
        <f t="shared" si="43"/>
        <v>65.780390767974552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65.780390767974552</v>
      </c>
      <c r="U57" s="42">
        <v>0.96170886472285344</v>
      </c>
      <c r="V57" s="43">
        <f>1-U57</f>
        <v>3.829113527714656E-2</v>
      </c>
      <c r="W57" s="29">
        <f t="shared" si="44"/>
        <v>480854.43236142671</v>
      </c>
      <c r="X57" s="29">
        <f t="shared" si="36"/>
        <v>5789826.4845367931</v>
      </c>
      <c r="Y57" s="35">
        <f t="shared" si="45"/>
        <v>57.898264845367933</v>
      </c>
      <c r="Z57" s="36">
        <f t="shared" si="46"/>
        <v>7.8821259226066189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1657</v>
      </c>
      <c r="E58" s="49">
        <f t="shared" si="37"/>
        <v>1</v>
      </c>
      <c r="F58" s="3">
        <f t="shared" si="38"/>
        <v>6.0350030175015089E-4</v>
      </c>
      <c r="G58" s="2">
        <v>0.5</v>
      </c>
      <c r="H58" s="3">
        <f t="shared" si="39"/>
        <v>3.0129557095510697E-3</v>
      </c>
      <c r="I58" s="3">
        <f t="shared" si="40"/>
        <v>0.99698704429044893</v>
      </c>
      <c r="J58" s="5">
        <f t="shared" si="47"/>
        <v>100000</v>
      </c>
      <c r="K58" s="5">
        <f t="shared" si="41"/>
        <v>301.295570955107</v>
      </c>
      <c r="L58" s="5">
        <f t="shared" si="42"/>
        <v>499246.76107261225</v>
      </c>
      <c r="M58" s="5">
        <f t="shared" si="32"/>
        <v>6078039.0767974555</v>
      </c>
      <c r="N58" s="33">
        <f t="shared" si="43"/>
        <v>60.780390767974552</v>
      </c>
      <c r="O58" s="4"/>
      <c r="Q58" s="27" t="s">
        <v>42</v>
      </c>
      <c r="R58" s="29">
        <f t="shared" si="33"/>
        <v>100000</v>
      </c>
      <c r="S58" s="29">
        <f t="shared" si="34"/>
        <v>499246.76107261225</v>
      </c>
      <c r="T58" s="35">
        <f t="shared" si="35"/>
        <v>60.780390767974552</v>
      </c>
      <c r="U58" s="42">
        <v>0.96170886472285344</v>
      </c>
      <c r="V58" s="43">
        <f>1-U58</f>
        <v>3.829113527714656E-2</v>
      </c>
      <c r="W58" s="29">
        <f t="shared" si="44"/>
        <v>480130.03580770356</v>
      </c>
      <c r="X58" s="29">
        <f t="shared" si="36"/>
        <v>5308972.0521753663</v>
      </c>
      <c r="Y58" s="35">
        <f t="shared" si="45"/>
        <v>53.089720521753662</v>
      </c>
      <c r="Z58" s="36">
        <f t="shared" si="46"/>
        <v>7.6906702462208898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1811</v>
      </c>
      <c r="E59" s="49">
        <f t="shared" si="37"/>
        <v>1</v>
      </c>
      <c r="F59" s="3">
        <f t="shared" si="38"/>
        <v>5.5218111540585317E-4</v>
      </c>
      <c r="G59" s="2">
        <v>0.5</v>
      </c>
      <c r="H59" s="3">
        <f t="shared" si="39"/>
        <v>2.7570995312930797E-3</v>
      </c>
      <c r="I59" s="3">
        <f t="shared" si="40"/>
        <v>0.99724290046870689</v>
      </c>
      <c r="J59" s="5">
        <f t="shared" si="47"/>
        <v>99698.704429044898</v>
      </c>
      <c r="K59" s="5">
        <f t="shared" si="41"/>
        <v>274.87925125184699</v>
      </c>
      <c r="L59" s="5">
        <f t="shared" si="42"/>
        <v>497806.3240170948</v>
      </c>
      <c r="M59" s="5">
        <f t="shared" si="32"/>
        <v>5578792.3157248432</v>
      </c>
      <c r="N59" s="33">
        <f t="shared" si="43"/>
        <v>55.956517666638725</v>
      </c>
      <c r="O59" s="4"/>
      <c r="Q59" s="27" t="s">
        <v>44</v>
      </c>
      <c r="R59" s="29">
        <f t="shared" si="33"/>
        <v>99698.704429044898</v>
      </c>
      <c r="S59" s="29">
        <f t="shared" si="34"/>
        <v>497806.3240170948</v>
      </c>
      <c r="T59" s="35">
        <f t="shared" si="35"/>
        <v>55.956517666638725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479433.13344739022</v>
      </c>
      <c r="X59" s="29">
        <f t="shared" si="36"/>
        <v>4828842.0163676627</v>
      </c>
      <c r="Y59" s="35">
        <f t="shared" si="45"/>
        <v>48.434350717208439</v>
      </c>
      <c r="Z59" s="36">
        <f t="shared" si="46"/>
        <v>7.5221669494302859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1696</v>
      </c>
      <c r="E60" s="49">
        <f t="shared" si="37"/>
        <v>3</v>
      </c>
      <c r="F60" s="3">
        <f t="shared" si="38"/>
        <v>1.7688679245283019E-3</v>
      </c>
      <c r="G60" s="2">
        <v>0.5</v>
      </c>
      <c r="H60" s="3">
        <f t="shared" si="39"/>
        <v>8.8054006457293811E-3</v>
      </c>
      <c r="I60" s="3">
        <f t="shared" si="40"/>
        <v>0.99119459935427057</v>
      </c>
      <c r="J60" s="5">
        <f t="shared" si="47"/>
        <v>99423.825177793042</v>
      </c>
      <c r="K60" s="5">
        <f t="shared" si="41"/>
        <v>875.46661442142397</v>
      </c>
      <c r="L60" s="5">
        <f t="shared" si="42"/>
        <v>494930.45935291162</v>
      </c>
      <c r="M60" s="5">
        <f t="shared" si="32"/>
        <v>5080985.9917077487</v>
      </c>
      <c r="N60" s="33">
        <f t="shared" si="43"/>
        <v>51.104310084848962</v>
      </c>
      <c r="O60" s="4"/>
      <c r="Q60" s="27" t="s">
        <v>46</v>
      </c>
      <c r="R60" s="29">
        <f t="shared" si="33"/>
        <v>99423.825177793042</v>
      </c>
      <c r="S60" s="29">
        <f t="shared" si="34"/>
        <v>494930.45935291162</v>
      </c>
      <c r="T60" s="35">
        <f t="shared" si="35"/>
        <v>51.104310084848962</v>
      </c>
      <c r="U60" s="42">
        <v>0.95736753435116873</v>
      </c>
      <c r="V60" s="43">
        <f t="shared" si="48"/>
        <v>4.2632465648831275E-2</v>
      </c>
      <c r="W60" s="29">
        <f t="shared" si="44"/>
        <v>473830.35354598833</v>
      </c>
      <c r="X60" s="29">
        <f t="shared" si="36"/>
        <v>4349408.8829202726</v>
      </c>
      <c r="Y60" s="35">
        <f t="shared" si="45"/>
        <v>43.746143091381896</v>
      </c>
      <c r="Z60" s="36">
        <f t="shared" si="46"/>
        <v>7.3581669934670657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1632</v>
      </c>
      <c r="E61" s="49">
        <f t="shared" si="37"/>
        <v>2</v>
      </c>
      <c r="F61" s="3">
        <f t="shared" si="38"/>
        <v>1.2254901960784314E-3</v>
      </c>
      <c r="G61" s="2">
        <v>0.5</v>
      </c>
      <c r="H61" s="3">
        <f t="shared" si="39"/>
        <v>6.1087354917532064E-3</v>
      </c>
      <c r="I61" s="3">
        <f t="shared" si="40"/>
        <v>0.99389126450824683</v>
      </c>
      <c r="J61" s="5">
        <f t="shared" si="47"/>
        <v>98548.358563371614</v>
      </c>
      <c r="K61" s="5">
        <f t="shared" si="41"/>
        <v>602.00585561008916</v>
      </c>
      <c r="L61" s="5">
        <f t="shared" si="42"/>
        <v>491236.77817783289</v>
      </c>
      <c r="M61" s="5">
        <f t="shared" si="32"/>
        <v>4586055.5323548373</v>
      </c>
      <c r="N61" s="33">
        <f t="shared" si="43"/>
        <v>46.53609252563826</v>
      </c>
      <c r="O61" s="4"/>
      <c r="Q61" s="27" t="s">
        <v>48</v>
      </c>
      <c r="R61" s="29">
        <f t="shared" si="33"/>
        <v>98548.358563371614</v>
      </c>
      <c r="S61" s="29">
        <f t="shared" si="34"/>
        <v>491236.77817783289</v>
      </c>
      <c r="T61" s="35">
        <f t="shared" si="35"/>
        <v>46.53609252563826</v>
      </c>
      <c r="U61" s="42">
        <v>0.95681081085376496</v>
      </c>
      <c r="V61" s="43">
        <f t="shared" si="48"/>
        <v>4.3189189146235041E-2</v>
      </c>
      <c r="W61" s="29">
        <f t="shared" si="44"/>
        <v>470020.66004952334</v>
      </c>
      <c r="X61" s="29">
        <f t="shared" si="36"/>
        <v>3875578.5293742847</v>
      </c>
      <c r="Y61" s="35">
        <f t="shared" si="45"/>
        <v>39.326667494741585</v>
      </c>
      <c r="Z61" s="36">
        <f t="shared" si="46"/>
        <v>7.209425030896675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1873</v>
      </c>
      <c r="E62" s="49">
        <f t="shared" si="37"/>
        <v>5</v>
      </c>
      <c r="F62" s="3">
        <f t="shared" si="38"/>
        <v>2.6695141484249867E-3</v>
      </c>
      <c r="G62" s="2">
        <v>0.5</v>
      </c>
      <c r="H62" s="3">
        <f t="shared" si="39"/>
        <v>1.3259082471492972E-2</v>
      </c>
      <c r="I62" s="3">
        <f t="shared" si="40"/>
        <v>0.98674091752850701</v>
      </c>
      <c r="J62" s="5">
        <f t="shared" si="47"/>
        <v>97946.352707761529</v>
      </c>
      <c r="K62" s="5">
        <f t="shared" si="41"/>
        <v>1298.678768334149</v>
      </c>
      <c r="L62" s="5">
        <f t="shared" si="42"/>
        <v>486485.06661797228</v>
      </c>
      <c r="M62" s="5">
        <f t="shared" si="32"/>
        <v>4094818.7541770041</v>
      </c>
      <c r="N62" s="33">
        <f t="shared" si="43"/>
        <v>41.806750746447342</v>
      </c>
      <c r="O62" s="4"/>
      <c r="Q62" s="27" t="s">
        <v>50</v>
      </c>
      <c r="R62" s="29">
        <f t="shared" si="33"/>
        <v>97946.352707761529</v>
      </c>
      <c r="S62" s="29">
        <f t="shared" si="34"/>
        <v>486485.06661797228</v>
      </c>
      <c r="T62" s="35">
        <f t="shared" si="35"/>
        <v>41.806750746447342</v>
      </c>
      <c r="U62" s="42">
        <v>0.94800928093814252</v>
      </c>
      <c r="V62" s="43">
        <f t="shared" si="48"/>
        <v>5.1990719061857482E-2</v>
      </c>
      <c r="W62" s="29">
        <f t="shared" si="44"/>
        <v>461192.35819164827</v>
      </c>
      <c r="X62" s="29">
        <f t="shared" si="36"/>
        <v>3405557.8693247614</v>
      </c>
      <c r="Y62" s="35">
        <f t="shared" si="45"/>
        <v>34.769624137876612</v>
      </c>
      <c r="Z62" s="36">
        <f t="shared" si="46"/>
        <v>7.0371266085707305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1864</v>
      </c>
      <c r="E63" s="49">
        <f t="shared" si="37"/>
        <v>5</v>
      </c>
      <c r="F63" s="3">
        <f t="shared" si="38"/>
        <v>2.6824034334763948E-3</v>
      </c>
      <c r="G63" s="2">
        <v>0.5</v>
      </c>
      <c r="H63" s="3">
        <f t="shared" si="39"/>
        <v>1.3322675193178792E-2</v>
      </c>
      <c r="I63" s="3">
        <f t="shared" si="40"/>
        <v>0.98667732480682124</v>
      </c>
      <c r="J63" s="5">
        <f t="shared" si="47"/>
        <v>96647.673939427375</v>
      </c>
      <c r="K63" s="5">
        <f t="shared" si="41"/>
        <v>1287.6055680712414</v>
      </c>
      <c r="L63" s="5">
        <f t="shared" si="42"/>
        <v>480019.35577695875</v>
      </c>
      <c r="M63" s="5">
        <f t="shared" si="32"/>
        <v>3608333.6875590319</v>
      </c>
      <c r="N63" s="33">
        <f t="shared" si="43"/>
        <v>37.334925306329737</v>
      </c>
      <c r="O63" s="4"/>
      <c r="Q63" s="27" t="s">
        <v>52</v>
      </c>
      <c r="R63" s="29">
        <f t="shared" si="33"/>
        <v>96647.673939427375</v>
      </c>
      <c r="S63" s="29">
        <f t="shared" si="34"/>
        <v>480019.35577695875</v>
      </c>
      <c r="T63" s="35">
        <f t="shared" si="35"/>
        <v>37.334925306329737</v>
      </c>
      <c r="U63" s="42">
        <v>0.94216194080535964</v>
      </c>
      <c r="V63" s="43">
        <f t="shared" si="48"/>
        <v>5.7838059194640357E-2</v>
      </c>
      <c r="W63" s="29">
        <f t="shared" si="44"/>
        <v>452255.96786295786</v>
      </c>
      <c r="X63" s="29">
        <f t="shared" si="36"/>
        <v>2944365.5111331129</v>
      </c>
      <c r="Y63" s="35">
        <f t="shared" si="45"/>
        <v>30.464939207729451</v>
      </c>
      <c r="Z63" s="36">
        <f t="shared" si="46"/>
        <v>6.8699860986002861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1992</v>
      </c>
      <c r="E64" s="49">
        <f t="shared" si="37"/>
        <v>13</v>
      </c>
      <c r="F64" s="3">
        <f t="shared" si="38"/>
        <v>6.5261044176706823E-3</v>
      </c>
      <c r="G64" s="2">
        <v>0.5</v>
      </c>
      <c r="H64" s="3">
        <f t="shared" si="39"/>
        <v>3.2106693010619899E-2</v>
      </c>
      <c r="I64" s="3">
        <f t="shared" si="40"/>
        <v>0.96789330698938014</v>
      </c>
      <c r="J64" s="5">
        <f t="shared" si="47"/>
        <v>95360.06837135613</v>
      </c>
      <c r="K64" s="5">
        <f t="shared" si="41"/>
        <v>3061.6964406708557</v>
      </c>
      <c r="L64" s="5">
        <f t="shared" si="42"/>
        <v>469146.10075510346</v>
      </c>
      <c r="M64" s="5">
        <f t="shared" si="32"/>
        <v>3128314.3317820732</v>
      </c>
      <c r="N64" s="33">
        <f t="shared" si="43"/>
        <v>32.805286166528624</v>
      </c>
      <c r="O64" s="4"/>
      <c r="Q64" s="27" t="s">
        <v>54</v>
      </c>
      <c r="R64" s="29">
        <f t="shared" si="33"/>
        <v>95360.06837135613</v>
      </c>
      <c r="S64" s="29">
        <f t="shared" si="34"/>
        <v>469146.10075510346</v>
      </c>
      <c r="T64" s="35">
        <f t="shared" si="35"/>
        <v>32.805286166528624</v>
      </c>
      <c r="U64" s="42">
        <v>0.92489605986448908</v>
      </c>
      <c r="V64" s="43">
        <f t="shared" si="48"/>
        <v>7.5103940135510916E-2</v>
      </c>
      <c r="W64" s="29">
        <f t="shared" si="44"/>
        <v>433911.3800891838</v>
      </c>
      <c r="X64" s="29">
        <f t="shared" si="36"/>
        <v>2492109.5432701549</v>
      </c>
      <c r="Y64" s="35">
        <f t="shared" si="45"/>
        <v>26.133680332162225</v>
      </c>
      <c r="Z64" s="36">
        <f t="shared" si="46"/>
        <v>6.6716058343663995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1547</v>
      </c>
      <c r="E65" s="49">
        <f t="shared" si="37"/>
        <v>8</v>
      </c>
      <c r="F65" s="3">
        <f t="shared" si="38"/>
        <v>5.1712992889463476E-3</v>
      </c>
      <c r="G65" s="2">
        <v>0.5</v>
      </c>
      <c r="H65" s="3">
        <f t="shared" si="39"/>
        <v>2.5526483726866625E-2</v>
      </c>
      <c r="I65" s="3">
        <f t="shared" si="40"/>
        <v>0.97447351627313339</v>
      </c>
      <c r="J65" s="5">
        <f t="shared" si="47"/>
        <v>92298.371930685273</v>
      </c>
      <c r="K65" s="5">
        <f t="shared" si="41"/>
        <v>2356.0528891049207</v>
      </c>
      <c r="L65" s="5">
        <f t="shared" si="42"/>
        <v>455601.72743066412</v>
      </c>
      <c r="M65" s="5">
        <f t="shared" si="32"/>
        <v>2659168.2310269699</v>
      </c>
      <c r="N65" s="33">
        <f t="shared" si="43"/>
        <v>28.810564860493599</v>
      </c>
      <c r="O65" s="4"/>
      <c r="Q65" s="27" t="s">
        <v>56</v>
      </c>
      <c r="R65" s="29">
        <f t="shared" si="33"/>
        <v>92298.371930685273</v>
      </c>
      <c r="S65" s="29">
        <f t="shared" si="34"/>
        <v>455601.72743066412</v>
      </c>
      <c r="T65" s="35">
        <f t="shared" si="35"/>
        <v>28.810564860493599</v>
      </c>
      <c r="U65" s="42">
        <v>0.89970667843387275</v>
      </c>
      <c r="V65" s="43">
        <f t="shared" si="48"/>
        <v>0.10029332156612725</v>
      </c>
      <c r="W65" s="29">
        <f t="shared" si="44"/>
        <v>409907.91687537747</v>
      </c>
      <c r="X65" s="29">
        <f t="shared" si="36"/>
        <v>2058198.1631809708</v>
      </c>
      <c r="Y65" s="35">
        <f t="shared" si="45"/>
        <v>22.299398354790565</v>
      </c>
      <c r="Z65" s="36">
        <f t="shared" si="46"/>
        <v>6.5111665057030343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1203</v>
      </c>
      <c r="E66" s="49">
        <f t="shared" si="37"/>
        <v>13</v>
      </c>
      <c r="F66" s="3">
        <f t="shared" si="38"/>
        <v>1.0806317539484621E-2</v>
      </c>
      <c r="G66" s="2">
        <v>0.5</v>
      </c>
      <c r="H66" s="3">
        <f t="shared" si="39"/>
        <v>5.2610279239174426E-2</v>
      </c>
      <c r="I66" s="3">
        <f t="shared" si="40"/>
        <v>0.94738972076082562</v>
      </c>
      <c r="J66" s="5">
        <f t="shared" si="47"/>
        <v>89942.319041580355</v>
      </c>
      <c r="K66" s="5">
        <f t="shared" si="41"/>
        <v>4731.8905201964581</v>
      </c>
      <c r="L66" s="5">
        <f t="shared" si="42"/>
        <v>437881.86890741065</v>
      </c>
      <c r="M66" s="5">
        <f t="shared" si="32"/>
        <v>2203566.5035963058</v>
      </c>
      <c r="N66" s="33">
        <f t="shared" si="43"/>
        <v>24.499774156118839</v>
      </c>
      <c r="O66" s="4"/>
      <c r="Q66" s="27" t="s">
        <v>58</v>
      </c>
      <c r="R66" s="29">
        <f t="shared" si="33"/>
        <v>89942.319041580355</v>
      </c>
      <c r="S66" s="29">
        <f t="shared" si="34"/>
        <v>437881.86890741065</v>
      </c>
      <c r="T66" s="35">
        <f t="shared" si="35"/>
        <v>24.499774156118839</v>
      </c>
      <c r="U66" s="42">
        <v>0.86438699185239576</v>
      </c>
      <c r="V66" s="43">
        <f t="shared" si="48"/>
        <v>0.13561300814760424</v>
      </c>
      <c r="W66" s="29">
        <f t="shared" si="44"/>
        <v>378499.39145158179</v>
      </c>
      <c r="X66" s="29">
        <f t="shared" si="36"/>
        <v>1648290.2463055933</v>
      </c>
      <c r="Y66" s="35">
        <f t="shared" si="45"/>
        <v>18.326081247066671</v>
      </c>
      <c r="Z66" s="36">
        <f t="shared" si="46"/>
        <v>6.1736929090521677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979</v>
      </c>
      <c r="E67" s="49">
        <f t="shared" si="37"/>
        <v>9</v>
      </c>
      <c r="F67" s="3">
        <f t="shared" si="38"/>
        <v>9.1930541368743617E-3</v>
      </c>
      <c r="G67" s="2">
        <v>0.5</v>
      </c>
      <c r="H67" s="3">
        <f t="shared" si="39"/>
        <v>4.4932601098352482E-2</v>
      </c>
      <c r="I67" s="3">
        <f t="shared" si="40"/>
        <v>0.95506739890164749</v>
      </c>
      <c r="J67" s="5">
        <f t="shared" si="47"/>
        <v>85210.428521383903</v>
      </c>
      <c r="K67" s="5">
        <f t="shared" si="41"/>
        <v>3828.7261941710199</v>
      </c>
      <c r="L67" s="5">
        <f t="shared" si="42"/>
        <v>416480.32712149201</v>
      </c>
      <c r="M67" s="5">
        <f t="shared" si="32"/>
        <v>1765684.634688895</v>
      </c>
      <c r="N67" s="33">
        <f t="shared" si="43"/>
        <v>20.721461742746538</v>
      </c>
      <c r="O67" s="4"/>
      <c r="Q67" s="27" t="s">
        <v>60</v>
      </c>
      <c r="R67" s="29">
        <f t="shared" si="33"/>
        <v>85210.428521383903</v>
      </c>
      <c r="S67" s="29">
        <f t="shared" si="34"/>
        <v>416480.32712149201</v>
      </c>
      <c r="T67" s="35">
        <f t="shared" si="35"/>
        <v>20.721461742746538</v>
      </c>
      <c r="U67" s="42">
        <v>0.82345390469096191</v>
      </c>
      <c r="V67" s="43">
        <f t="shared" si="48"/>
        <v>0.17654609530903809</v>
      </c>
      <c r="W67" s="29">
        <f t="shared" si="44"/>
        <v>342952.35159516172</v>
      </c>
      <c r="X67" s="29">
        <f t="shared" si="36"/>
        <v>1269790.8548540114</v>
      </c>
      <c r="Y67" s="35">
        <f t="shared" si="45"/>
        <v>14.90182454058839</v>
      </c>
      <c r="Z67" s="36">
        <f t="shared" si="46"/>
        <v>5.8196372021581482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719</v>
      </c>
      <c r="E68" s="49">
        <f t="shared" si="37"/>
        <v>8</v>
      </c>
      <c r="F68" s="3">
        <f t="shared" si="38"/>
        <v>1.1126564673157162E-2</v>
      </c>
      <c r="G68" s="2">
        <v>0.5</v>
      </c>
      <c r="H68" s="3">
        <f t="shared" si="39"/>
        <v>5.4127198917456015E-2</v>
      </c>
      <c r="I68" s="3">
        <f t="shared" si="40"/>
        <v>0.94587280108254401</v>
      </c>
      <c r="J68" s="5">
        <f t="shared" si="47"/>
        <v>81381.702327212886</v>
      </c>
      <c r="K68" s="5">
        <f t="shared" si="41"/>
        <v>4404.9635901062447</v>
      </c>
      <c r="L68" s="5">
        <f t="shared" si="42"/>
        <v>395896.10266079888</v>
      </c>
      <c r="M68" s="5">
        <f t="shared" si="32"/>
        <v>1349204.307567403</v>
      </c>
      <c r="N68" s="33">
        <f t="shared" si="43"/>
        <v>16.578718176017414</v>
      </c>
      <c r="O68" s="4"/>
      <c r="Q68" s="27" t="s">
        <v>62</v>
      </c>
      <c r="R68" s="29">
        <f t="shared" si="33"/>
        <v>81381.702327212886</v>
      </c>
      <c r="S68" s="29">
        <f t="shared" si="34"/>
        <v>395896.10266079888</v>
      </c>
      <c r="T68" s="35">
        <f t="shared" si="35"/>
        <v>16.578718176017414</v>
      </c>
      <c r="U68" s="42">
        <v>0.7557222850963411</v>
      </c>
      <c r="V68" s="43">
        <f t="shared" si="48"/>
        <v>0.2442777149036589</v>
      </c>
      <c r="W68" s="29">
        <f t="shared" si="44"/>
        <v>299187.50736355456</v>
      </c>
      <c r="X68" s="29">
        <f t="shared" si="36"/>
        <v>926838.50325884961</v>
      </c>
      <c r="Y68" s="35">
        <f t="shared" si="45"/>
        <v>11.388782450535297</v>
      </c>
      <c r="Z68" s="36">
        <f t="shared" si="46"/>
        <v>5.1899357254821172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466</v>
      </c>
      <c r="E69" s="49">
        <f t="shared" si="37"/>
        <v>23</v>
      </c>
      <c r="F69" s="3">
        <f t="shared" si="38"/>
        <v>4.9356223175965663E-2</v>
      </c>
      <c r="G69" s="2">
        <v>0.5</v>
      </c>
      <c r="H69" s="3">
        <f t="shared" si="39"/>
        <v>0.21967526265520534</v>
      </c>
      <c r="I69" s="3">
        <f t="shared" si="40"/>
        <v>0.78032473734479468</v>
      </c>
      <c r="J69" s="5">
        <f t="shared" si="47"/>
        <v>76976.738737106643</v>
      </c>
      <c r="K69" s="5">
        <f t="shared" si="41"/>
        <v>16909.885300415022</v>
      </c>
      <c r="L69" s="5">
        <f t="shared" si="42"/>
        <v>342608.98043449566</v>
      </c>
      <c r="M69" s="5">
        <f t="shared" si="32"/>
        <v>953308.20490660402</v>
      </c>
      <c r="N69" s="33">
        <f t="shared" si="43"/>
        <v>12.384367284802385</v>
      </c>
      <c r="O69" s="4"/>
      <c r="Q69" s="27" t="s">
        <v>64</v>
      </c>
      <c r="R69" s="29">
        <f t="shared" si="33"/>
        <v>76976.738737106643</v>
      </c>
      <c r="S69" s="29">
        <f t="shared" si="34"/>
        <v>342608.98043449566</v>
      </c>
      <c r="T69" s="35">
        <f t="shared" si="35"/>
        <v>12.384367284802385</v>
      </c>
      <c r="U69" s="42">
        <v>0.69850988448397933</v>
      </c>
      <c r="V69" s="43">
        <f t="shared" si="48"/>
        <v>0.30149011551602067</v>
      </c>
      <c r="W69" s="29">
        <f t="shared" si="44"/>
        <v>239315.7593464735</v>
      </c>
      <c r="X69" s="29">
        <f t="shared" si="36"/>
        <v>627650.99589529505</v>
      </c>
      <c r="Y69" s="35">
        <f t="shared" si="45"/>
        <v>8.1537748440976205</v>
      </c>
      <c r="Z69" s="36">
        <f t="shared" si="46"/>
        <v>4.2305924407047648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287</v>
      </c>
      <c r="E70" s="49">
        <f t="shared" si="37"/>
        <v>13</v>
      </c>
      <c r="F70" s="3">
        <f t="shared" si="38"/>
        <v>4.5296167247386762E-2</v>
      </c>
      <c r="G70" s="2">
        <v>0.5</v>
      </c>
      <c r="H70" s="3">
        <f t="shared" si="39"/>
        <v>0.20344287949921755</v>
      </c>
      <c r="I70" s="3">
        <f t="shared" si="40"/>
        <v>0.79655712050078242</v>
      </c>
      <c r="J70" s="5">
        <f t="shared" si="47"/>
        <v>60066.853436691621</v>
      </c>
      <c r="K70" s="5">
        <f t="shared" si="41"/>
        <v>12220.173625618016</v>
      </c>
      <c r="L70" s="5">
        <f t="shared" si="42"/>
        <v>269783.83311941306</v>
      </c>
      <c r="M70" s="5">
        <f t="shared" si="32"/>
        <v>610699.2244721083</v>
      </c>
      <c r="N70" s="33">
        <f t="shared" si="43"/>
        <v>10.166992101821416</v>
      </c>
      <c r="O70" s="4"/>
      <c r="Q70" s="27" t="s">
        <v>66</v>
      </c>
      <c r="R70" s="29">
        <f t="shared" si="33"/>
        <v>60066.853436691621</v>
      </c>
      <c r="S70" s="29">
        <f t="shared" si="34"/>
        <v>269783.83311941306</v>
      </c>
      <c r="T70" s="35">
        <f t="shared" si="35"/>
        <v>10.166992101821416</v>
      </c>
      <c r="U70" s="42">
        <v>0.67065690345363116</v>
      </c>
      <c r="V70" s="43">
        <f t="shared" si="48"/>
        <v>0.32934309654636884</v>
      </c>
      <c r="W70" s="29">
        <f t="shared" si="44"/>
        <v>180932.39012171674</v>
      </c>
      <c r="X70" s="29">
        <f t="shared" si="36"/>
        <v>388335.23654882156</v>
      </c>
      <c r="Y70" s="35">
        <f t="shared" si="45"/>
        <v>6.4650504284882082</v>
      </c>
      <c r="Z70" s="36">
        <f t="shared" si="46"/>
        <v>3.7019416733332076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115</v>
      </c>
      <c r="E71" s="49">
        <f t="shared" si="37"/>
        <v>13</v>
      </c>
      <c r="F71" s="3">
        <f t="shared" si="38"/>
        <v>0.11304347826086956</v>
      </c>
      <c r="G71" s="2">
        <v>0.5</v>
      </c>
      <c r="H71" s="3">
        <f t="shared" si="39"/>
        <v>0.44067796610169491</v>
      </c>
      <c r="I71" s="3">
        <f t="shared" si="40"/>
        <v>0.55932203389830515</v>
      </c>
      <c r="J71" s="5">
        <f t="shared" si="47"/>
        <v>47846.679811073605</v>
      </c>
      <c r="K71" s="5">
        <f t="shared" si="41"/>
        <v>21084.977543862944</v>
      </c>
      <c r="L71" s="5">
        <f t="shared" si="42"/>
        <v>186520.9551957107</v>
      </c>
      <c r="M71" s="5">
        <f>L71+M72</f>
        <v>340915.3913526953</v>
      </c>
      <c r="N71" s="33">
        <f t="shared" si="43"/>
        <v>7.1251629726206005</v>
      </c>
      <c r="O71" s="4"/>
      <c r="Q71" s="27" t="s">
        <v>68</v>
      </c>
      <c r="R71" s="29">
        <f t="shared" si="33"/>
        <v>47846.679811073605</v>
      </c>
      <c r="S71" s="29">
        <f t="shared" si="34"/>
        <v>186520.9551957107</v>
      </c>
      <c r="T71" s="35">
        <f t="shared" si="35"/>
        <v>7.1251629726206005</v>
      </c>
      <c r="U71" s="42">
        <v>0.63527807449444496</v>
      </c>
      <c r="V71" s="43">
        <f t="shared" si="48"/>
        <v>0.36472192550555504</v>
      </c>
      <c r="W71" s="29">
        <f t="shared" si="44"/>
        <v>118492.67326959573</v>
      </c>
      <c r="X71" s="29">
        <f>X72+W71</f>
        <v>207402.84642710479</v>
      </c>
      <c r="Y71" s="35">
        <f t="shared" si="45"/>
        <v>4.3347385282751345</v>
      </c>
      <c r="Z71" s="36">
        <f t="shared" si="46"/>
        <v>2.790424444345466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75</v>
      </c>
      <c r="E72" s="50">
        <f t="shared" si="37"/>
        <v>13</v>
      </c>
      <c r="F72" s="17">
        <f t="shared" si="38"/>
        <v>0.17333333333333334</v>
      </c>
      <c r="G72" s="12"/>
      <c r="H72" s="17">
        <v>1</v>
      </c>
      <c r="I72" s="17">
        <f t="shared" si="40"/>
        <v>0</v>
      </c>
      <c r="J72" s="21">
        <f t="shared" si="47"/>
        <v>26761.702267210665</v>
      </c>
      <c r="K72" s="21">
        <f t="shared" si="41"/>
        <v>26761.702267210665</v>
      </c>
      <c r="L72" s="21">
        <f>K72/F72</f>
        <v>154394.43615698459</v>
      </c>
      <c r="M72" s="21">
        <f>L72</f>
        <v>154394.43615698459</v>
      </c>
      <c r="N72" s="34">
        <f t="shared" si="43"/>
        <v>5.7692307692307692</v>
      </c>
      <c r="O72" s="4"/>
      <c r="Q72" s="30" t="s">
        <v>69</v>
      </c>
      <c r="R72" s="31">
        <f t="shared" si="33"/>
        <v>26761.702267210665</v>
      </c>
      <c r="S72" s="31">
        <f t="shared" si="34"/>
        <v>154394.43615698459</v>
      </c>
      <c r="T72" s="38">
        <f t="shared" si="35"/>
        <v>5.7692307692307692</v>
      </c>
      <c r="U72" s="44">
        <v>0.57586384179742911</v>
      </c>
      <c r="V72" s="45">
        <f t="shared" si="48"/>
        <v>0.42413615820257089</v>
      </c>
      <c r="W72" s="31">
        <f t="shared" si="44"/>
        <v>88910.173157509038</v>
      </c>
      <c r="X72" s="31">
        <f>W72</f>
        <v>88910.173157509038</v>
      </c>
      <c r="Y72" s="38">
        <f t="shared" si="45"/>
        <v>3.3222913949851676</v>
      </c>
      <c r="Z72" s="37">
        <f t="shared" si="46"/>
        <v>2.4469393742456016</v>
      </c>
    </row>
    <row r="73" spans="1:26" s="2" customFormat="1" ht="13.2" x14ac:dyDescent="0.25">
      <c r="B73" s="2" t="s">
        <v>70</v>
      </c>
      <c r="D73" s="25">
        <f>SUM(D54:D72)</f>
        <v>21899</v>
      </c>
      <c r="E73" s="25">
        <f>SUM(E54:E72)</f>
        <v>130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74.288150472187723</v>
      </c>
      <c r="F78" s="55">
        <f>$Y$4</f>
        <v>67.486664484542857</v>
      </c>
      <c r="G78" s="55">
        <f>E78-F78</f>
        <v>6.8014859876448668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77.389783651327107</v>
      </c>
      <c r="F79" s="55">
        <f>$Y$29</f>
        <v>68.88055251622157</v>
      </c>
      <c r="G79" s="55">
        <f t="shared" ref="G79:G80" si="49">E79-F79</f>
        <v>8.5092311351055372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75.780390767974552</v>
      </c>
      <c r="F80" s="55">
        <f>$Y$54</f>
        <v>67.515353492596461</v>
      </c>
      <c r="G80" s="55">
        <f t="shared" si="49"/>
        <v>8.2650372753780914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24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87</v>
      </c>
      <c r="E4" s="51">
        <v>1</v>
      </c>
      <c r="F4" s="3">
        <f>E4/D4</f>
        <v>1.1494252873563218E-2</v>
      </c>
      <c r="G4" s="2">
        <v>0.3</v>
      </c>
      <c r="H4" s="18">
        <f>C4*F4/(1+(1-G4)*C4*F4)</f>
        <v>1.1402508551881414E-2</v>
      </c>
      <c r="I4" s="18">
        <f>1-H4</f>
        <v>0.98859749144811859</v>
      </c>
      <c r="J4" s="41">
        <v>100000</v>
      </c>
      <c r="K4" s="20">
        <f>J4*H4</f>
        <v>1140.2508551881415</v>
      </c>
      <c r="L4" s="20">
        <f>C4*(J5+G4*K4)</f>
        <v>99201.8244013683</v>
      </c>
      <c r="M4" s="5">
        <f t="shared" ref="M4:M20" si="0">L4+M5</f>
        <v>7078120.6542845313</v>
      </c>
      <c r="N4" s="32">
        <f>M4/J4</f>
        <v>70.781206542845311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99201.8244013683</v>
      </c>
      <c r="T4" s="35">
        <f t="shared" ref="T4:T22" si="3">N4</f>
        <v>70.781206542845311</v>
      </c>
      <c r="U4" s="42">
        <v>0.96680194174873568</v>
      </c>
      <c r="V4" s="43">
        <f>1-U4</f>
        <v>3.3198058251264317E-2</v>
      </c>
      <c r="W4" s="29">
        <f>S4*U4</f>
        <v>95908.516456259982</v>
      </c>
      <c r="X4" s="29">
        <f t="shared" ref="X4:X20" si="4">X5+W4</f>
        <v>6438522.1816502893</v>
      </c>
      <c r="Y4" s="40">
        <f>X4/R4</f>
        <v>64.385221816502892</v>
      </c>
      <c r="Z4" s="36">
        <f>T4-Y4</f>
        <v>6.3959847263424194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506</v>
      </c>
      <c r="E5" s="51">
        <v>1</v>
      </c>
      <c r="F5" s="3">
        <f t="shared" ref="F5:F22" si="5">E5/D5</f>
        <v>1.976284584980237E-3</v>
      </c>
      <c r="G5" s="2">
        <v>0.4</v>
      </c>
      <c r="H5" s="3">
        <f t="shared" ref="H5:H21" si="6">C5*F5/(1+(1-G5)*C5*F5)</f>
        <v>7.8678206136900079E-3</v>
      </c>
      <c r="I5" s="3">
        <f t="shared" ref="I5:I22" si="7">1-H5</f>
        <v>0.99213217938631004</v>
      </c>
      <c r="J5" s="5">
        <f>I4*J4</f>
        <v>98859.749144811853</v>
      </c>
      <c r="K5" s="5">
        <f t="shared" ref="K5:K22" si="8">J5*H5</f>
        <v>777.81077218577377</v>
      </c>
      <c r="L5" s="5">
        <f t="shared" ref="L5:L21" si="9">C5*(J6+G5*K5)</f>
        <v>393572.25072600157</v>
      </c>
      <c r="M5" s="5">
        <f t="shared" si="0"/>
        <v>6978918.8298831629</v>
      </c>
      <c r="N5" s="33">
        <f t="shared" ref="N5:N22" si="10">M5/J5</f>
        <v>70.594138567560947</v>
      </c>
      <c r="O5" s="4"/>
      <c r="Q5" s="27" t="s">
        <v>36</v>
      </c>
      <c r="R5" s="29">
        <f t="shared" si="1"/>
        <v>98859.749144811853</v>
      </c>
      <c r="S5" s="29">
        <f t="shared" si="2"/>
        <v>393572.25072600157</v>
      </c>
      <c r="T5" s="35">
        <f t="shared" si="3"/>
        <v>70.594138567560947</v>
      </c>
      <c r="U5" s="42">
        <v>0.96680194174873568</v>
      </c>
      <c r="V5" s="43">
        <f>1-U5</f>
        <v>3.3198058251264317E-2</v>
      </c>
      <c r="W5" s="29">
        <f t="shared" ref="W5:W22" si="11">S5*U5</f>
        <v>380506.41622031858</v>
      </c>
      <c r="X5" s="29">
        <f t="shared" si="4"/>
        <v>6342613.665194029</v>
      </c>
      <c r="Y5" s="35">
        <f t="shared" ref="Y5:Y22" si="12">X5/R5</f>
        <v>64.157695321512847</v>
      </c>
      <c r="Z5" s="36">
        <f t="shared" ref="Z5:Z22" si="13">T5-Y5</f>
        <v>6.4364432460480998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658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98081.938372626086</v>
      </c>
      <c r="K6" s="5">
        <f t="shared" si="8"/>
        <v>0</v>
      </c>
      <c r="L6" s="5">
        <f t="shared" si="9"/>
        <v>490409.69186313043</v>
      </c>
      <c r="M6" s="5">
        <f t="shared" si="0"/>
        <v>6585346.5791571615</v>
      </c>
      <c r="N6" s="33">
        <f t="shared" si="10"/>
        <v>67.141276859135573</v>
      </c>
      <c r="O6" s="4"/>
      <c r="Q6" s="27" t="s">
        <v>38</v>
      </c>
      <c r="R6" s="29">
        <f t="shared" si="1"/>
        <v>98081.938372626086</v>
      </c>
      <c r="S6" s="29">
        <f t="shared" si="2"/>
        <v>490409.69186313043</v>
      </c>
      <c r="T6" s="35">
        <f t="shared" si="3"/>
        <v>67.141276859135573</v>
      </c>
      <c r="U6" s="42">
        <v>0.96680194174873568</v>
      </c>
      <c r="V6" s="43">
        <f>1-U6</f>
        <v>3.3198058251264317E-2</v>
      </c>
      <c r="W6" s="29">
        <f t="shared" si="11"/>
        <v>474129.04234567366</v>
      </c>
      <c r="X6" s="29">
        <f t="shared" si="4"/>
        <v>5962107.2489737105</v>
      </c>
      <c r="Y6" s="35">
        <f t="shared" si="12"/>
        <v>60.787004701343555</v>
      </c>
      <c r="Z6" s="36">
        <f t="shared" si="13"/>
        <v>6.3542721577920176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721</v>
      </c>
      <c r="E7" s="51">
        <v>2</v>
      </c>
      <c r="F7" s="3">
        <f t="shared" si="5"/>
        <v>2.7739251040221915E-3</v>
      </c>
      <c r="G7" s="2">
        <v>0.5</v>
      </c>
      <c r="H7" s="3">
        <f t="shared" si="6"/>
        <v>1.3774104683195593E-2</v>
      </c>
      <c r="I7" s="3">
        <f t="shared" si="7"/>
        <v>0.98622589531680438</v>
      </c>
      <c r="J7" s="5">
        <f t="shared" si="14"/>
        <v>98081.938372626086</v>
      </c>
      <c r="K7" s="5">
        <f t="shared" si="8"/>
        <v>1350.9908866752905</v>
      </c>
      <c r="L7" s="5">
        <f t="shared" si="9"/>
        <v>487032.21464644215</v>
      </c>
      <c r="M7" s="5">
        <f t="shared" si="0"/>
        <v>6094936.8872940307</v>
      </c>
      <c r="N7" s="33">
        <f t="shared" si="10"/>
        <v>62.141276859135573</v>
      </c>
      <c r="O7" s="4"/>
      <c r="Q7" s="27" t="s">
        <v>40</v>
      </c>
      <c r="R7" s="29">
        <f t="shared" si="1"/>
        <v>98081.938372626086</v>
      </c>
      <c r="S7" s="29">
        <f t="shared" si="2"/>
        <v>487032.21464644215</v>
      </c>
      <c r="T7" s="35">
        <f t="shared" si="3"/>
        <v>62.141276859135573</v>
      </c>
      <c r="U7" s="42">
        <v>0.96680194174873568</v>
      </c>
      <c r="V7" s="43">
        <f>1-U7</f>
        <v>3.3198058251264317E-2</v>
      </c>
      <c r="W7" s="29">
        <f t="shared" si="11"/>
        <v>470863.69081436732</v>
      </c>
      <c r="X7" s="29">
        <f t="shared" si="4"/>
        <v>5487978.2066280367</v>
      </c>
      <c r="Y7" s="35">
        <f t="shared" si="12"/>
        <v>55.952994992599869</v>
      </c>
      <c r="Z7" s="36">
        <f t="shared" si="13"/>
        <v>6.1882818665357036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901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96730.94748595079</v>
      </c>
      <c r="K8" s="5">
        <f t="shared" si="8"/>
        <v>0</v>
      </c>
      <c r="L8" s="5">
        <f t="shared" si="9"/>
        <v>483654.73742975394</v>
      </c>
      <c r="M8" s="5">
        <f t="shared" si="0"/>
        <v>5607904.6726475889</v>
      </c>
      <c r="N8" s="33">
        <f t="shared" si="10"/>
        <v>57.974255586218476</v>
      </c>
      <c r="O8" s="4"/>
      <c r="Q8" s="27" t="s">
        <v>42</v>
      </c>
      <c r="R8" s="29">
        <f t="shared" si="1"/>
        <v>96730.94748595079</v>
      </c>
      <c r="S8" s="29">
        <f t="shared" si="2"/>
        <v>483654.73742975394</v>
      </c>
      <c r="T8" s="35">
        <f t="shared" si="3"/>
        <v>57.974255586218476</v>
      </c>
      <c r="U8" s="42">
        <v>0.96680194174873568</v>
      </c>
      <c r="V8" s="43">
        <f>1-U8</f>
        <v>3.3198058251264317E-2</v>
      </c>
      <c r="W8" s="29">
        <f t="shared" si="11"/>
        <v>467598.33928306104</v>
      </c>
      <c r="X8" s="29">
        <f t="shared" si="4"/>
        <v>5017114.5158136692</v>
      </c>
      <c r="Y8" s="35">
        <f t="shared" si="12"/>
        <v>51.866694643328657</v>
      </c>
      <c r="Z8" s="36">
        <f t="shared" si="13"/>
        <v>6.107560942889819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922</v>
      </c>
      <c r="E9" s="51">
        <v>3</v>
      </c>
      <c r="F9" s="3">
        <f t="shared" si="5"/>
        <v>3.2537960954446853E-3</v>
      </c>
      <c r="G9" s="2">
        <v>0.5</v>
      </c>
      <c r="H9" s="3">
        <f t="shared" si="6"/>
        <v>1.6137708445400752E-2</v>
      </c>
      <c r="I9" s="3">
        <f t="shared" si="7"/>
        <v>0.98386229155459926</v>
      </c>
      <c r="J9" s="5">
        <f t="shared" si="14"/>
        <v>96730.94748595079</v>
      </c>
      <c r="K9" s="5">
        <f t="shared" si="8"/>
        <v>1561.0158281756446</v>
      </c>
      <c r="L9" s="5">
        <f t="shared" si="9"/>
        <v>479752.19785931485</v>
      </c>
      <c r="M9" s="5">
        <f t="shared" si="0"/>
        <v>5124249.935217835</v>
      </c>
      <c r="N9" s="33">
        <f t="shared" si="10"/>
        <v>52.974255586218476</v>
      </c>
      <c r="O9" s="4"/>
      <c r="Q9" s="27" t="s">
        <v>44</v>
      </c>
      <c r="R9" s="29">
        <f t="shared" si="1"/>
        <v>96730.94748595079</v>
      </c>
      <c r="S9" s="29">
        <f t="shared" si="2"/>
        <v>479752.19785931485</v>
      </c>
      <c r="T9" s="35">
        <f t="shared" si="3"/>
        <v>52.974255586218476</v>
      </c>
      <c r="U9" s="42">
        <v>0.9555940589531835</v>
      </c>
      <c r="V9" s="43">
        <f t="shared" ref="V9:V22" si="15">1-U9</f>
        <v>4.4405941046816499E-2</v>
      </c>
      <c r="W9" s="29">
        <f t="shared" si="11"/>
        <v>458448.35004409344</v>
      </c>
      <c r="X9" s="29">
        <f t="shared" si="4"/>
        <v>4549516.176530608</v>
      </c>
      <c r="Y9" s="35">
        <f t="shared" si="12"/>
        <v>47.032684934584971</v>
      </c>
      <c r="Z9" s="36">
        <f t="shared" si="13"/>
        <v>5.941570651633505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914</v>
      </c>
      <c r="E10" s="51">
        <v>3</v>
      </c>
      <c r="F10" s="3">
        <f t="shared" si="5"/>
        <v>3.2822757111597373E-3</v>
      </c>
      <c r="G10" s="2">
        <v>0.5</v>
      </c>
      <c r="H10" s="3">
        <f t="shared" si="6"/>
        <v>1.6277807921866519E-2</v>
      </c>
      <c r="I10" s="3">
        <f t="shared" si="7"/>
        <v>0.98372219207813349</v>
      </c>
      <c r="J10" s="5">
        <f t="shared" si="14"/>
        <v>95169.931657775145</v>
      </c>
      <c r="K10" s="5">
        <f t="shared" si="8"/>
        <v>1549.1578674624275</v>
      </c>
      <c r="L10" s="5">
        <f t="shared" si="9"/>
        <v>471976.76362021966</v>
      </c>
      <c r="M10" s="5">
        <f t="shared" si="0"/>
        <v>4644497.7373585198</v>
      </c>
      <c r="N10" s="33">
        <f t="shared" si="10"/>
        <v>48.802154803050925</v>
      </c>
      <c r="O10" s="4"/>
      <c r="Q10" s="27" t="s">
        <v>46</v>
      </c>
      <c r="R10" s="29">
        <f t="shared" si="1"/>
        <v>95169.931657775145</v>
      </c>
      <c r="S10" s="29">
        <f t="shared" si="2"/>
        <v>471976.76362021966</v>
      </c>
      <c r="T10" s="35">
        <f t="shared" si="3"/>
        <v>48.802154803050925</v>
      </c>
      <c r="U10" s="42">
        <v>0.96363095511775332</v>
      </c>
      <c r="V10" s="43">
        <f t="shared" si="15"/>
        <v>3.6369044882246682E-2</v>
      </c>
      <c r="W10" s="29">
        <f t="shared" si="11"/>
        <v>454811.41952073836</v>
      </c>
      <c r="X10" s="29">
        <f t="shared" si="4"/>
        <v>4091067.8264865149</v>
      </c>
      <c r="Y10" s="35">
        <f t="shared" si="12"/>
        <v>42.986978715060211</v>
      </c>
      <c r="Z10" s="36">
        <f t="shared" si="13"/>
        <v>5.8151760879907144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799</v>
      </c>
      <c r="E11" s="51">
        <v>2</v>
      </c>
      <c r="F11" s="3">
        <f t="shared" si="5"/>
        <v>2.5031289111389237E-3</v>
      </c>
      <c r="G11" s="2">
        <v>0.5</v>
      </c>
      <c r="H11" s="3">
        <f t="shared" si="6"/>
        <v>1.2437810945273631E-2</v>
      </c>
      <c r="I11" s="3">
        <f t="shared" si="7"/>
        <v>0.98756218905472637</v>
      </c>
      <c r="J11" s="5">
        <f t="shared" si="14"/>
        <v>93620.773790312713</v>
      </c>
      <c r="K11" s="5">
        <f t="shared" si="8"/>
        <v>1164.4374849541382</v>
      </c>
      <c r="L11" s="5">
        <f t="shared" si="9"/>
        <v>465192.77523917821</v>
      </c>
      <c r="M11" s="5">
        <f t="shared" si="0"/>
        <v>4172520.9737383006</v>
      </c>
      <c r="N11" s="33">
        <f t="shared" si="10"/>
        <v>44.568323939339699</v>
      </c>
      <c r="O11" s="4"/>
      <c r="Q11" s="27" t="s">
        <v>48</v>
      </c>
      <c r="R11" s="29">
        <f t="shared" si="1"/>
        <v>93620.773790312713</v>
      </c>
      <c r="S11" s="29">
        <f t="shared" si="2"/>
        <v>465192.77523917821</v>
      </c>
      <c r="T11" s="35">
        <f t="shared" si="3"/>
        <v>44.568323939339699</v>
      </c>
      <c r="U11" s="42">
        <v>0.96005435016735896</v>
      </c>
      <c r="V11" s="43">
        <f t="shared" si="15"/>
        <v>3.9945649832641039E-2</v>
      </c>
      <c r="W11" s="29">
        <f t="shared" si="11"/>
        <v>446610.34753479954</v>
      </c>
      <c r="X11" s="29">
        <f t="shared" si="4"/>
        <v>3636256.4069657763</v>
      </c>
      <c r="Y11" s="35">
        <f t="shared" si="12"/>
        <v>38.840272941025759</v>
      </c>
      <c r="Z11" s="36">
        <f t="shared" si="13"/>
        <v>5.7280509983139396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933</v>
      </c>
      <c r="E12" s="51">
        <v>1</v>
      </c>
      <c r="F12" s="3">
        <f t="shared" si="5"/>
        <v>1.0718113612004287E-3</v>
      </c>
      <c r="G12" s="2">
        <v>0.5</v>
      </c>
      <c r="H12" s="3">
        <f t="shared" si="6"/>
        <v>5.3447354355959384E-3</v>
      </c>
      <c r="I12" s="3">
        <f t="shared" si="7"/>
        <v>0.99465526456440401</v>
      </c>
      <c r="J12" s="5">
        <f t="shared" si="14"/>
        <v>92456.336305358578</v>
      </c>
      <c r="K12" s="5">
        <f t="shared" si="8"/>
        <v>494.15465689662528</v>
      </c>
      <c r="L12" s="5">
        <f t="shared" si="9"/>
        <v>461046.29488455132</v>
      </c>
      <c r="M12" s="5">
        <f t="shared" si="0"/>
        <v>3707328.1984991226</v>
      </c>
      <c r="N12" s="33">
        <f t="shared" si="10"/>
        <v>40.098151696762116</v>
      </c>
      <c r="O12" s="4"/>
      <c r="Q12" s="27" t="s">
        <v>50</v>
      </c>
      <c r="R12" s="29">
        <f t="shared" si="1"/>
        <v>92456.336305358578</v>
      </c>
      <c r="S12" s="29">
        <f t="shared" si="2"/>
        <v>461046.29488455132</v>
      </c>
      <c r="T12" s="35">
        <f t="shared" si="3"/>
        <v>40.098151696762116</v>
      </c>
      <c r="U12" s="42">
        <v>0.94127750867207383</v>
      </c>
      <c r="V12" s="43">
        <f t="shared" si="15"/>
        <v>5.8722491327926174E-2</v>
      </c>
      <c r="W12" s="29">
        <f t="shared" si="11"/>
        <v>433972.50783142075</v>
      </c>
      <c r="X12" s="29">
        <f t="shared" si="4"/>
        <v>3189646.0594309769</v>
      </c>
      <c r="Y12" s="35">
        <f t="shared" si="12"/>
        <v>34.49894498194724</v>
      </c>
      <c r="Z12" s="36">
        <f t="shared" si="13"/>
        <v>5.5992067148148763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959</v>
      </c>
      <c r="E13" s="51">
        <v>3</v>
      </c>
      <c r="F13" s="3">
        <f t="shared" si="5"/>
        <v>3.1282586027111575E-3</v>
      </c>
      <c r="G13" s="2">
        <v>0.5</v>
      </c>
      <c r="H13" s="3">
        <f t="shared" si="6"/>
        <v>1.5519917227108125E-2</v>
      </c>
      <c r="I13" s="3">
        <f t="shared" si="7"/>
        <v>0.9844800827728919</v>
      </c>
      <c r="J13" s="5">
        <f t="shared" si="14"/>
        <v>91962.181648461948</v>
      </c>
      <c r="K13" s="5">
        <f t="shared" si="8"/>
        <v>1427.2454472084112</v>
      </c>
      <c r="L13" s="5">
        <f t="shared" si="9"/>
        <v>456242.79462428874</v>
      </c>
      <c r="M13" s="5">
        <f t="shared" si="0"/>
        <v>3246281.9036145713</v>
      </c>
      <c r="N13" s="33">
        <f t="shared" si="10"/>
        <v>35.300183677937625</v>
      </c>
      <c r="O13" s="4"/>
      <c r="Q13" s="27" t="s">
        <v>52</v>
      </c>
      <c r="R13" s="29">
        <f t="shared" si="1"/>
        <v>91962.181648461948</v>
      </c>
      <c r="S13" s="29">
        <f t="shared" si="2"/>
        <v>456242.79462428874</v>
      </c>
      <c r="T13" s="35">
        <f t="shared" si="3"/>
        <v>35.300183677937625</v>
      </c>
      <c r="U13" s="42">
        <v>0.95386474178345915</v>
      </c>
      <c r="V13" s="43">
        <f t="shared" si="15"/>
        <v>4.6135258216540853E-2</v>
      </c>
      <c r="W13" s="29">
        <f t="shared" si="11"/>
        <v>435193.91548486095</v>
      </c>
      <c r="X13" s="29">
        <f t="shared" si="4"/>
        <v>2755673.5515995561</v>
      </c>
      <c r="Y13" s="35">
        <f t="shared" si="12"/>
        <v>29.965291190388417</v>
      </c>
      <c r="Z13" s="36">
        <f t="shared" si="13"/>
        <v>5.3348924875492081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967</v>
      </c>
      <c r="E14" s="51">
        <v>8</v>
      </c>
      <c r="F14" s="3">
        <f t="shared" si="5"/>
        <v>8.2730093071354711E-3</v>
      </c>
      <c r="G14" s="2">
        <v>0.5</v>
      </c>
      <c r="H14" s="3">
        <f t="shared" si="6"/>
        <v>4.0526849037487336E-2</v>
      </c>
      <c r="I14" s="3">
        <f t="shared" si="7"/>
        <v>0.95947315096251262</v>
      </c>
      <c r="J14" s="5">
        <f t="shared" si="14"/>
        <v>90534.936201253542</v>
      </c>
      <c r="K14" s="5">
        <f t="shared" si="8"/>
        <v>3669.0956920467497</v>
      </c>
      <c r="L14" s="5">
        <f t="shared" si="9"/>
        <v>443501.94177615078</v>
      </c>
      <c r="M14" s="5">
        <f t="shared" si="0"/>
        <v>2790039.1089902828</v>
      </c>
      <c r="N14" s="33">
        <f t="shared" si="10"/>
        <v>30.817264870968696</v>
      </c>
      <c r="O14" s="4"/>
      <c r="Q14" s="27" t="s">
        <v>54</v>
      </c>
      <c r="R14" s="29">
        <f t="shared" si="1"/>
        <v>90534.936201253542</v>
      </c>
      <c r="S14" s="29">
        <f t="shared" si="2"/>
        <v>443501.94177615078</v>
      </c>
      <c r="T14" s="35">
        <f t="shared" si="3"/>
        <v>30.817264870968696</v>
      </c>
      <c r="U14" s="42">
        <v>0.94210046609890041</v>
      </c>
      <c r="V14" s="43">
        <f t="shared" si="15"/>
        <v>5.7899533901099587E-2</v>
      </c>
      <c r="W14" s="29">
        <f t="shared" si="11"/>
        <v>417823.38606307906</v>
      </c>
      <c r="X14" s="29">
        <f t="shared" si="4"/>
        <v>2320479.6361146951</v>
      </c>
      <c r="Y14" s="35">
        <f t="shared" si="12"/>
        <v>25.630764580828917</v>
      </c>
      <c r="Z14" s="36">
        <f t="shared" si="13"/>
        <v>5.1865002901397794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805</v>
      </c>
      <c r="E15" s="51">
        <v>7</v>
      </c>
      <c r="F15" s="3">
        <f t="shared" si="5"/>
        <v>8.6956521739130436E-3</v>
      </c>
      <c r="G15" s="2">
        <v>0.5</v>
      </c>
      <c r="H15" s="3">
        <f t="shared" si="6"/>
        <v>4.2553191489361694E-2</v>
      </c>
      <c r="I15" s="3">
        <f t="shared" si="7"/>
        <v>0.95744680851063835</v>
      </c>
      <c r="J15" s="5">
        <f t="shared" si="14"/>
        <v>86865.840509206784</v>
      </c>
      <c r="K15" s="5">
        <f t="shared" si="8"/>
        <v>3696.4187450726286</v>
      </c>
      <c r="L15" s="5">
        <f t="shared" si="9"/>
        <v>425088.15568335232</v>
      </c>
      <c r="M15" s="5">
        <f t="shared" si="0"/>
        <v>2346537.1672141319</v>
      </c>
      <c r="N15" s="33">
        <f t="shared" si="10"/>
        <v>27.013347864462624</v>
      </c>
      <c r="O15" s="4"/>
      <c r="Q15" s="27" t="s">
        <v>56</v>
      </c>
      <c r="R15" s="29">
        <f t="shared" si="1"/>
        <v>86865.840509206784</v>
      </c>
      <c r="S15" s="29">
        <f t="shared" si="2"/>
        <v>425088.15568335232</v>
      </c>
      <c r="T15" s="35">
        <f t="shared" si="3"/>
        <v>27.013347864462624</v>
      </c>
      <c r="U15" s="42">
        <v>0.91645683631107144</v>
      </c>
      <c r="V15" s="43">
        <f t="shared" si="15"/>
        <v>8.3543163688928557E-2</v>
      </c>
      <c r="W15" s="29">
        <f t="shared" si="11"/>
        <v>389574.94631087326</v>
      </c>
      <c r="X15" s="29">
        <f t="shared" si="4"/>
        <v>1902656.2500516162</v>
      </c>
      <c r="Y15" s="35">
        <f t="shared" si="12"/>
        <v>21.903388476969337</v>
      </c>
      <c r="Z15" s="36">
        <f t="shared" si="13"/>
        <v>5.1099593874932872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648</v>
      </c>
      <c r="E16" s="51">
        <v>3</v>
      </c>
      <c r="F16" s="3">
        <f t="shared" si="5"/>
        <v>4.6296296296296294E-3</v>
      </c>
      <c r="G16" s="2">
        <v>0.5</v>
      </c>
      <c r="H16" s="3">
        <f t="shared" si="6"/>
        <v>2.2883295194508005E-2</v>
      </c>
      <c r="I16" s="3">
        <f t="shared" si="7"/>
        <v>0.97711670480549195</v>
      </c>
      <c r="J16" s="5">
        <f t="shared" si="14"/>
        <v>83169.421764134153</v>
      </c>
      <c r="K16" s="5">
        <f t="shared" si="8"/>
        <v>1903.1904293852206</v>
      </c>
      <c r="L16" s="5">
        <f t="shared" si="9"/>
        <v>411089.13274720771</v>
      </c>
      <c r="M16" s="5">
        <f t="shared" si="0"/>
        <v>1921449.0115307795</v>
      </c>
      <c r="N16" s="33">
        <f t="shared" si="10"/>
        <v>23.102829991772072</v>
      </c>
      <c r="O16" s="4"/>
      <c r="Q16" s="27" t="s">
        <v>58</v>
      </c>
      <c r="R16" s="29">
        <f t="shared" si="1"/>
        <v>83169.421764134153</v>
      </c>
      <c r="S16" s="29">
        <f t="shared" si="2"/>
        <v>411089.13274720771</v>
      </c>
      <c r="T16" s="35">
        <f t="shared" si="3"/>
        <v>23.102829991772072</v>
      </c>
      <c r="U16" s="42">
        <v>0.8859396016463057</v>
      </c>
      <c r="V16" s="43">
        <f t="shared" si="15"/>
        <v>0.1140603983536943</v>
      </c>
      <c r="W16" s="29">
        <f t="shared" si="11"/>
        <v>364200.14250718651</v>
      </c>
      <c r="X16" s="29">
        <f t="shared" si="4"/>
        <v>1513081.3037407431</v>
      </c>
      <c r="Y16" s="35">
        <f t="shared" si="12"/>
        <v>18.192759690355835</v>
      </c>
      <c r="Z16" s="36">
        <f t="shared" si="13"/>
        <v>4.910070301416237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496</v>
      </c>
      <c r="E17" s="51">
        <v>11</v>
      </c>
      <c r="F17" s="3">
        <f t="shared" si="5"/>
        <v>2.2177419354838711E-2</v>
      </c>
      <c r="G17" s="2">
        <v>0.5</v>
      </c>
      <c r="H17" s="3">
        <f t="shared" si="6"/>
        <v>0.10506208213944605</v>
      </c>
      <c r="I17" s="3">
        <f t="shared" si="7"/>
        <v>0.89493791786055399</v>
      </c>
      <c r="J17" s="5">
        <f t="shared" si="14"/>
        <v>81266.231334748925</v>
      </c>
      <c r="K17" s="5">
        <f t="shared" si="8"/>
        <v>8537.9994716546171</v>
      </c>
      <c r="L17" s="5">
        <f t="shared" si="9"/>
        <v>384986.15799460816</v>
      </c>
      <c r="M17" s="5">
        <f t="shared" si="0"/>
        <v>1510359.8787835718</v>
      </c>
      <c r="N17" s="33">
        <f t="shared" si="10"/>
        <v>18.585331865115684</v>
      </c>
      <c r="O17" s="4"/>
      <c r="Q17" s="27" t="s">
        <v>60</v>
      </c>
      <c r="R17" s="29">
        <f t="shared" si="1"/>
        <v>81266.231334748925</v>
      </c>
      <c r="S17" s="29">
        <f t="shared" si="2"/>
        <v>384986.15799460816</v>
      </c>
      <c r="T17" s="35">
        <f t="shared" si="3"/>
        <v>18.585331865115684</v>
      </c>
      <c r="U17" s="42">
        <v>0.85631920960893304</v>
      </c>
      <c r="V17" s="43">
        <f t="shared" si="15"/>
        <v>0.14368079039106696</v>
      </c>
      <c r="W17" s="29">
        <f t="shared" si="11"/>
        <v>329671.04252432269</v>
      </c>
      <c r="X17" s="29">
        <f t="shared" si="4"/>
        <v>1148881.1612335567</v>
      </c>
      <c r="Y17" s="35">
        <f t="shared" si="12"/>
        <v>14.137251627937893</v>
      </c>
      <c r="Z17" s="36">
        <f t="shared" si="13"/>
        <v>4.4480802371777912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326</v>
      </c>
      <c r="E18" s="51">
        <v>10</v>
      </c>
      <c r="F18" s="3">
        <f t="shared" si="5"/>
        <v>3.0674846625766871E-2</v>
      </c>
      <c r="G18" s="2">
        <v>0.5</v>
      </c>
      <c r="H18" s="3">
        <f t="shared" si="6"/>
        <v>0.14245014245014245</v>
      </c>
      <c r="I18" s="3">
        <f t="shared" si="7"/>
        <v>0.85754985754985757</v>
      </c>
      <c r="J18" s="5">
        <f t="shared" si="14"/>
        <v>72728.231863094319</v>
      </c>
      <c r="K18" s="5">
        <f t="shared" si="8"/>
        <v>10360.146989044775</v>
      </c>
      <c r="L18" s="5">
        <f t="shared" si="9"/>
        <v>337740.7918428597</v>
      </c>
      <c r="M18" s="5">
        <f t="shared" si="0"/>
        <v>1125373.7207889636</v>
      </c>
      <c r="N18" s="33">
        <f t="shared" si="10"/>
        <v>15.473684592076966</v>
      </c>
      <c r="O18" s="4"/>
      <c r="Q18" s="27" t="s">
        <v>62</v>
      </c>
      <c r="R18" s="29">
        <f t="shared" si="1"/>
        <v>72728.231863094319</v>
      </c>
      <c r="S18" s="29">
        <f t="shared" si="2"/>
        <v>337740.7918428597</v>
      </c>
      <c r="T18" s="35">
        <f t="shared" si="3"/>
        <v>15.473684592076966</v>
      </c>
      <c r="U18" s="42">
        <v>0.77613843304153718</v>
      </c>
      <c r="V18" s="43">
        <f t="shared" si="15"/>
        <v>0.22386156695846282</v>
      </c>
      <c r="W18" s="29">
        <f t="shared" si="11"/>
        <v>262133.60895512512</v>
      </c>
      <c r="X18" s="29">
        <f t="shared" si="4"/>
        <v>819210.11870923394</v>
      </c>
      <c r="Y18" s="35">
        <f t="shared" si="12"/>
        <v>11.263990581420131</v>
      </c>
      <c r="Z18" s="36">
        <f t="shared" si="13"/>
        <v>4.2096940106568344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238</v>
      </c>
      <c r="E19" s="51">
        <v>11</v>
      </c>
      <c r="F19" s="3">
        <f t="shared" si="5"/>
        <v>4.6218487394957986E-2</v>
      </c>
      <c r="G19" s="2">
        <v>0.5</v>
      </c>
      <c r="H19" s="3">
        <f t="shared" si="6"/>
        <v>0.2071563088512241</v>
      </c>
      <c r="I19" s="3">
        <f t="shared" si="7"/>
        <v>0.79284369114877595</v>
      </c>
      <c r="J19" s="5">
        <f t="shared" si="14"/>
        <v>62368.084874049549</v>
      </c>
      <c r="K19" s="5">
        <f t="shared" si="8"/>
        <v>12919.942252627967</v>
      </c>
      <c r="L19" s="5">
        <f t="shared" si="9"/>
        <v>279540.56873867783</v>
      </c>
      <c r="M19" s="5">
        <f t="shared" si="0"/>
        <v>787632.9289461039</v>
      </c>
      <c r="N19" s="33">
        <f t="shared" si="10"/>
        <v>12.628781700395397</v>
      </c>
      <c r="O19" s="4"/>
      <c r="Q19" s="27" t="s">
        <v>64</v>
      </c>
      <c r="R19" s="29">
        <f t="shared" si="1"/>
        <v>62368.084874049549</v>
      </c>
      <c r="S19" s="29">
        <f t="shared" si="2"/>
        <v>279540.56873867783</v>
      </c>
      <c r="T19" s="35">
        <f t="shared" si="3"/>
        <v>12.628781700395397</v>
      </c>
      <c r="U19" s="42">
        <v>0.73716277889453141</v>
      </c>
      <c r="V19" s="43">
        <f t="shared" si="15"/>
        <v>0.26283722110546859</v>
      </c>
      <c r="W19" s="29">
        <f t="shared" si="11"/>
        <v>206066.90246516152</v>
      </c>
      <c r="X19" s="29">
        <f t="shared" si="4"/>
        <v>557076.50975410885</v>
      </c>
      <c r="Y19" s="35">
        <f t="shared" si="12"/>
        <v>8.9320765721619946</v>
      </c>
      <c r="Z19" s="36">
        <f t="shared" si="13"/>
        <v>3.6967051282334022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137</v>
      </c>
      <c r="E20" s="51">
        <v>9</v>
      </c>
      <c r="F20" s="3">
        <f t="shared" si="5"/>
        <v>6.569343065693431E-2</v>
      </c>
      <c r="G20" s="2">
        <v>0.5</v>
      </c>
      <c r="H20" s="3">
        <f t="shared" si="6"/>
        <v>0.2821316614420063</v>
      </c>
      <c r="I20" s="3">
        <f t="shared" si="7"/>
        <v>0.7178683385579937</v>
      </c>
      <c r="J20" s="5">
        <f t="shared" si="14"/>
        <v>49448.142621421583</v>
      </c>
      <c r="K20" s="5">
        <f t="shared" si="8"/>
        <v>13950.886633002956</v>
      </c>
      <c r="L20" s="5">
        <f t="shared" si="9"/>
        <v>212363.49652460052</v>
      </c>
      <c r="M20" s="5">
        <f t="shared" si="0"/>
        <v>508092.36020742601</v>
      </c>
      <c r="N20" s="33">
        <f t="shared" si="10"/>
        <v>10.275256729002269</v>
      </c>
      <c r="O20" s="4"/>
      <c r="Q20" s="27" t="s">
        <v>66</v>
      </c>
      <c r="R20" s="29">
        <f t="shared" si="1"/>
        <v>49448.142621421583</v>
      </c>
      <c r="S20" s="29">
        <f t="shared" si="2"/>
        <v>212363.49652460052</v>
      </c>
      <c r="T20" s="35">
        <f t="shared" si="3"/>
        <v>10.275256729002269</v>
      </c>
      <c r="U20" s="42">
        <v>0.7271372759570951</v>
      </c>
      <c r="V20" s="43">
        <f t="shared" si="15"/>
        <v>0.2728627240429049</v>
      </c>
      <c r="W20" s="29">
        <f t="shared" si="11"/>
        <v>154417.41437562206</v>
      </c>
      <c r="X20" s="29">
        <f t="shared" si="4"/>
        <v>351009.60728894733</v>
      </c>
      <c r="Y20" s="35">
        <f t="shared" si="12"/>
        <v>7.0985397768385621</v>
      </c>
      <c r="Z20" s="36">
        <f t="shared" si="13"/>
        <v>3.1767169521637069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48</v>
      </c>
      <c r="E21" s="51">
        <v>4</v>
      </c>
      <c r="F21" s="3">
        <f t="shared" si="5"/>
        <v>8.3333333333333329E-2</v>
      </c>
      <c r="G21" s="2">
        <v>0.5</v>
      </c>
      <c r="H21" s="3">
        <f t="shared" si="6"/>
        <v>0.34482758620689652</v>
      </c>
      <c r="I21" s="3">
        <f t="shared" si="7"/>
        <v>0.65517241379310343</v>
      </c>
      <c r="J21" s="5">
        <f t="shared" si="14"/>
        <v>35497.255988418627</v>
      </c>
      <c r="K21" s="5">
        <f t="shared" si="8"/>
        <v>12240.433099454698</v>
      </c>
      <c r="L21" s="5">
        <f t="shared" si="9"/>
        <v>146885.19719345638</v>
      </c>
      <c r="M21" s="5">
        <f>L21+M22</f>
        <v>295728.86368282553</v>
      </c>
      <c r="N21" s="33">
        <f t="shared" si="10"/>
        <v>8.3310344827586214</v>
      </c>
      <c r="O21" s="4"/>
      <c r="Q21" s="27" t="s">
        <v>68</v>
      </c>
      <c r="R21" s="29">
        <f t="shared" si="1"/>
        <v>35497.255988418627</v>
      </c>
      <c r="S21" s="29">
        <f t="shared" si="2"/>
        <v>146885.19719345638</v>
      </c>
      <c r="T21" s="35">
        <f t="shared" si="3"/>
        <v>8.3310344827586214</v>
      </c>
      <c r="U21" s="42">
        <v>0.68635947845240242</v>
      </c>
      <c r="V21" s="43">
        <f t="shared" si="15"/>
        <v>0.31364052154759758</v>
      </c>
      <c r="W21" s="29">
        <f t="shared" si="11"/>
        <v>100816.04733807901</v>
      </c>
      <c r="X21" s="29">
        <f>X22+W21</f>
        <v>196592.1929133253</v>
      </c>
      <c r="Y21" s="35">
        <f t="shared" si="12"/>
        <v>5.5382363351540658</v>
      </c>
      <c r="Z21" s="36">
        <f t="shared" si="13"/>
        <v>2.7927981476045556</v>
      </c>
    </row>
    <row r="22" spans="1:26" s="2" customFormat="1" x14ac:dyDescent="0.25">
      <c r="A22" s="12">
        <v>19</v>
      </c>
      <c r="B22" s="13" t="s">
        <v>69</v>
      </c>
      <c r="C22" s="12"/>
      <c r="D22">
        <v>32</v>
      </c>
      <c r="E22" s="51">
        <v>5</v>
      </c>
      <c r="F22" s="17">
        <f t="shared" si="5"/>
        <v>0.15625</v>
      </c>
      <c r="G22" s="12"/>
      <c r="H22" s="17">
        <v>1</v>
      </c>
      <c r="I22" s="17">
        <f t="shared" si="7"/>
        <v>0</v>
      </c>
      <c r="J22" s="21">
        <f t="shared" si="14"/>
        <v>23256.822888963929</v>
      </c>
      <c r="K22" s="21">
        <f t="shared" si="8"/>
        <v>23256.822888963929</v>
      </c>
      <c r="L22" s="21">
        <f>K22/F22</f>
        <v>148843.66648936915</v>
      </c>
      <c r="M22" s="21">
        <f>L22</f>
        <v>148843.66648936915</v>
      </c>
      <c r="N22" s="34">
        <f t="shared" si="10"/>
        <v>6.4</v>
      </c>
      <c r="O22" s="4"/>
      <c r="Q22" s="30" t="s">
        <v>69</v>
      </c>
      <c r="R22" s="31">
        <f t="shared" si="1"/>
        <v>23256.822888963929</v>
      </c>
      <c r="S22" s="31">
        <f t="shared" si="2"/>
        <v>148843.66648936915</v>
      </c>
      <c r="T22" s="38">
        <f t="shared" si="3"/>
        <v>6.4</v>
      </c>
      <c r="U22" s="44">
        <v>0.64346806172022719</v>
      </c>
      <c r="V22" s="45">
        <f t="shared" si="15"/>
        <v>0.35653193827977281</v>
      </c>
      <c r="W22" s="31">
        <f t="shared" si="11"/>
        <v>95776.145575246293</v>
      </c>
      <c r="X22" s="31">
        <f>W22</f>
        <v>95776.145575246293</v>
      </c>
      <c r="Y22" s="38">
        <f t="shared" si="12"/>
        <v>4.1181955950094542</v>
      </c>
      <c r="Z22" s="37">
        <f t="shared" si="13"/>
        <v>2.2818044049905462</v>
      </c>
    </row>
    <row r="23" spans="1:26" s="2" customFormat="1" ht="13.2" x14ac:dyDescent="0.25">
      <c r="B23" s="2" t="s">
        <v>70</v>
      </c>
      <c r="D23" s="25">
        <f>SUM(D4:D22)</f>
        <v>11097</v>
      </c>
      <c r="E23" s="25">
        <f>SUM(E4:E22)</f>
        <v>84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108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7860442.8181470353</v>
      </c>
      <c r="N29" s="32">
        <f>M29/J29</f>
        <v>78.604428181470354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78.604428181470354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6996194.2848851588</v>
      </c>
      <c r="Y29" s="40">
        <f>X29/R29</f>
        <v>69.961942848851592</v>
      </c>
      <c r="Z29" s="36">
        <f>T29-Y29</f>
        <v>8.6424853326187616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443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7760442.8181470353</v>
      </c>
      <c r="N30" s="33">
        <f t="shared" ref="N30:N47" si="26">M30/J30</f>
        <v>77.604428181470354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77.604428181470354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6900329.6108821947</v>
      </c>
      <c r="Y30" s="35">
        <f t="shared" ref="Y30:Y47" si="28">X30/R30</f>
        <v>69.003296108821942</v>
      </c>
      <c r="Z30" s="36">
        <f t="shared" ref="Z30:Z47" si="29">T30-Y30</f>
        <v>8.6011320726484115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633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7360442.8181470353</v>
      </c>
      <c r="N31" s="33">
        <f t="shared" si="26"/>
        <v>73.604428181470354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73.604428181470354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6516870.9148703385</v>
      </c>
      <c r="Y31" s="35">
        <f t="shared" si="28"/>
        <v>65.168709148703385</v>
      </c>
      <c r="Z31" s="36">
        <f t="shared" si="29"/>
        <v>8.4357190327669684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685</v>
      </c>
      <c r="E32" s="51">
        <v>1</v>
      </c>
      <c r="F32" s="3">
        <f t="shared" si="21"/>
        <v>1.4598540145985401E-3</v>
      </c>
      <c r="G32" s="2">
        <v>0.5</v>
      </c>
      <c r="H32" s="3">
        <f t="shared" si="22"/>
        <v>7.2727272727272727E-3</v>
      </c>
      <c r="I32" s="3">
        <f t="shared" si="23"/>
        <v>0.99272727272727268</v>
      </c>
      <c r="J32" s="5">
        <f t="shared" si="30"/>
        <v>100000</v>
      </c>
      <c r="K32" s="5">
        <f t="shared" si="24"/>
        <v>727.27272727272725</v>
      </c>
      <c r="L32" s="5">
        <f t="shared" si="25"/>
        <v>498181.81818181818</v>
      </c>
      <c r="M32" s="5">
        <f t="shared" si="16"/>
        <v>6860442.8181470353</v>
      </c>
      <c r="N32" s="33">
        <f t="shared" si="26"/>
        <v>68.604428181470354</v>
      </c>
      <c r="O32" s="4"/>
      <c r="Q32" s="27" t="s">
        <v>40</v>
      </c>
      <c r="R32" s="29">
        <f t="shared" si="17"/>
        <v>100000</v>
      </c>
      <c r="S32" s="29">
        <f t="shared" si="18"/>
        <v>498181.81818181818</v>
      </c>
      <c r="T32" s="35">
        <f t="shared" si="19"/>
        <v>68.604428181470354</v>
      </c>
      <c r="U32" s="42">
        <v>0.95864674002964168</v>
      </c>
      <c r="V32" s="43">
        <f>1-U32</f>
        <v>4.1353259970358325E-2</v>
      </c>
      <c r="W32" s="29">
        <f t="shared" si="27"/>
        <v>477580.37594203965</v>
      </c>
      <c r="X32" s="29">
        <f t="shared" si="20"/>
        <v>6037547.5448555173</v>
      </c>
      <c r="Y32" s="35">
        <f t="shared" si="28"/>
        <v>60.375475448555171</v>
      </c>
      <c r="Z32" s="36">
        <f t="shared" si="29"/>
        <v>8.2289527329151824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763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99272.727272727265</v>
      </c>
      <c r="K33" s="5">
        <f t="shared" si="24"/>
        <v>0</v>
      </c>
      <c r="L33" s="5">
        <f t="shared" si="25"/>
        <v>496363.63636363635</v>
      </c>
      <c r="M33" s="5">
        <f t="shared" si="16"/>
        <v>6362260.999965217</v>
      </c>
      <c r="N33" s="33">
        <f t="shared" si="26"/>
        <v>64.088709706609336</v>
      </c>
      <c r="O33" s="4"/>
      <c r="Q33" s="27" t="s">
        <v>42</v>
      </c>
      <c r="R33" s="29">
        <f t="shared" si="17"/>
        <v>99272.727272727265</v>
      </c>
      <c r="S33" s="29">
        <f t="shared" si="18"/>
        <v>496363.63636363635</v>
      </c>
      <c r="T33" s="35">
        <f t="shared" si="19"/>
        <v>64.088709706609336</v>
      </c>
      <c r="U33" s="42">
        <v>0.95864674002964168</v>
      </c>
      <c r="V33" s="43">
        <f>1-U33</f>
        <v>4.1353259970358325E-2</v>
      </c>
      <c r="W33" s="29">
        <f t="shared" si="27"/>
        <v>475837.38186925848</v>
      </c>
      <c r="X33" s="29">
        <f t="shared" si="20"/>
        <v>5559967.168913478</v>
      </c>
      <c r="Y33" s="35">
        <f t="shared" si="28"/>
        <v>56.006995291252991</v>
      </c>
      <c r="Z33" s="36">
        <f t="shared" si="29"/>
        <v>8.0817144153563447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880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99272.727272727265</v>
      </c>
      <c r="K34" s="5">
        <f t="shared" si="24"/>
        <v>0</v>
      </c>
      <c r="L34" s="5">
        <f t="shared" si="25"/>
        <v>496363.63636363635</v>
      </c>
      <c r="M34" s="5">
        <f t="shared" si="16"/>
        <v>5865897.3636015803</v>
      </c>
      <c r="N34" s="33">
        <f t="shared" si="26"/>
        <v>59.088709706609329</v>
      </c>
      <c r="O34" s="4"/>
      <c r="Q34" s="27" t="s">
        <v>44</v>
      </c>
      <c r="R34" s="29">
        <f t="shared" si="17"/>
        <v>99272.727272727265</v>
      </c>
      <c r="S34" s="29">
        <f t="shared" si="18"/>
        <v>496363.63636363635</v>
      </c>
      <c r="T34" s="35">
        <f t="shared" si="19"/>
        <v>59.088709706609329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481065.81693283154</v>
      </c>
      <c r="X34" s="29">
        <f t="shared" si="20"/>
        <v>5084129.7870442197</v>
      </c>
      <c r="Y34" s="35">
        <f t="shared" si="28"/>
        <v>51.213761591104785</v>
      </c>
      <c r="Z34" s="36">
        <f t="shared" si="29"/>
        <v>7.8749481155045444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830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99272.727272727265</v>
      </c>
      <c r="K35" s="5">
        <f t="shared" si="24"/>
        <v>0</v>
      </c>
      <c r="L35" s="5">
        <f t="shared" si="25"/>
        <v>496363.63636363635</v>
      </c>
      <c r="M35" s="5">
        <f t="shared" si="16"/>
        <v>5369533.7272379436</v>
      </c>
      <c r="N35" s="33">
        <f t="shared" si="26"/>
        <v>54.088709706609329</v>
      </c>
      <c r="O35" s="4"/>
      <c r="Q35" s="27" t="s">
        <v>46</v>
      </c>
      <c r="R35" s="29">
        <f t="shared" si="17"/>
        <v>99272.727272727265</v>
      </c>
      <c r="S35" s="29">
        <f t="shared" si="18"/>
        <v>496363.63636363635</v>
      </c>
      <c r="T35" s="35">
        <f t="shared" si="19"/>
        <v>54.088709706609329</v>
      </c>
      <c r="U35" s="42">
        <v>0.96192878092594225</v>
      </c>
      <c r="V35" s="43">
        <f t="shared" si="31"/>
        <v>3.8071219074057749E-2</v>
      </c>
      <c r="W35" s="29">
        <f t="shared" si="27"/>
        <v>477466.46762324043</v>
      </c>
      <c r="X35" s="29">
        <f t="shared" si="20"/>
        <v>4603063.9701113878</v>
      </c>
      <c r="Y35" s="35">
        <f t="shared" si="28"/>
        <v>46.367860504785043</v>
      </c>
      <c r="Z35" s="36">
        <f t="shared" si="29"/>
        <v>7.7208492018242865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767</v>
      </c>
      <c r="E36" s="51">
        <v>1</v>
      </c>
      <c r="F36" s="3">
        <f t="shared" si="21"/>
        <v>1.3037809647979139E-3</v>
      </c>
      <c r="G36" s="2">
        <v>0.5</v>
      </c>
      <c r="H36" s="3">
        <f t="shared" si="22"/>
        <v>6.4977257959714096E-3</v>
      </c>
      <c r="I36" s="3">
        <f t="shared" si="23"/>
        <v>0.99350227420402859</v>
      </c>
      <c r="J36" s="5">
        <f t="shared" si="30"/>
        <v>99272.727272727265</v>
      </c>
      <c r="K36" s="5">
        <f t="shared" si="24"/>
        <v>645.04696083643444</v>
      </c>
      <c r="L36" s="5">
        <f t="shared" si="25"/>
        <v>494751.0189615452</v>
      </c>
      <c r="M36" s="5">
        <f t="shared" si="16"/>
        <v>4873170.0908743069</v>
      </c>
      <c r="N36" s="33">
        <f t="shared" si="26"/>
        <v>49.088709706609322</v>
      </c>
      <c r="O36" s="4"/>
      <c r="Q36" s="27" t="s">
        <v>48</v>
      </c>
      <c r="R36" s="29">
        <f t="shared" si="17"/>
        <v>99272.727272727265</v>
      </c>
      <c r="S36" s="29">
        <f t="shared" si="18"/>
        <v>494751.0189615452</v>
      </c>
      <c r="T36" s="35">
        <f t="shared" si="19"/>
        <v>49.088709706609322</v>
      </c>
      <c r="U36" s="42">
        <v>0.95558309086652893</v>
      </c>
      <c r="V36" s="43">
        <f t="shared" si="31"/>
        <v>4.4416909133471072E-2</v>
      </c>
      <c r="W36" s="29">
        <f t="shared" si="27"/>
        <v>472775.707908638</v>
      </c>
      <c r="X36" s="29">
        <f t="shared" si="20"/>
        <v>4125597.5024881475</v>
      </c>
      <c r="Y36" s="35">
        <f t="shared" si="28"/>
        <v>41.558216600155333</v>
      </c>
      <c r="Z36" s="36">
        <f t="shared" si="29"/>
        <v>7.5304931064539886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881</v>
      </c>
      <c r="E37" s="51">
        <v>2</v>
      </c>
      <c r="F37" s="3">
        <f t="shared" si="21"/>
        <v>2.2701475595913734E-3</v>
      </c>
      <c r="G37" s="2">
        <v>0.5</v>
      </c>
      <c r="H37" s="3">
        <f t="shared" si="22"/>
        <v>1.1286681715575621E-2</v>
      </c>
      <c r="I37" s="3">
        <f t="shared" si="23"/>
        <v>0.98871331828442433</v>
      </c>
      <c r="J37" s="5">
        <f t="shared" si="30"/>
        <v>98627.680311890828</v>
      </c>
      <c r="K37" s="5">
        <f t="shared" si="24"/>
        <v>1113.179236025856</v>
      </c>
      <c r="L37" s="5">
        <f t="shared" si="25"/>
        <v>490355.45346938953</v>
      </c>
      <c r="M37" s="5">
        <f t="shared" si="16"/>
        <v>4378419.0719127618</v>
      </c>
      <c r="N37" s="33">
        <f t="shared" si="26"/>
        <v>44.393410227908277</v>
      </c>
      <c r="O37" s="4"/>
      <c r="Q37" s="27" t="s">
        <v>50</v>
      </c>
      <c r="R37" s="29">
        <f t="shared" si="17"/>
        <v>98627.680311890828</v>
      </c>
      <c r="S37" s="29">
        <f t="shared" si="18"/>
        <v>490355.45346938953</v>
      </c>
      <c r="T37" s="35">
        <f t="shared" si="19"/>
        <v>44.393410227908277</v>
      </c>
      <c r="U37" s="42">
        <v>0.95343645724036619</v>
      </c>
      <c r="V37" s="43">
        <f t="shared" si="31"/>
        <v>4.6563542759633814E-2</v>
      </c>
      <c r="W37" s="29">
        <f t="shared" si="27"/>
        <v>467522.76634434797</v>
      </c>
      <c r="X37" s="29">
        <f t="shared" si="20"/>
        <v>3652821.7945795096</v>
      </c>
      <c r="Y37" s="35">
        <f t="shared" si="28"/>
        <v>37.036476808824581</v>
      </c>
      <c r="Z37" s="36">
        <f t="shared" si="29"/>
        <v>7.3569334190836955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926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97514.501075864973</v>
      </c>
      <c r="K38" s="5">
        <f t="shared" si="24"/>
        <v>0</v>
      </c>
      <c r="L38" s="5">
        <f t="shared" si="25"/>
        <v>487572.5053793249</v>
      </c>
      <c r="M38" s="5">
        <f t="shared" si="16"/>
        <v>3888063.6184433727</v>
      </c>
      <c r="N38" s="33">
        <f t="shared" si="26"/>
        <v>39.871645504482572</v>
      </c>
      <c r="O38" s="4"/>
      <c r="Q38" s="27" t="s">
        <v>52</v>
      </c>
      <c r="R38" s="29">
        <f t="shared" si="17"/>
        <v>97514.501075864973</v>
      </c>
      <c r="S38" s="29">
        <f t="shared" si="18"/>
        <v>487572.5053793249</v>
      </c>
      <c r="T38" s="35">
        <f t="shared" si="19"/>
        <v>39.871645504482572</v>
      </c>
      <c r="U38" s="42">
        <v>0.93748024841036759</v>
      </c>
      <c r="V38" s="43">
        <f t="shared" si="31"/>
        <v>6.2519751589632411E-2</v>
      </c>
      <c r="W38" s="29">
        <f t="shared" si="27"/>
        <v>457089.59346107481</v>
      </c>
      <c r="X38" s="29">
        <f t="shared" si="20"/>
        <v>3185299.0282351617</v>
      </c>
      <c r="Y38" s="35">
        <f t="shared" si="28"/>
        <v>32.664875409217771</v>
      </c>
      <c r="Z38" s="36">
        <f t="shared" si="29"/>
        <v>7.2067700952648011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1008</v>
      </c>
      <c r="E39" s="51">
        <v>2</v>
      </c>
      <c r="F39" s="3">
        <f t="shared" si="21"/>
        <v>1.984126984126984E-3</v>
      </c>
      <c r="G39" s="2">
        <v>0.5</v>
      </c>
      <c r="H39" s="3">
        <f t="shared" si="22"/>
        <v>9.8716683119447184E-3</v>
      </c>
      <c r="I39" s="3">
        <f t="shared" si="23"/>
        <v>0.99012833168805525</v>
      </c>
      <c r="J39" s="5">
        <f t="shared" si="30"/>
        <v>97514.501075864973</v>
      </c>
      <c r="K39" s="5">
        <f t="shared" si="24"/>
        <v>962.63081022571544</v>
      </c>
      <c r="L39" s="5">
        <f t="shared" si="25"/>
        <v>485165.92835376051</v>
      </c>
      <c r="M39" s="5">
        <f t="shared" si="16"/>
        <v>3400491.1130640479</v>
      </c>
      <c r="N39" s="33">
        <f t="shared" si="26"/>
        <v>34.871645504482572</v>
      </c>
      <c r="O39" s="4"/>
      <c r="Q39" s="27" t="s">
        <v>54</v>
      </c>
      <c r="R39" s="29">
        <f t="shared" si="17"/>
        <v>97514.501075864973</v>
      </c>
      <c r="S39" s="29">
        <f t="shared" si="18"/>
        <v>485165.92835376051</v>
      </c>
      <c r="T39" s="35">
        <f t="shared" si="19"/>
        <v>34.871645504482572</v>
      </c>
      <c r="U39" s="42">
        <v>0.91788799906018037</v>
      </c>
      <c r="V39" s="43">
        <f t="shared" si="31"/>
        <v>8.2112000939819629E-2</v>
      </c>
      <c r="W39" s="29">
        <f t="shared" si="27"/>
        <v>445327.98318880808</v>
      </c>
      <c r="X39" s="29">
        <f t="shared" si="20"/>
        <v>2728209.4347740868</v>
      </c>
      <c r="Y39" s="35">
        <f t="shared" si="28"/>
        <v>27.977474167165933</v>
      </c>
      <c r="Z39" s="36">
        <f t="shared" si="29"/>
        <v>6.8941713373166387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817</v>
      </c>
      <c r="E40" s="51">
        <v>1</v>
      </c>
      <c r="F40" s="3">
        <f t="shared" si="21"/>
        <v>1.2239902080783353E-3</v>
      </c>
      <c r="G40" s="2">
        <v>0.5</v>
      </c>
      <c r="H40" s="3">
        <f t="shared" si="22"/>
        <v>6.1012812690665035E-3</v>
      </c>
      <c r="I40" s="3">
        <f t="shared" si="23"/>
        <v>0.99389871873093349</v>
      </c>
      <c r="J40" s="5">
        <f t="shared" si="30"/>
        <v>96551.870265639256</v>
      </c>
      <c r="K40" s="5">
        <f t="shared" si="24"/>
        <v>589.0901175450839</v>
      </c>
      <c r="L40" s="5">
        <f t="shared" si="25"/>
        <v>481286.62603433355</v>
      </c>
      <c r="M40" s="5">
        <f t="shared" si="16"/>
        <v>2915325.1847102875</v>
      </c>
      <c r="N40" s="33">
        <f t="shared" si="26"/>
        <v>30.194393714896162</v>
      </c>
      <c r="O40" s="4"/>
      <c r="Q40" s="27" t="s">
        <v>56</v>
      </c>
      <c r="R40" s="29">
        <f t="shared" si="17"/>
        <v>96551.870265639256</v>
      </c>
      <c r="S40" s="29">
        <f t="shared" si="18"/>
        <v>481286.62603433355</v>
      </c>
      <c r="T40" s="35">
        <f t="shared" si="19"/>
        <v>30.194393714896162</v>
      </c>
      <c r="U40" s="42">
        <v>0.89571782863194893</v>
      </c>
      <c r="V40" s="43">
        <f t="shared" si="31"/>
        <v>0.10428217136805107</v>
      </c>
      <c r="W40" s="29">
        <f t="shared" si="27"/>
        <v>431097.01162107009</v>
      </c>
      <c r="X40" s="29">
        <f t="shared" si="20"/>
        <v>2282881.4515852788</v>
      </c>
      <c r="Y40" s="35">
        <f t="shared" si="28"/>
        <v>23.644093535469374</v>
      </c>
      <c r="Z40" s="36">
        <f t="shared" si="29"/>
        <v>6.5503001794267881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623</v>
      </c>
      <c r="E41" s="51">
        <v>1</v>
      </c>
      <c r="F41" s="3">
        <f t="shared" si="21"/>
        <v>1.6051364365971107E-3</v>
      </c>
      <c r="G41" s="2">
        <v>0.5</v>
      </c>
      <c r="H41" s="3">
        <f t="shared" si="22"/>
        <v>7.9936051159072725E-3</v>
      </c>
      <c r="I41" s="3">
        <f t="shared" si="23"/>
        <v>0.9920063948840927</v>
      </c>
      <c r="J41" s="5">
        <f t="shared" si="30"/>
        <v>95962.780148094171</v>
      </c>
      <c r="K41" s="5">
        <f t="shared" si="24"/>
        <v>767.08857032849039</v>
      </c>
      <c r="L41" s="5">
        <f t="shared" si="25"/>
        <v>477896.17931464966</v>
      </c>
      <c r="M41" s="5">
        <f t="shared" si="16"/>
        <v>2434038.5586759541</v>
      </c>
      <c r="N41" s="33">
        <f t="shared" si="26"/>
        <v>25.364402270543163</v>
      </c>
      <c r="O41" s="4"/>
      <c r="Q41" s="27" t="s">
        <v>58</v>
      </c>
      <c r="R41" s="29">
        <f t="shared" si="17"/>
        <v>95962.780148094171</v>
      </c>
      <c r="S41" s="29">
        <f t="shared" si="18"/>
        <v>477896.17931464966</v>
      </c>
      <c r="T41" s="35">
        <f t="shared" si="19"/>
        <v>25.364402270543163</v>
      </c>
      <c r="U41" s="42">
        <v>0.86473435856680392</v>
      </c>
      <c r="V41" s="43">
        <f t="shared" si="31"/>
        <v>0.13526564143319608</v>
      </c>
      <c r="W41" s="29">
        <f t="shared" si="27"/>
        <v>413253.24608117988</v>
      </c>
      <c r="X41" s="29">
        <f t="shared" si="20"/>
        <v>1851784.4399642088</v>
      </c>
      <c r="Y41" s="35">
        <f t="shared" si="28"/>
        <v>19.296902789878011</v>
      </c>
      <c r="Z41" s="36">
        <f t="shared" si="29"/>
        <v>6.0674994806651519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542</v>
      </c>
      <c r="E42" s="51">
        <v>8</v>
      </c>
      <c r="F42" s="3">
        <f t="shared" si="21"/>
        <v>1.4760147601476014E-2</v>
      </c>
      <c r="G42" s="2">
        <v>0.5</v>
      </c>
      <c r="H42" s="3">
        <f t="shared" si="22"/>
        <v>7.1174377224199295E-2</v>
      </c>
      <c r="I42" s="3">
        <f t="shared" si="23"/>
        <v>0.92882562277580072</v>
      </c>
      <c r="J42" s="5">
        <f t="shared" si="30"/>
        <v>95195.691577765683</v>
      </c>
      <c r="K42" s="5">
        <f t="shared" si="24"/>
        <v>6775.4940624744268</v>
      </c>
      <c r="L42" s="5">
        <f t="shared" si="25"/>
        <v>459039.72273264243</v>
      </c>
      <c r="M42" s="5">
        <f t="shared" si="16"/>
        <v>1956142.3793613047</v>
      </c>
      <c r="N42" s="33">
        <f t="shared" si="26"/>
        <v>20.548644029371069</v>
      </c>
      <c r="O42" s="4"/>
      <c r="Q42" s="27" t="s">
        <v>60</v>
      </c>
      <c r="R42" s="29">
        <f t="shared" si="17"/>
        <v>95195.691577765683</v>
      </c>
      <c r="S42" s="29">
        <f t="shared" si="18"/>
        <v>459039.72273264243</v>
      </c>
      <c r="T42" s="35">
        <f t="shared" si="19"/>
        <v>20.548644029371069</v>
      </c>
      <c r="U42" s="42">
        <v>0.81758889711164551</v>
      </c>
      <c r="V42" s="43">
        <f t="shared" si="31"/>
        <v>0.18241110288835449</v>
      </c>
      <c r="W42" s="29">
        <f t="shared" si="27"/>
        <v>375305.78063941665</v>
      </c>
      <c r="X42" s="29">
        <f t="shared" si="20"/>
        <v>1438531.1938830288</v>
      </c>
      <c r="Y42" s="35">
        <f t="shared" si="28"/>
        <v>15.111305669835779</v>
      </c>
      <c r="Z42" s="36">
        <f t="shared" si="29"/>
        <v>5.4373383595352891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395</v>
      </c>
      <c r="E43" s="51">
        <v>7</v>
      </c>
      <c r="F43" s="3">
        <f t="shared" si="21"/>
        <v>1.7721518987341773E-2</v>
      </c>
      <c r="G43" s="2">
        <v>0.5</v>
      </c>
      <c r="H43" s="3">
        <f t="shared" si="22"/>
        <v>8.4848484848484854E-2</v>
      </c>
      <c r="I43" s="3">
        <f t="shared" si="23"/>
        <v>0.91515151515151516</v>
      </c>
      <c r="J43" s="5">
        <f t="shared" si="30"/>
        <v>88420.197515291264</v>
      </c>
      <c r="K43" s="5">
        <f t="shared" si="24"/>
        <v>7502.3197891762293</v>
      </c>
      <c r="L43" s="5">
        <f t="shared" si="25"/>
        <v>423345.18810351577</v>
      </c>
      <c r="M43" s="5">
        <f t="shared" si="16"/>
        <v>1497102.6566286623</v>
      </c>
      <c r="N43" s="33">
        <f t="shared" si="26"/>
        <v>16.931681886027857</v>
      </c>
      <c r="O43" s="4"/>
      <c r="Q43" s="27" t="s">
        <v>62</v>
      </c>
      <c r="R43" s="29">
        <f t="shared" si="17"/>
        <v>88420.197515291264</v>
      </c>
      <c r="S43" s="29">
        <f t="shared" si="18"/>
        <v>423345.18810351577</v>
      </c>
      <c r="T43" s="35">
        <f t="shared" si="19"/>
        <v>16.931681886027857</v>
      </c>
      <c r="U43" s="42">
        <v>0.77888026534586052</v>
      </c>
      <c r="V43" s="43">
        <f t="shared" si="31"/>
        <v>0.22111973465413948</v>
      </c>
      <c r="W43" s="29">
        <f t="shared" si="27"/>
        <v>329735.2124429596</v>
      </c>
      <c r="X43" s="29">
        <f t="shared" si="20"/>
        <v>1063225.413243612</v>
      </c>
      <c r="Y43" s="35">
        <f t="shared" si="28"/>
        <v>12.024689416235915</v>
      </c>
      <c r="Z43" s="36">
        <f t="shared" si="29"/>
        <v>4.9069924697919411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278</v>
      </c>
      <c r="E44" s="51">
        <v>4</v>
      </c>
      <c r="F44" s="3">
        <f t="shared" si="21"/>
        <v>1.4388489208633094E-2</v>
      </c>
      <c r="G44" s="2">
        <v>0.5</v>
      </c>
      <c r="H44" s="3">
        <f t="shared" si="22"/>
        <v>6.9444444444444448E-2</v>
      </c>
      <c r="I44" s="3">
        <f t="shared" si="23"/>
        <v>0.93055555555555558</v>
      </c>
      <c r="J44" s="5">
        <f t="shared" si="30"/>
        <v>80917.877726115039</v>
      </c>
      <c r="K44" s="5">
        <f t="shared" si="24"/>
        <v>5619.297064313545</v>
      </c>
      <c r="L44" s="5">
        <f t="shared" si="25"/>
        <v>390541.14596979134</v>
      </c>
      <c r="M44" s="5">
        <f t="shared" si="16"/>
        <v>1073757.4685251466</v>
      </c>
      <c r="N44" s="33">
        <f t="shared" si="26"/>
        <v>13.269718617182756</v>
      </c>
      <c r="O44" s="4"/>
      <c r="Q44" s="27" t="s">
        <v>64</v>
      </c>
      <c r="R44" s="29">
        <f t="shared" si="17"/>
        <v>80917.877726115039</v>
      </c>
      <c r="S44" s="29">
        <f t="shared" si="18"/>
        <v>390541.14596979134</v>
      </c>
      <c r="T44" s="35">
        <f t="shared" si="19"/>
        <v>13.269718617182756</v>
      </c>
      <c r="U44" s="42">
        <v>0.71980976748499381</v>
      </c>
      <c r="V44" s="43">
        <f t="shared" si="31"/>
        <v>0.28019023251500619</v>
      </c>
      <c r="W44" s="29">
        <f t="shared" si="27"/>
        <v>281115.33147383854</v>
      </c>
      <c r="X44" s="29">
        <f t="shared" si="20"/>
        <v>733490.20080065238</v>
      </c>
      <c r="Y44" s="35">
        <f t="shared" si="28"/>
        <v>9.0646247950708343</v>
      </c>
      <c r="Z44" s="36">
        <f t="shared" si="29"/>
        <v>4.2050938221119214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172</v>
      </c>
      <c r="E45" s="51">
        <v>8</v>
      </c>
      <c r="F45" s="3">
        <f t="shared" si="21"/>
        <v>4.6511627906976744E-2</v>
      </c>
      <c r="G45" s="2">
        <v>0.5</v>
      </c>
      <c r="H45" s="3">
        <f t="shared" si="22"/>
        <v>0.20833333333333334</v>
      </c>
      <c r="I45" s="3">
        <f t="shared" si="23"/>
        <v>0.79166666666666663</v>
      </c>
      <c r="J45" s="5">
        <f t="shared" si="30"/>
        <v>75298.58066180149</v>
      </c>
      <c r="K45" s="5">
        <f t="shared" si="24"/>
        <v>15687.204304541978</v>
      </c>
      <c r="L45" s="5">
        <f t="shared" si="25"/>
        <v>337274.89254765247</v>
      </c>
      <c r="M45" s="5">
        <f t="shared" si="16"/>
        <v>683216.32255535526</v>
      </c>
      <c r="N45" s="33">
        <f t="shared" si="26"/>
        <v>9.0734289617486343</v>
      </c>
      <c r="O45" s="4"/>
      <c r="Q45" s="27" t="s">
        <v>66</v>
      </c>
      <c r="R45" s="29">
        <f t="shared" si="17"/>
        <v>75298.58066180149</v>
      </c>
      <c r="S45" s="29">
        <f t="shared" si="18"/>
        <v>337274.89254765247</v>
      </c>
      <c r="T45" s="35">
        <f t="shared" si="19"/>
        <v>9.0734289617486343</v>
      </c>
      <c r="U45" s="42">
        <v>0.68480776711742686</v>
      </c>
      <c r="V45" s="43">
        <f t="shared" si="31"/>
        <v>0.31519223288257314</v>
      </c>
      <c r="W45" s="29">
        <f t="shared" si="27"/>
        <v>230968.46607032797</v>
      </c>
      <c r="X45" s="29">
        <f t="shared" si="20"/>
        <v>452374.8693268139</v>
      </c>
      <c r="Y45" s="35">
        <f t="shared" si="28"/>
        <v>6.0077476275233552</v>
      </c>
      <c r="Z45" s="36">
        <f t="shared" si="29"/>
        <v>3.0656813342252791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69</v>
      </c>
      <c r="E46" s="51">
        <v>9</v>
      </c>
      <c r="F46" s="3">
        <f t="shared" si="21"/>
        <v>0.13043478260869565</v>
      </c>
      <c r="G46" s="2">
        <v>0.5</v>
      </c>
      <c r="H46" s="3">
        <f t="shared" si="22"/>
        <v>0.49180327868852458</v>
      </c>
      <c r="I46" s="3">
        <f t="shared" si="23"/>
        <v>0.50819672131147542</v>
      </c>
      <c r="J46" s="5">
        <f t="shared" si="30"/>
        <v>59611.376357259513</v>
      </c>
      <c r="K46" s="5">
        <f t="shared" si="24"/>
        <v>29317.070339635826</v>
      </c>
      <c r="L46" s="5">
        <f t="shared" si="25"/>
        <v>224764.205937208</v>
      </c>
      <c r="M46" s="5">
        <f>L46+M47</f>
        <v>345941.43000770273</v>
      </c>
      <c r="N46" s="33">
        <f t="shared" si="26"/>
        <v>5.8032786885245899</v>
      </c>
      <c r="O46" s="4"/>
      <c r="Q46" s="27" t="s">
        <v>68</v>
      </c>
      <c r="R46" s="29">
        <f t="shared" si="17"/>
        <v>59611.376357259513</v>
      </c>
      <c r="S46" s="29">
        <f t="shared" si="18"/>
        <v>224764.205937208</v>
      </c>
      <c r="T46" s="35">
        <f t="shared" si="19"/>
        <v>5.8032786885245899</v>
      </c>
      <c r="U46" s="42">
        <v>0.65629805890441617</v>
      </c>
      <c r="V46" s="43">
        <f t="shared" si="31"/>
        <v>0.34370194109558383</v>
      </c>
      <c r="W46" s="29">
        <f t="shared" si="27"/>
        <v>147512.31206778207</v>
      </c>
      <c r="X46" s="29">
        <f>X47+W46</f>
        <v>221406.40325648594</v>
      </c>
      <c r="Y46" s="35">
        <f t="shared" si="28"/>
        <v>3.7141635839703762</v>
      </c>
      <c r="Z46" s="36">
        <f t="shared" si="29"/>
        <v>2.0891151045542138</v>
      </c>
    </row>
    <row r="47" spans="1:26" s="2" customFormat="1" x14ac:dyDescent="0.25">
      <c r="A47" s="12">
        <v>19</v>
      </c>
      <c r="B47" s="13" t="s">
        <v>69</v>
      </c>
      <c r="C47" s="12"/>
      <c r="D47">
        <v>44</v>
      </c>
      <c r="E47" s="51">
        <v>11</v>
      </c>
      <c r="F47" s="17">
        <f t="shared" si="21"/>
        <v>0.25</v>
      </c>
      <c r="G47" s="12"/>
      <c r="H47" s="17">
        <v>1</v>
      </c>
      <c r="I47" s="17">
        <f t="shared" si="23"/>
        <v>0</v>
      </c>
      <c r="J47" s="21">
        <f t="shared" si="30"/>
        <v>30294.306017623687</v>
      </c>
      <c r="K47" s="21">
        <f t="shared" si="24"/>
        <v>30294.306017623687</v>
      </c>
      <c r="L47" s="21">
        <f>K47/F47</f>
        <v>121177.22407049475</v>
      </c>
      <c r="M47" s="21">
        <f>L47</f>
        <v>121177.22407049475</v>
      </c>
      <c r="N47" s="34">
        <f t="shared" si="26"/>
        <v>4</v>
      </c>
      <c r="O47" s="4"/>
      <c r="Q47" s="30" t="s">
        <v>69</v>
      </c>
      <c r="R47" s="31">
        <f t="shared" si="17"/>
        <v>30294.306017623687</v>
      </c>
      <c r="S47" s="31">
        <f t="shared" si="18"/>
        <v>121177.22407049475</v>
      </c>
      <c r="T47" s="38">
        <f t="shared" si="19"/>
        <v>4</v>
      </c>
      <c r="U47" s="44">
        <v>0.6098018151143324</v>
      </c>
      <c r="V47" s="45">
        <f t="shared" si="31"/>
        <v>0.3901981848856676</v>
      </c>
      <c r="W47" s="31">
        <f t="shared" si="27"/>
        <v>73894.091188703867</v>
      </c>
      <c r="X47" s="31">
        <f>W47</f>
        <v>73894.091188703867</v>
      </c>
      <c r="Y47" s="38">
        <f t="shared" si="28"/>
        <v>2.4392072604573296</v>
      </c>
      <c r="Z47" s="37">
        <f t="shared" si="29"/>
        <v>1.5607927395426704</v>
      </c>
    </row>
    <row r="48" spans="1:26" s="2" customFormat="1" ht="13.2" x14ac:dyDescent="0.25">
      <c r="B48" s="2" t="s">
        <v>70</v>
      </c>
      <c r="D48" s="25">
        <f>SUM(D29:D47)</f>
        <v>10864</v>
      </c>
      <c r="E48" s="25">
        <f>SUM(E29:E47)</f>
        <v>55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195</v>
      </c>
      <c r="E54" s="49">
        <f>E4+E29</f>
        <v>1</v>
      </c>
      <c r="F54" s="3">
        <f>E54/D54</f>
        <v>5.1282051282051282E-3</v>
      </c>
      <c r="G54" s="2">
        <v>0.3</v>
      </c>
      <c r="H54" s="18">
        <f>C54*F54/(1+(1-G54)*C54*F54)</f>
        <v>5.1098620337250893E-3</v>
      </c>
      <c r="I54" s="18">
        <f>1-H54</f>
        <v>0.9948901379662749</v>
      </c>
      <c r="J54" s="19">
        <v>100000</v>
      </c>
      <c r="K54" s="20">
        <f>J54*H54</f>
        <v>510.98620337250895</v>
      </c>
      <c r="L54" s="20">
        <f>C54*(J55+G54*K54)</f>
        <v>99642.309657639242</v>
      </c>
      <c r="M54" s="5">
        <f t="shared" ref="M54:M70" si="32">L54+M55</f>
        <v>7443569.6824673899</v>
      </c>
      <c r="N54" s="32">
        <f>M54/J54</f>
        <v>74.435696824673897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99642.309657639242</v>
      </c>
      <c r="T54" s="35">
        <f t="shared" ref="T54:T72" si="35">N54</f>
        <v>74.435696824673897</v>
      </c>
      <c r="U54" s="42">
        <v>0.96170886472285344</v>
      </c>
      <c r="V54" s="43">
        <f>1-U54</f>
        <v>3.829113527714656E-2</v>
      </c>
      <c r="W54" s="29">
        <f>S54*U54</f>
        <v>95826.892499211244</v>
      </c>
      <c r="X54" s="29">
        <f t="shared" ref="X54:X70" si="36">X55+W54</f>
        <v>6640121.3294120319</v>
      </c>
      <c r="Y54" s="40">
        <f>X54/R54</f>
        <v>66.401213294120325</v>
      </c>
      <c r="Z54" s="36">
        <f>T54-Y54</f>
        <v>8.0344835305535725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949</v>
      </c>
      <c r="E55" s="49">
        <f t="shared" si="37"/>
        <v>1</v>
      </c>
      <c r="F55" s="3">
        <f t="shared" ref="F55:F72" si="38">E55/D55</f>
        <v>1.053740779768177E-3</v>
      </c>
      <c r="G55" s="2">
        <v>0.4</v>
      </c>
      <c r="H55" s="3">
        <f t="shared" ref="H55:H71" si="39">C55*F55/(1+(1-G55)*C55*F55)</f>
        <v>4.204330460374185E-3</v>
      </c>
      <c r="I55" s="3">
        <f t="shared" ref="I55:I72" si="40">1-H55</f>
        <v>0.99579566953962584</v>
      </c>
      <c r="J55" s="5">
        <f>I54*J54</f>
        <v>99489.013796627492</v>
      </c>
      <c r="K55" s="5">
        <f t="shared" ref="K55:K72" si="41">J55*H55</f>
        <v>418.28469117774853</v>
      </c>
      <c r="L55" s="5">
        <f t="shared" ref="L55:L71" si="42">C55*(J56+G55*K55)</f>
        <v>396952.1719276834</v>
      </c>
      <c r="M55" s="5">
        <f t="shared" si="32"/>
        <v>7343927.372809751</v>
      </c>
      <c r="N55" s="33">
        <f t="shared" ref="N55:N72" si="43">M55/J55</f>
        <v>73.816465683557695</v>
      </c>
      <c r="O55" s="4"/>
      <c r="Q55" s="27" t="s">
        <v>36</v>
      </c>
      <c r="R55" s="29">
        <f t="shared" si="33"/>
        <v>99489.013796627492</v>
      </c>
      <c r="S55" s="29">
        <f t="shared" si="34"/>
        <v>396952.1719276834</v>
      </c>
      <c r="T55" s="35">
        <f t="shared" si="35"/>
        <v>73.816465683557695</v>
      </c>
      <c r="U55" s="42">
        <v>0.96170886472285344</v>
      </c>
      <c r="V55" s="43">
        <f>1-U55</f>
        <v>3.829113527714656E-2</v>
      </c>
      <c r="W55" s="29">
        <f t="shared" ref="W55:W72" si="44">S55*U55</f>
        <v>381752.42261384334</v>
      </c>
      <c r="X55" s="29">
        <f t="shared" si="36"/>
        <v>6544294.4369128207</v>
      </c>
      <c r="Y55" s="35">
        <f t="shared" ref="Y55:Y72" si="45">X55/R55</f>
        <v>65.779066322744683</v>
      </c>
      <c r="Z55" s="36">
        <f t="shared" ref="Z55:Z72" si="46">T55-Y55</f>
        <v>8.0373993608130121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1291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99070.729105449747</v>
      </c>
      <c r="K56" s="5">
        <f t="shared" si="41"/>
        <v>0</v>
      </c>
      <c r="L56" s="5">
        <f t="shared" si="42"/>
        <v>495353.64552724874</v>
      </c>
      <c r="M56" s="5">
        <f t="shared" si="32"/>
        <v>6946975.2008820679</v>
      </c>
      <c r="N56" s="33">
        <f t="shared" si="43"/>
        <v>70.121369486317064</v>
      </c>
      <c r="O56" s="4"/>
      <c r="Q56" s="27" t="s">
        <v>38</v>
      </c>
      <c r="R56" s="29">
        <f t="shared" si="33"/>
        <v>99070.729105449747</v>
      </c>
      <c r="S56" s="29">
        <f t="shared" si="34"/>
        <v>495353.64552724874</v>
      </c>
      <c r="T56" s="35">
        <f t="shared" si="35"/>
        <v>70.121369486317064</v>
      </c>
      <c r="U56" s="42">
        <v>0.96170886472285344</v>
      </c>
      <c r="V56" s="43">
        <f>1-U56</f>
        <v>3.829113527714656E-2</v>
      </c>
      <c r="W56" s="29">
        <f t="shared" si="44"/>
        <v>476385.99207633716</v>
      </c>
      <c r="X56" s="29">
        <f t="shared" si="36"/>
        <v>6162542.0142989773</v>
      </c>
      <c r="Y56" s="35">
        <f t="shared" si="45"/>
        <v>62.203458780843718</v>
      </c>
      <c r="Z56" s="36">
        <f t="shared" si="46"/>
        <v>7.9179107054733464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1406</v>
      </c>
      <c r="E57" s="49">
        <f t="shared" si="37"/>
        <v>3</v>
      </c>
      <c r="F57" s="3">
        <f t="shared" si="38"/>
        <v>2.1337126600284497E-3</v>
      </c>
      <c r="G57" s="2">
        <v>0.5</v>
      </c>
      <c r="H57" s="3">
        <f t="shared" si="39"/>
        <v>1.0611956137247967E-2</v>
      </c>
      <c r="I57" s="3">
        <f t="shared" si="40"/>
        <v>0.98938804386275203</v>
      </c>
      <c r="J57" s="5">
        <f t="shared" si="47"/>
        <v>99070.729105449747</v>
      </c>
      <c r="K57" s="5">
        <f t="shared" si="41"/>
        <v>1051.3342317522083</v>
      </c>
      <c r="L57" s="5">
        <f t="shared" si="42"/>
        <v>492725.30994786823</v>
      </c>
      <c r="M57" s="5">
        <f t="shared" si="32"/>
        <v>6451621.5553548196</v>
      </c>
      <c r="N57" s="33">
        <f t="shared" si="43"/>
        <v>65.121369486317064</v>
      </c>
      <c r="O57" s="4"/>
      <c r="Q57" s="27" t="s">
        <v>40</v>
      </c>
      <c r="R57" s="29">
        <f t="shared" si="33"/>
        <v>99070.729105449747</v>
      </c>
      <c r="S57" s="29">
        <f t="shared" si="34"/>
        <v>492725.30994786823</v>
      </c>
      <c r="T57" s="35">
        <f t="shared" si="35"/>
        <v>65.121369486317064</v>
      </c>
      <c r="U57" s="42">
        <v>0.96170886472285344</v>
      </c>
      <c r="V57" s="43">
        <f>1-U57</f>
        <v>3.829113527714656E-2</v>
      </c>
      <c r="W57" s="29">
        <f t="shared" si="44"/>
        <v>473858.29845018045</v>
      </c>
      <c r="X57" s="29">
        <f t="shared" si="36"/>
        <v>5686156.02222264</v>
      </c>
      <c r="Y57" s="35">
        <f t="shared" si="45"/>
        <v>57.394914457229447</v>
      </c>
      <c r="Z57" s="36">
        <f t="shared" si="46"/>
        <v>7.7264550290876173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1664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98019.394873697544</v>
      </c>
      <c r="K58" s="5">
        <f t="shared" si="41"/>
        <v>0</v>
      </c>
      <c r="L58" s="5">
        <f t="shared" si="42"/>
        <v>490096.97436848772</v>
      </c>
      <c r="M58" s="5">
        <f t="shared" si="32"/>
        <v>5958896.2454069518</v>
      </c>
      <c r="N58" s="33">
        <f t="shared" si="43"/>
        <v>60.79303236961686</v>
      </c>
      <c r="O58" s="4"/>
      <c r="Q58" s="27" t="s">
        <v>42</v>
      </c>
      <c r="R58" s="29">
        <f t="shared" si="33"/>
        <v>98019.394873697544</v>
      </c>
      <c r="S58" s="29">
        <f t="shared" si="34"/>
        <v>490096.97436848772</v>
      </c>
      <c r="T58" s="35">
        <f t="shared" si="35"/>
        <v>60.79303236961686</v>
      </c>
      <c r="U58" s="42">
        <v>0.96170886472285344</v>
      </c>
      <c r="V58" s="43">
        <f>1-U58</f>
        <v>3.829113527714656E-2</v>
      </c>
      <c r="W58" s="29">
        <f t="shared" si="44"/>
        <v>471330.60482402373</v>
      </c>
      <c r="X58" s="29">
        <f t="shared" si="36"/>
        <v>5212297.7237724597</v>
      </c>
      <c r="Y58" s="35">
        <f t="shared" si="45"/>
        <v>53.176187533995112</v>
      </c>
      <c r="Z58" s="36">
        <f t="shared" si="46"/>
        <v>7.6168448356217482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1802</v>
      </c>
      <c r="E59" s="49">
        <f t="shared" si="37"/>
        <v>3</v>
      </c>
      <c r="F59" s="3">
        <f t="shared" si="38"/>
        <v>1.6648168701442841E-3</v>
      </c>
      <c r="G59" s="2">
        <v>0.5</v>
      </c>
      <c r="H59" s="3">
        <f t="shared" si="39"/>
        <v>8.2895827576678627E-3</v>
      </c>
      <c r="I59" s="3">
        <f t="shared" si="40"/>
        <v>0.99171041724233211</v>
      </c>
      <c r="J59" s="5">
        <f t="shared" si="47"/>
        <v>98019.394873697544</v>
      </c>
      <c r="K59" s="5">
        <f t="shared" si="41"/>
        <v>812.53988566204089</v>
      </c>
      <c r="L59" s="5">
        <f t="shared" si="42"/>
        <v>488065.62465433258</v>
      </c>
      <c r="M59" s="5">
        <f t="shared" si="32"/>
        <v>5468799.2710384643</v>
      </c>
      <c r="N59" s="33">
        <f t="shared" si="43"/>
        <v>55.79303236961686</v>
      </c>
      <c r="O59" s="4"/>
      <c r="Q59" s="27" t="s">
        <v>44</v>
      </c>
      <c r="R59" s="29">
        <f t="shared" si="33"/>
        <v>98019.394873697544</v>
      </c>
      <c r="S59" s="29">
        <f t="shared" si="34"/>
        <v>488065.62465433258</v>
      </c>
      <c r="T59" s="35">
        <f t="shared" si="35"/>
        <v>55.79303236961686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470051.9468449924</v>
      </c>
      <c r="X59" s="29">
        <f t="shared" si="36"/>
        <v>4740967.1189484363</v>
      </c>
      <c r="Y59" s="35">
        <f t="shared" si="45"/>
        <v>48.367643210380848</v>
      </c>
      <c r="Z59" s="36">
        <f t="shared" si="46"/>
        <v>7.4253891592360119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1744</v>
      </c>
      <c r="E60" s="49">
        <f t="shared" si="37"/>
        <v>3</v>
      </c>
      <c r="F60" s="3">
        <f t="shared" si="38"/>
        <v>1.7201834862385322E-3</v>
      </c>
      <c r="G60" s="2">
        <v>0.5</v>
      </c>
      <c r="H60" s="3">
        <f t="shared" si="39"/>
        <v>8.5640879246360272E-3</v>
      </c>
      <c r="I60" s="3">
        <f t="shared" si="40"/>
        <v>0.99143591207536397</v>
      </c>
      <c r="J60" s="5">
        <f t="shared" si="47"/>
        <v>97206.854988035499</v>
      </c>
      <c r="K60" s="5">
        <f t="shared" si="41"/>
        <v>832.48805299488015</v>
      </c>
      <c r="L60" s="5">
        <f t="shared" si="42"/>
        <v>483953.05480769026</v>
      </c>
      <c r="M60" s="5">
        <f t="shared" si="32"/>
        <v>4980733.6463841321</v>
      </c>
      <c r="N60" s="33">
        <f t="shared" si="43"/>
        <v>51.238502130299096</v>
      </c>
      <c r="O60" s="4"/>
      <c r="Q60" s="27" t="s">
        <v>46</v>
      </c>
      <c r="R60" s="29">
        <f t="shared" si="33"/>
        <v>97206.854988035499</v>
      </c>
      <c r="S60" s="29">
        <f t="shared" si="34"/>
        <v>483953.05480769026</v>
      </c>
      <c r="T60" s="35">
        <f t="shared" si="35"/>
        <v>51.238502130299096</v>
      </c>
      <c r="U60" s="42">
        <v>0.95736753435116873</v>
      </c>
      <c r="V60" s="43">
        <f t="shared" si="48"/>
        <v>4.2632465648831275E-2</v>
      </c>
      <c r="W60" s="29">
        <f t="shared" si="44"/>
        <v>463320.94282295444</v>
      </c>
      <c r="X60" s="29">
        <f t="shared" si="36"/>
        <v>4270915.1721034441</v>
      </c>
      <c r="Y60" s="35">
        <f t="shared" si="45"/>
        <v>43.936357910449019</v>
      </c>
      <c r="Z60" s="36">
        <f t="shared" si="46"/>
        <v>7.3021442198500779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1566</v>
      </c>
      <c r="E61" s="49">
        <f t="shared" si="37"/>
        <v>3</v>
      </c>
      <c r="F61" s="3">
        <f t="shared" si="38"/>
        <v>1.9157088122605363E-3</v>
      </c>
      <c r="G61" s="2">
        <v>0.5</v>
      </c>
      <c r="H61" s="3">
        <f t="shared" si="39"/>
        <v>9.5328884652049577E-3</v>
      </c>
      <c r="I61" s="3">
        <f t="shared" si="40"/>
        <v>0.99046711153479505</v>
      </c>
      <c r="J61" s="5">
        <f t="shared" si="47"/>
        <v>96374.366935040613</v>
      </c>
      <c r="K61" s="5">
        <f t="shared" si="41"/>
        <v>918.72609089647869</v>
      </c>
      <c r="L61" s="5">
        <f t="shared" si="42"/>
        <v>479575.01944796182</v>
      </c>
      <c r="M61" s="5">
        <f t="shared" si="32"/>
        <v>4496780.5915764421</v>
      </c>
      <c r="N61" s="33">
        <f t="shared" si="43"/>
        <v>46.659508483281819</v>
      </c>
      <c r="O61" s="4"/>
      <c r="Q61" s="27" t="s">
        <v>48</v>
      </c>
      <c r="R61" s="29">
        <f t="shared" si="33"/>
        <v>96374.366935040613</v>
      </c>
      <c r="S61" s="29">
        <f t="shared" si="34"/>
        <v>479575.01944796182</v>
      </c>
      <c r="T61" s="35">
        <f t="shared" si="35"/>
        <v>46.659508483281819</v>
      </c>
      <c r="U61" s="42">
        <v>0.95681081085376496</v>
      </c>
      <c r="V61" s="43">
        <f t="shared" si="48"/>
        <v>4.3189189146235041E-2</v>
      </c>
      <c r="W61" s="29">
        <f t="shared" si="44"/>
        <v>458862.56322321447</v>
      </c>
      <c r="X61" s="29">
        <f t="shared" si="36"/>
        <v>3807594.22928049</v>
      </c>
      <c r="Y61" s="35">
        <f t="shared" si="45"/>
        <v>39.508370849760595</v>
      </c>
      <c r="Z61" s="36">
        <f t="shared" si="46"/>
        <v>7.1511376335212233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1814</v>
      </c>
      <c r="E62" s="49">
        <f t="shared" si="37"/>
        <v>3</v>
      </c>
      <c r="F62" s="3">
        <f t="shared" si="38"/>
        <v>1.6538037486218302E-3</v>
      </c>
      <c r="G62" s="2">
        <v>0.5</v>
      </c>
      <c r="H62" s="3">
        <f t="shared" si="39"/>
        <v>8.2349711776008791E-3</v>
      </c>
      <c r="I62" s="3">
        <f t="shared" si="40"/>
        <v>0.99176502882239914</v>
      </c>
      <c r="J62" s="5">
        <f t="shared" si="47"/>
        <v>95455.640844144131</v>
      </c>
      <c r="K62" s="5">
        <f t="shared" si="41"/>
        <v>786.07445109094817</v>
      </c>
      <c r="L62" s="5">
        <f t="shared" si="42"/>
        <v>475313.0180929933</v>
      </c>
      <c r="M62" s="5">
        <f t="shared" si="32"/>
        <v>4017205.5721284798</v>
      </c>
      <c r="N62" s="33">
        <f t="shared" si="43"/>
        <v>42.084527814208492</v>
      </c>
      <c r="O62" s="4"/>
      <c r="Q62" s="27" t="s">
        <v>50</v>
      </c>
      <c r="R62" s="29">
        <f t="shared" si="33"/>
        <v>95455.640844144131</v>
      </c>
      <c r="S62" s="29">
        <f t="shared" si="34"/>
        <v>475313.0180929933</v>
      </c>
      <c r="T62" s="35">
        <f t="shared" si="35"/>
        <v>42.084527814208492</v>
      </c>
      <c r="U62" s="42">
        <v>0.94800928093814252</v>
      </c>
      <c r="V62" s="43">
        <f t="shared" si="48"/>
        <v>5.1990719061857482E-2</v>
      </c>
      <c r="W62" s="29">
        <f t="shared" si="44"/>
        <v>450601.15250287688</v>
      </c>
      <c r="X62" s="29">
        <f t="shared" si="36"/>
        <v>3348731.6660572756</v>
      </c>
      <c r="Y62" s="35">
        <f t="shared" si="45"/>
        <v>35.081548208606556</v>
      </c>
      <c r="Z62" s="36">
        <f t="shared" si="46"/>
        <v>7.0029796056019364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1885</v>
      </c>
      <c r="E63" s="49">
        <f t="shared" si="37"/>
        <v>3</v>
      </c>
      <c r="F63" s="3">
        <f t="shared" si="38"/>
        <v>1.5915119363395225E-3</v>
      </c>
      <c r="G63" s="2">
        <v>0.5</v>
      </c>
      <c r="H63" s="3">
        <f t="shared" si="39"/>
        <v>7.9260237780713338E-3</v>
      </c>
      <c r="I63" s="3">
        <f t="shared" si="40"/>
        <v>0.99207397622192861</v>
      </c>
      <c r="J63" s="5">
        <f t="shared" si="47"/>
        <v>94669.566393053188</v>
      </c>
      <c r="K63" s="5">
        <f t="shared" si="41"/>
        <v>750.35323429104244</v>
      </c>
      <c r="L63" s="5">
        <f t="shared" si="42"/>
        <v>471471.94887953834</v>
      </c>
      <c r="M63" s="5">
        <f t="shared" si="32"/>
        <v>3541892.5540354867</v>
      </c>
      <c r="N63" s="33">
        <f t="shared" si="43"/>
        <v>37.413211964340306</v>
      </c>
      <c r="O63" s="4"/>
      <c r="Q63" s="27" t="s">
        <v>52</v>
      </c>
      <c r="R63" s="29">
        <f t="shared" si="33"/>
        <v>94669.566393053188</v>
      </c>
      <c r="S63" s="29">
        <f t="shared" si="34"/>
        <v>471471.94887953834</v>
      </c>
      <c r="T63" s="35">
        <f t="shared" si="35"/>
        <v>37.413211964340306</v>
      </c>
      <c r="U63" s="42">
        <v>0.94216194080535964</v>
      </c>
      <c r="V63" s="43">
        <f t="shared" si="48"/>
        <v>5.7838059194640357E-2</v>
      </c>
      <c r="W63" s="29">
        <f t="shared" si="44"/>
        <v>444202.92639163113</v>
      </c>
      <c r="X63" s="29">
        <f t="shared" si="36"/>
        <v>2898130.5135543989</v>
      </c>
      <c r="Y63" s="35">
        <f t="shared" si="45"/>
        <v>30.613117012935451</v>
      </c>
      <c r="Z63" s="36">
        <f t="shared" si="46"/>
        <v>6.800094951404855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1975</v>
      </c>
      <c r="E64" s="49">
        <f t="shared" si="37"/>
        <v>10</v>
      </c>
      <c r="F64" s="3">
        <f t="shared" si="38"/>
        <v>5.0632911392405064E-3</v>
      </c>
      <c r="G64" s="2">
        <v>0.5</v>
      </c>
      <c r="H64" s="3">
        <f t="shared" si="39"/>
        <v>2.4999999999999998E-2</v>
      </c>
      <c r="I64" s="3">
        <f t="shared" si="40"/>
        <v>0.97499999999999998</v>
      </c>
      <c r="J64" s="5">
        <f t="shared" si="47"/>
        <v>93919.213158762141</v>
      </c>
      <c r="K64" s="5">
        <f t="shared" si="41"/>
        <v>2347.9803289690535</v>
      </c>
      <c r="L64" s="5">
        <f t="shared" si="42"/>
        <v>463726.11497138801</v>
      </c>
      <c r="M64" s="5">
        <f t="shared" si="32"/>
        <v>3070420.6051559481</v>
      </c>
      <c r="N64" s="33">
        <f t="shared" si="43"/>
        <v>32.692145748343023</v>
      </c>
      <c r="O64" s="4"/>
      <c r="Q64" s="27" t="s">
        <v>54</v>
      </c>
      <c r="R64" s="29">
        <f t="shared" si="33"/>
        <v>93919.213158762141</v>
      </c>
      <c r="S64" s="29">
        <f t="shared" si="34"/>
        <v>463726.11497138801</v>
      </c>
      <c r="T64" s="35">
        <f t="shared" si="35"/>
        <v>32.692145748343023</v>
      </c>
      <c r="U64" s="42">
        <v>0.92489605986448908</v>
      </c>
      <c r="V64" s="43">
        <f t="shared" si="48"/>
        <v>7.5103940135510916E-2</v>
      </c>
      <c r="W64" s="29">
        <f t="shared" si="44"/>
        <v>428898.45659330382</v>
      </c>
      <c r="X64" s="29">
        <f t="shared" si="36"/>
        <v>2453927.587162768</v>
      </c>
      <c r="Y64" s="35">
        <f t="shared" si="45"/>
        <v>26.128067991951976</v>
      </c>
      <c r="Z64" s="36">
        <f t="shared" si="46"/>
        <v>6.5640777563910468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1622</v>
      </c>
      <c r="E65" s="49">
        <f t="shared" si="37"/>
        <v>8</v>
      </c>
      <c r="F65" s="3">
        <f t="shared" si="38"/>
        <v>4.9321824907521579E-3</v>
      </c>
      <c r="G65" s="2">
        <v>0.5</v>
      </c>
      <c r="H65" s="3">
        <f t="shared" si="39"/>
        <v>2.4360535931790498E-2</v>
      </c>
      <c r="I65" s="3">
        <f t="shared" si="40"/>
        <v>0.97563946406820945</v>
      </c>
      <c r="J65" s="5">
        <f t="shared" si="47"/>
        <v>91571.23282979308</v>
      </c>
      <c r="K65" s="5">
        <f t="shared" si="41"/>
        <v>2230.7243076685281</v>
      </c>
      <c r="L65" s="5">
        <f t="shared" si="42"/>
        <v>452279.35337979411</v>
      </c>
      <c r="M65" s="5">
        <f t="shared" si="32"/>
        <v>2606694.49018456</v>
      </c>
      <c r="N65" s="33">
        <f t="shared" si="43"/>
        <v>28.466303331633874</v>
      </c>
      <c r="O65" s="4"/>
      <c r="Q65" s="27" t="s">
        <v>56</v>
      </c>
      <c r="R65" s="29">
        <f t="shared" si="33"/>
        <v>91571.23282979308</v>
      </c>
      <c r="S65" s="29">
        <f t="shared" si="34"/>
        <v>452279.35337979411</v>
      </c>
      <c r="T65" s="35">
        <f t="shared" si="35"/>
        <v>28.466303331633874</v>
      </c>
      <c r="U65" s="42">
        <v>0.89970667843387275</v>
      </c>
      <c r="V65" s="43">
        <f t="shared" si="48"/>
        <v>0.10029332156612725</v>
      </c>
      <c r="W65" s="29">
        <f t="shared" si="44"/>
        <v>406918.7547535543</v>
      </c>
      <c r="X65" s="29">
        <f t="shared" si="36"/>
        <v>2025029.1305694641</v>
      </c>
      <c r="Y65" s="35">
        <f t="shared" si="45"/>
        <v>22.114249944995962</v>
      </c>
      <c r="Z65" s="36">
        <f t="shared" si="46"/>
        <v>6.3520533866379125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1271</v>
      </c>
      <c r="E66" s="49">
        <f t="shared" si="37"/>
        <v>4</v>
      </c>
      <c r="F66" s="3">
        <f t="shared" si="38"/>
        <v>3.1471282454760031E-3</v>
      </c>
      <c r="G66" s="2">
        <v>0.5</v>
      </c>
      <c r="H66" s="3">
        <f t="shared" si="39"/>
        <v>1.56128024980484E-2</v>
      </c>
      <c r="I66" s="3">
        <f t="shared" si="40"/>
        <v>0.98438719750195158</v>
      </c>
      <c r="J66" s="5">
        <f t="shared" si="47"/>
        <v>89340.508522124554</v>
      </c>
      <c r="K66" s="5">
        <f t="shared" si="41"/>
        <v>1394.8557146311405</v>
      </c>
      <c r="L66" s="5">
        <f t="shared" si="42"/>
        <v>443215.40332404495</v>
      </c>
      <c r="M66" s="5">
        <f t="shared" si="32"/>
        <v>2154415.136804766</v>
      </c>
      <c r="N66" s="33">
        <f t="shared" si="43"/>
        <v>24.114650480988029</v>
      </c>
      <c r="O66" s="4"/>
      <c r="Q66" s="27" t="s">
        <v>58</v>
      </c>
      <c r="R66" s="29">
        <f t="shared" si="33"/>
        <v>89340.508522124554</v>
      </c>
      <c r="S66" s="29">
        <f t="shared" si="34"/>
        <v>443215.40332404495</v>
      </c>
      <c r="T66" s="35">
        <f t="shared" si="35"/>
        <v>24.114650480988029</v>
      </c>
      <c r="U66" s="42">
        <v>0.86438699185239576</v>
      </c>
      <c r="V66" s="43">
        <f t="shared" si="48"/>
        <v>0.13561300814760424</v>
      </c>
      <c r="W66" s="29">
        <f t="shared" si="44"/>
        <v>383109.62922191754</v>
      </c>
      <c r="X66" s="29">
        <f t="shared" si="36"/>
        <v>1618110.3758159098</v>
      </c>
      <c r="Y66" s="35">
        <f t="shared" si="45"/>
        <v>18.11172112833</v>
      </c>
      <c r="Z66" s="36">
        <f t="shared" si="46"/>
        <v>6.002929352658029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1038</v>
      </c>
      <c r="E67" s="49">
        <f t="shared" si="37"/>
        <v>19</v>
      </c>
      <c r="F67" s="3">
        <f t="shared" si="38"/>
        <v>1.8304431599229287E-2</v>
      </c>
      <c r="G67" s="2">
        <v>0.5</v>
      </c>
      <c r="H67" s="3">
        <f t="shared" si="39"/>
        <v>8.7517273146015664E-2</v>
      </c>
      <c r="I67" s="3">
        <f t="shared" si="40"/>
        <v>0.91248272685398435</v>
      </c>
      <c r="J67" s="5">
        <f t="shared" si="47"/>
        <v>87945.652807493418</v>
      </c>
      <c r="K67" s="5">
        <f t="shared" si="41"/>
        <v>7696.7637187580613</v>
      </c>
      <c r="L67" s="5">
        <f t="shared" si="42"/>
        <v>420486.35474057199</v>
      </c>
      <c r="M67" s="5">
        <f t="shared" si="32"/>
        <v>1711199.7334807212</v>
      </c>
      <c r="N67" s="33">
        <f t="shared" si="43"/>
        <v>19.457468093692043</v>
      </c>
      <c r="O67" s="4"/>
      <c r="Q67" s="27" t="s">
        <v>60</v>
      </c>
      <c r="R67" s="29">
        <f t="shared" si="33"/>
        <v>87945.652807493418</v>
      </c>
      <c r="S67" s="29">
        <f t="shared" si="34"/>
        <v>420486.35474057199</v>
      </c>
      <c r="T67" s="35">
        <f t="shared" si="35"/>
        <v>19.457468093692043</v>
      </c>
      <c r="U67" s="42">
        <v>0.82345390469096191</v>
      </c>
      <c r="V67" s="43">
        <f t="shared" si="48"/>
        <v>0.17654609530903809</v>
      </c>
      <c r="W67" s="29">
        <f t="shared" si="44"/>
        <v>346251.13068039296</v>
      </c>
      <c r="X67" s="29">
        <f t="shared" si="36"/>
        <v>1235000.7465939922</v>
      </c>
      <c r="Y67" s="35">
        <f t="shared" si="45"/>
        <v>14.042771952552542</v>
      </c>
      <c r="Z67" s="36">
        <f t="shared" si="46"/>
        <v>5.4146961411395012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721</v>
      </c>
      <c r="E68" s="49">
        <f t="shared" si="37"/>
        <v>17</v>
      </c>
      <c r="F68" s="3">
        <f t="shared" si="38"/>
        <v>2.3578363384188627E-2</v>
      </c>
      <c r="G68" s="2">
        <v>0.5</v>
      </c>
      <c r="H68" s="3">
        <f t="shared" si="39"/>
        <v>0.11132940406024885</v>
      </c>
      <c r="I68" s="3">
        <f t="shared" si="40"/>
        <v>0.88867059593975117</v>
      </c>
      <c r="J68" s="5">
        <f t="shared" si="47"/>
        <v>80248.889088735363</v>
      </c>
      <c r="K68" s="5">
        <f t="shared" si="41"/>
        <v>8934.0609987459138</v>
      </c>
      <c r="L68" s="5">
        <f t="shared" si="42"/>
        <v>378909.292946812</v>
      </c>
      <c r="M68" s="5">
        <f t="shared" si="32"/>
        <v>1290713.3787401493</v>
      </c>
      <c r="N68" s="33">
        <f t="shared" si="43"/>
        <v>16.083878461083</v>
      </c>
      <c r="O68" s="4"/>
      <c r="Q68" s="27" t="s">
        <v>62</v>
      </c>
      <c r="R68" s="29">
        <f t="shared" si="33"/>
        <v>80248.889088735363</v>
      </c>
      <c r="S68" s="29">
        <f t="shared" si="34"/>
        <v>378909.292946812</v>
      </c>
      <c r="T68" s="35">
        <f t="shared" si="35"/>
        <v>16.083878461083</v>
      </c>
      <c r="U68" s="42">
        <v>0.7557222850963411</v>
      </c>
      <c r="V68" s="43">
        <f t="shared" si="48"/>
        <v>0.2442777149036589</v>
      </c>
      <c r="W68" s="29">
        <f t="shared" si="44"/>
        <v>286350.19671000366</v>
      </c>
      <c r="X68" s="29">
        <f t="shared" si="36"/>
        <v>888749.61591359915</v>
      </c>
      <c r="Y68" s="35">
        <f t="shared" si="45"/>
        <v>11.074914880514577</v>
      </c>
      <c r="Z68" s="36">
        <f t="shared" si="46"/>
        <v>5.0089635805684232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516</v>
      </c>
      <c r="E69" s="49">
        <f t="shared" si="37"/>
        <v>15</v>
      </c>
      <c r="F69" s="3">
        <f t="shared" si="38"/>
        <v>2.9069767441860465E-2</v>
      </c>
      <c r="G69" s="2">
        <v>0.5</v>
      </c>
      <c r="H69" s="3">
        <f t="shared" si="39"/>
        <v>0.13550135501355015</v>
      </c>
      <c r="I69" s="3">
        <f t="shared" si="40"/>
        <v>0.86449864498644979</v>
      </c>
      <c r="J69" s="5">
        <f t="shared" si="47"/>
        <v>71314.828089989445</v>
      </c>
      <c r="K69" s="5">
        <f t="shared" si="41"/>
        <v>9663.2558387519584</v>
      </c>
      <c r="L69" s="5">
        <f t="shared" si="42"/>
        <v>332416.00085306732</v>
      </c>
      <c r="M69" s="5">
        <f t="shared" si="32"/>
        <v>911804.08579333732</v>
      </c>
      <c r="N69" s="33">
        <f t="shared" si="43"/>
        <v>12.785617103960018</v>
      </c>
      <c r="O69" s="4"/>
      <c r="Q69" s="27" t="s">
        <v>64</v>
      </c>
      <c r="R69" s="29">
        <f t="shared" si="33"/>
        <v>71314.828089989445</v>
      </c>
      <c r="S69" s="29">
        <f t="shared" si="34"/>
        <v>332416.00085306732</v>
      </c>
      <c r="T69" s="35">
        <f t="shared" si="35"/>
        <v>12.785617103960018</v>
      </c>
      <c r="U69" s="42">
        <v>0.69850988448397933</v>
      </c>
      <c r="V69" s="43">
        <f t="shared" si="48"/>
        <v>0.30149011551602067</v>
      </c>
      <c r="W69" s="29">
        <f t="shared" si="44"/>
        <v>232195.86235650242</v>
      </c>
      <c r="X69" s="29">
        <f t="shared" si="36"/>
        <v>602399.41920359549</v>
      </c>
      <c r="Y69" s="35">
        <f t="shared" si="45"/>
        <v>8.4470429970531615</v>
      </c>
      <c r="Z69" s="36">
        <f t="shared" si="46"/>
        <v>4.3385741069068562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309</v>
      </c>
      <c r="E70" s="49">
        <f t="shared" si="37"/>
        <v>17</v>
      </c>
      <c r="F70" s="3">
        <f t="shared" si="38"/>
        <v>5.5016181229773461E-2</v>
      </c>
      <c r="G70" s="2">
        <v>0.5</v>
      </c>
      <c r="H70" s="3">
        <f t="shared" si="39"/>
        <v>0.24182076813655759</v>
      </c>
      <c r="I70" s="3">
        <f t="shared" si="40"/>
        <v>0.75817923186344238</v>
      </c>
      <c r="J70" s="5">
        <f t="shared" si="47"/>
        <v>61651.572251237485</v>
      </c>
      <c r="K70" s="5">
        <f t="shared" si="41"/>
        <v>14908.630558620727</v>
      </c>
      <c r="L70" s="5">
        <f t="shared" si="42"/>
        <v>270986.28485963558</v>
      </c>
      <c r="M70" s="5">
        <f t="shared" si="32"/>
        <v>579388.08494027006</v>
      </c>
      <c r="N70" s="33">
        <f t="shared" si="43"/>
        <v>9.3977827942358836</v>
      </c>
      <c r="O70" s="4"/>
      <c r="Q70" s="27" t="s">
        <v>66</v>
      </c>
      <c r="R70" s="29">
        <f t="shared" si="33"/>
        <v>61651.572251237485</v>
      </c>
      <c r="S70" s="29">
        <f t="shared" si="34"/>
        <v>270986.28485963558</v>
      </c>
      <c r="T70" s="35">
        <f t="shared" si="35"/>
        <v>9.3977827942358836</v>
      </c>
      <c r="U70" s="42">
        <v>0.67065690345363116</v>
      </c>
      <c r="V70" s="43">
        <f t="shared" si="48"/>
        <v>0.32934309654636884</v>
      </c>
      <c r="W70" s="29">
        <f t="shared" si="44"/>
        <v>181738.82268236679</v>
      </c>
      <c r="X70" s="29">
        <f t="shared" si="36"/>
        <v>370203.55684709304</v>
      </c>
      <c r="Y70" s="35">
        <f t="shared" si="45"/>
        <v>6.0047707354237385</v>
      </c>
      <c r="Z70" s="36">
        <f t="shared" si="46"/>
        <v>3.3930120588121451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117</v>
      </c>
      <c r="E71" s="49">
        <f t="shared" si="49"/>
        <v>13</v>
      </c>
      <c r="F71" s="3">
        <f t="shared" si="38"/>
        <v>0.1111111111111111</v>
      </c>
      <c r="G71" s="2">
        <v>0.5</v>
      </c>
      <c r="H71" s="3">
        <f t="shared" si="39"/>
        <v>0.43478260869565222</v>
      </c>
      <c r="I71" s="3">
        <f t="shared" si="40"/>
        <v>0.56521739130434778</v>
      </c>
      <c r="J71" s="5">
        <f t="shared" si="47"/>
        <v>46742.941692616754</v>
      </c>
      <c r="K71" s="5">
        <f t="shared" si="41"/>
        <v>20323.018127224677</v>
      </c>
      <c r="L71" s="5">
        <f t="shared" si="42"/>
        <v>182907.16314502206</v>
      </c>
      <c r="M71" s="5">
        <f>L71+M72</f>
        <v>308401.80008063442</v>
      </c>
      <c r="N71" s="33">
        <f t="shared" si="43"/>
        <v>6.5978260869565206</v>
      </c>
      <c r="O71" s="4"/>
      <c r="Q71" s="27" t="s">
        <v>68</v>
      </c>
      <c r="R71" s="29">
        <f t="shared" si="33"/>
        <v>46742.941692616754</v>
      </c>
      <c r="S71" s="29">
        <f t="shared" si="34"/>
        <v>182907.16314502206</v>
      </c>
      <c r="T71" s="35">
        <f t="shared" si="35"/>
        <v>6.5978260869565206</v>
      </c>
      <c r="U71" s="42">
        <v>0.63527807449444496</v>
      </c>
      <c r="V71" s="43">
        <f t="shared" si="48"/>
        <v>0.36472192550555504</v>
      </c>
      <c r="W71" s="29">
        <f t="shared" si="44"/>
        <v>116196.91041401093</v>
      </c>
      <c r="X71" s="29">
        <f>X72+W71</f>
        <v>188464.73416472622</v>
      </c>
      <c r="Y71" s="35">
        <f t="shared" si="45"/>
        <v>4.0319399537170124</v>
      </c>
      <c r="Z71" s="36">
        <f t="shared" si="46"/>
        <v>2.5658861332395082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76</v>
      </c>
      <c r="E72" s="50">
        <f t="shared" si="49"/>
        <v>16</v>
      </c>
      <c r="F72" s="17">
        <f t="shared" si="38"/>
        <v>0.21052631578947367</v>
      </c>
      <c r="G72" s="12"/>
      <c r="H72" s="17">
        <v>1</v>
      </c>
      <c r="I72" s="17">
        <f t="shared" si="40"/>
        <v>0</v>
      </c>
      <c r="J72" s="21">
        <f t="shared" si="47"/>
        <v>26419.923565392077</v>
      </c>
      <c r="K72" s="21">
        <f t="shared" si="41"/>
        <v>26419.923565392077</v>
      </c>
      <c r="L72" s="21">
        <f>K72/F72</f>
        <v>125494.63693561238</v>
      </c>
      <c r="M72" s="21">
        <f>L72</f>
        <v>125494.63693561238</v>
      </c>
      <c r="N72" s="34">
        <f t="shared" si="43"/>
        <v>4.75</v>
      </c>
      <c r="O72" s="4"/>
      <c r="Q72" s="30" t="s">
        <v>69</v>
      </c>
      <c r="R72" s="31">
        <f t="shared" si="33"/>
        <v>26419.923565392077</v>
      </c>
      <c r="S72" s="31">
        <f t="shared" si="34"/>
        <v>125494.63693561238</v>
      </c>
      <c r="T72" s="38">
        <f t="shared" si="35"/>
        <v>4.75</v>
      </c>
      <c r="U72" s="44">
        <v>0.57586384179742911</v>
      </c>
      <c r="V72" s="45">
        <f t="shared" si="48"/>
        <v>0.42413615820257089</v>
      </c>
      <c r="W72" s="31">
        <f t="shared" si="44"/>
        <v>72267.823750715295</v>
      </c>
      <c r="X72" s="31">
        <f>W72</f>
        <v>72267.823750715295</v>
      </c>
      <c r="Y72" s="38">
        <f t="shared" si="45"/>
        <v>2.7353532485377889</v>
      </c>
      <c r="Z72" s="37">
        <f t="shared" si="46"/>
        <v>2.0146467514622111</v>
      </c>
    </row>
    <row r="73" spans="1:26" s="2" customFormat="1" ht="13.2" x14ac:dyDescent="0.25">
      <c r="B73" s="2" t="s">
        <v>70</v>
      </c>
      <c r="D73" s="25">
        <f>SUM(D54:D72)</f>
        <v>21961</v>
      </c>
      <c r="E73" s="25">
        <f>SUM(E54:E72)</f>
        <v>139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70.781206542845311</v>
      </c>
      <c r="F78" s="55">
        <f>$Y$4</f>
        <v>64.385221816502892</v>
      </c>
      <c r="G78" s="55">
        <f>E78-F78</f>
        <v>6.3959847263424194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78.604428181470354</v>
      </c>
      <c r="F79" s="55">
        <f>$Y$29</f>
        <v>69.961942848851592</v>
      </c>
      <c r="G79" s="55">
        <f t="shared" ref="G79:G80" si="50">E79-F79</f>
        <v>8.6424853326187616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74.435696824673897</v>
      </c>
      <c r="F80" s="55">
        <f>$Y$54</f>
        <v>66.401213294120325</v>
      </c>
      <c r="G80" s="55">
        <f t="shared" si="50"/>
        <v>8.0344835305535725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36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97</v>
      </c>
      <c r="E4" s="51">
        <v>1</v>
      </c>
      <c r="F4" s="3">
        <f>E4/D4</f>
        <v>1.0309278350515464E-2</v>
      </c>
      <c r="G4" s="2">
        <v>0.3</v>
      </c>
      <c r="H4" s="18">
        <f>C4*F4/(1+(1-G4)*C4*F4)</f>
        <v>1.0235414534288639E-2</v>
      </c>
      <c r="I4" s="18">
        <f>1-H4</f>
        <v>0.98976458546571133</v>
      </c>
      <c r="J4" s="41">
        <v>100000</v>
      </c>
      <c r="K4" s="20">
        <f>J4*H4</f>
        <v>1023.541453428864</v>
      </c>
      <c r="L4" s="20">
        <f>C4*(J5+G4*K4)</f>
        <v>99283.520982599788</v>
      </c>
      <c r="M4" s="5">
        <f t="shared" ref="M4:M20" si="0">L4+M5</f>
        <v>7309311.0913864328</v>
      </c>
      <c r="N4" s="32">
        <f>M4/J4</f>
        <v>73.093110913864322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99283.520982599788</v>
      </c>
      <c r="T4" s="35">
        <f t="shared" ref="T4:T22" si="3">N4</f>
        <v>73.093110913864322</v>
      </c>
      <c r="U4" s="42">
        <v>0.96680194174873568</v>
      </c>
      <c r="V4" s="43">
        <f>1-U4</f>
        <v>3.3198058251264317E-2</v>
      </c>
      <c r="W4" s="29">
        <f>S4*U4</f>
        <v>95987.500869628813</v>
      </c>
      <c r="X4" s="29">
        <f t="shared" ref="X4:X20" si="4">X5+W4</f>
        <v>6634014.090305781</v>
      </c>
      <c r="Y4" s="40">
        <f>X4/R4</f>
        <v>66.340140903057815</v>
      </c>
      <c r="Z4" s="36">
        <f>T4-Y4</f>
        <v>6.7529700108065072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463</v>
      </c>
      <c r="E5" s="51">
        <v>1</v>
      </c>
      <c r="F5" s="3">
        <f t="shared" ref="F5:F22" si="5">E5/D5</f>
        <v>2.1598272138228943E-3</v>
      </c>
      <c r="G5" s="2">
        <v>0.4</v>
      </c>
      <c r="H5" s="3">
        <f t="shared" ref="H5:H21" si="6">C5*F5/(1+(1-G5)*C5*F5)</f>
        <v>8.5947571981091538E-3</v>
      </c>
      <c r="I5" s="3">
        <f t="shared" ref="I5:I22" si="7">1-H5</f>
        <v>0.9914052428018908</v>
      </c>
      <c r="J5" s="5">
        <f>I4*J4</f>
        <v>98976.458546571128</v>
      </c>
      <c r="K5" s="5">
        <f t="shared" ref="K5:K22" si="8">J5*H5</f>
        <v>850.67862953649444</v>
      </c>
      <c r="L5" s="5">
        <f t="shared" ref="L5:L21" si="9">C5*(J6+G5*K5)</f>
        <v>393864.20547539688</v>
      </c>
      <c r="M5" s="5">
        <f t="shared" si="0"/>
        <v>7210027.5704038329</v>
      </c>
      <c r="N5" s="33">
        <f t="shared" ref="N5:N22" si="10">M5/J5</f>
        <v>72.845883518971519</v>
      </c>
      <c r="O5" s="4"/>
      <c r="Q5" s="27" t="s">
        <v>36</v>
      </c>
      <c r="R5" s="29">
        <f t="shared" si="1"/>
        <v>98976.458546571128</v>
      </c>
      <c r="S5" s="29">
        <f t="shared" si="2"/>
        <v>393864.20547539688</v>
      </c>
      <c r="T5" s="35">
        <f t="shared" si="3"/>
        <v>72.845883518971519</v>
      </c>
      <c r="U5" s="42">
        <v>0.96680194174873568</v>
      </c>
      <c r="V5" s="43">
        <f>1-U5</f>
        <v>3.3198058251264317E-2</v>
      </c>
      <c r="W5" s="29">
        <f t="shared" ref="W5:W22" si="11">S5*U5</f>
        <v>380788.67863893672</v>
      </c>
      <c r="X5" s="29">
        <f t="shared" si="4"/>
        <v>6538026.589436152</v>
      </c>
      <c r="Y5" s="35">
        <f t="shared" ref="Y5:Y22" si="12">X5/R5</f>
        <v>66.056380329670333</v>
      </c>
      <c r="Z5" s="36">
        <f t="shared" ref="Z5:Z22" si="13">T5-Y5</f>
        <v>6.7895031893011861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653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98125.779917034626</v>
      </c>
      <c r="K6" s="5">
        <f t="shared" si="8"/>
        <v>0</v>
      </c>
      <c r="L6" s="5">
        <f t="shared" si="9"/>
        <v>490628.89958517312</v>
      </c>
      <c r="M6" s="5">
        <f t="shared" si="0"/>
        <v>6816163.3649284365</v>
      </c>
      <c r="N6" s="33">
        <f t="shared" si="10"/>
        <v>69.463533137688231</v>
      </c>
      <c r="O6" s="4"/>
      <c r="Q6" s="27" t="s">
        <v>38</v>
      </c>
      <c r="R6" s="29">
        <f t="shared" si="1"/>
        <v>98125.779917034626</v>
      </c>
      <c r="S6" s="29">
        <f t="shared" si="2"/>
        <v>490628.89958517312</v>
      </c>
      <c r="T6" s="35">
        <f t="shared" si="3"/>
        <v>69.463533137688231</v>
      </c>
      <c r="U6" s="42">
        <v>0.96680194174873568</v>
      </c>
      <c r="V6" s="43">
        <f>1-U6</f>
        <v>3.3198058251264317E-2</v>
      </c>
      <c r="W6" s="29">
        <f t="shared" si="11"/>
        <v>474340.97279699083</v>
      </c>
      <c r="X6" s="29">
        <f t="shared" si="4"/>
        <v>6157237.9107972151</v>
      </c>
      <c r="Y6" s="35">
        <f t="shared" si="12"/>
        <v>62.748422646965572</v>
      </c>
      <c r="Z6" s="36">
        <f t="shared" si="13"/>
        <v>6.7151104907226582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698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98125.779917034626</v>
      </c>
      <c r="K7" s="5">
        <f t="shared" si="8"/>
        <v>0</v>
      </c>
      <c r="L7" s="5">
        <f t="shared" si="9"/>
        <v>490628.89958517312</v>
      </c>
      <c r="M7" s="5">
        <f t="shared" si="0"/>
        <v>6325534.465343263</v>
      </c>
      <c r="N7" s="33">
        <f t="shared" si="10"/>
        <v>64.463533137688216</v>
      </c>
      <c r="O7" s="4"/>
      <c r="Q7" s="27" t="s">
        <v>40</v>
      </c>
      <c r="R7" s="29">
        <f t="shared" si="1"/>
        <v>98125.779917034626</v>
      </c>
      <c r="S7" s="29">
        <f t="shared" si="2"/>
        <v>490628.89958517312</v>
      </c>
      <c r="T7" s="35">
        <f t="shared" si="3"/>
        <v>64.463533137688216</v>
      </c>
      <c r="U7" s="42">
        <v>0.96680194174873568</v>
      </c>
      <c r="V7" s="43">
        <f>1-U7</f>
        <v>3.3198058251264317E-2</v>
      </c>
      <c r="W7" s="29">
        <f t="shared" si="11"/>
        <v>474340.97279699083</v>
      </c>
      <c r="X7" s="29">
        <f t="shared" si="4"/>
        <v>5682896.9380002245</v>
      </c>
      <c r="Y7" s="35">
        <f t="shared" si="12"/>
        <v>57.914412938221894</v>
      </c>
      <c r="Z7" s="36">
        <f t="shared" si="13"/>
        <v>6.5491201994663228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897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98125.779917034626</v>
      </c>
      <c r="K8" s="5">
        <f t="shared" si="8"/>
        <v>0</v>
      </c>
      <c r="L8" s="5">
        <f t="shared" si="9"/>
        <v>490628.89958517312</v>
      </c>
      <c r="M8" s="5">
        <f t="shared" si="0"/>
        <v>5834905.5657580895</v>
      </c>
      <c r="N8" s="33">
        <f t="shared" si="10"/>
        <v>59.463533137688216</v>
      </c>
      <c r="O8" s="4"/>
      <c r="Q8" s="27" t="s">
        <v>42</v>
      </c>
      <c r="R8" s="29">
        <f t="shared" si="1"/>
        <v>98125.779917034626</v>
      </c>
      <c r="S8" s="29">
        <f t="shared" si="2"/>
        <v>490628.89958517312</v>
      </c>
      <c r="T8" s="35">
        <f t="shared" si="3"/>
        <v>59.463533137688216</v>
      </c>
      <c r="U8" s="42">
        <v>0.96680194174873568</v>
      </c>
      <c r="V8" s="43">
        <f>1-U8</f>
        <v>3.3198058251264317E-2</v>
      </c>
      <c r="W8" s="29">
        <f t="shared" si="11"/>
        <v>474340.97279699083</v>
      </c>
      <c r="X8" s="29">
        <f t="shared" si="4"/>
        <v>5208555.965203234</v>
      </c>
      <c r="Y8" s="35">
        <f t="shared" si="12"/>
        <v>53.080403229478222</v>
      </c>
      <c r="Z8" s="36">
        <f t="shared" si="13"/>
        <v>6.3831299082099946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936</v>
      </c>
      <c r="E9" s="51">
        <v>2</v>
      </c>
      <c r="F9" s="3">
        <f t="shared" si="5"/>
        <v>2.136752136752137E-3</v>
      </c>
      <c r="G9" s="2">
        <v>0.5</v>
      </c>
      <c r="H9" s="3">
        <f t="shared" si="6"/>
        <v>1.0626992561105207E-2</v>
      </c>
      <c r="I9" s="3">
        <f t="shared" si="7"/>
        <v>0.98937300743889478</v>
      </c>
      <c r="J9" s="5">
        <f t="shared" si="14"/>
        <v>98125.779917034626</v>
      </c>
      <c r="K9" s="5">
        <f t="shared" si="8"/>
        <v>1042.7819332309737</v>
      </c>
      <c r="L9" s="5">
        <f t="shared" si="9"/>
        <v>488021.94475209573</v>
      </c>
      <c r="M9" s="5">
        <f t="shared" si="0"/>
        <v>5344276.6661729161</v>
      </c>
      <c r="N9" s="33">
        <f t="shared" si="10"/>
        <v>54.463533137688216</v>
      </c>
      <c r="O9" s="4"/>
      <c r="Q9" s="27" t="s">
        <v>44</v>
      </c>
      <c r="R9" s="29">
        <f t="shared" si="1"/>
        <v>98125.779917034626</v>
      </c>
      <c r="S9" s="29">
        <f t="shared" si="2"/>
        <v>488021.94475209573</v>
      </c>
      <c r="T9" s="35">
        <f t="shared" si="3"/>
        <v>54.463533137688216</v>
      </c>
      <c r="U9" s="42">
        <v>0.9555940589531835</v>
      </c>
      <c r="V9" s="43">
        <f t="shared" ref="V9:V22" si="15">1-U9</f>
        <v>4.4405941046816499E-2</v>
      </c>
      <c r="W9" s="29">
        <f t="shared" si="11"/>
        <v>466350.87104388146</v>
      </c>
      <c r="X9" s="29">
        <f t="shared" si="4"/>
        <v>4734214.9924062435</v>
      </c>
      <c r="Y9" s="35">
        <f t="shared" si="12"/>
        <v>48.246393520734543</v>
      </c>
      <c r="Z9" s="36">
        <f t="shared" si="13"/>
        <v>6.2171396169536735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911</v>
      </c>
      <c r="E10" s="51">
        <v>2</v>
      </c>
      <c r="F10" s="3">
        <f t="shared" si="5"/>
        <v>2.1953896816684962E-3</v>
      </c>
      <c r="G10" s="2">
        <v>0.5</v>
      </c>
      <c r="H10" s="3">
        <f t="shared" si="6"/>
        <v>1.0917030567685591E-2</v>
      </c>
      <c r="I10" s="3">
        <f t="shared" si="7"/>
        <v>0.98908296943231444</v>
      </c>
      <c r="J10" s="5">
        <f t="shared" si="14"/>
        <v>97082.997983803652</v>
      </c>
      <c r="K10" s="5">
        <f t="shared" si="8"/>
        <v>1059.858056591743</v>
      </c>
      <c r="L10" s="5">
        <f t="shared" si="9"/>
        <v>482765.34477753891</v>
      </c>
      <c r="M10" s="5">
        <f t="shared" si="0"/>
        <v>4856254.7214208208</v>
      </c>
      <c r="N10" s="33">
        <f t="shared" si="10"/>
        <v>50.021680647223</v>
      </c>
      <c r="O10" s="4"/>
      <c r="Q10" s="27" t="s">
        <v>46</v>
      </c>
      <c r="R10" s="29">
        <f t="shared" si="1"/>
        <v>97082.997983803652</v>
      </c>
      <c r="S10" s="29">
        <f t="shared" si="2"/>
        <v>482765.34477753891</v>
      </c>
      <c r="T10" s="35">
        <f t="shared" si="3"/>
        <v>50.021680647223</v>
      </c>
      <c r="U10" s="42">
        <v>0.96363095511775332</v>
      </c>
      <c r="V10" s="43">
        <f t="shared" si="15"/>
        <v>3.6369044882246682E-2</v>
      </c>
      <c r="W10" s="29">
        <f t="shared" si="11"/>
        <v>465207.63028573128</v>
      </c>
      <c r="X10" s="29">
        <f t="shared" si="4"/>
        <v>4267864.1213623621</v>
      </c>
      <c r="Y10" s="35">
        <f t="shared" si="12"/>
        <v>43.960984003340826</v>
      </c>
      <c r="Z10" s="36">
        <f t="shared" si="13"/>
        <v>6.0606966438821743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783</v>
      </c>
      <c r="E11" s="51">
        <v>2</v>
      </c>
      <c r="F11" s="3">
        <f t="shared" si="5"/>
        <v>2.554278416347382E-3</v>
      </c>
      <c r="G11" s="2">
        <v>0.5</v>
      </c>
      <c r="H11" s="3">
        <f t="shared" si="6"/>
        <v>1.269035532994924E-2</v>
      </c>
      <c r="I11" s="3">
        <f t="shared" si="7"/>
        <v>0.98730964467005078</v>
      </c>
      <c r="J11" s="5">
        <f t="shared" si="14"/>
        <v>96023.139927211916</v>
      </c>
      <c r="K11" s="5">
        <f t="shared" si="8"/>
        <v>1218.5677655737554</v>
      </c>
      <c r="L11" s="5">
        <f t="shared" si="9"/>
        <v>477069.28022212524</v>
      </c>
      <c r="M11" s="5">
        <f t="shared" si="0"/>
        <v>4373489.3766432824</v>
      </c>
      <c r="N11" s="33">
        <f t="shared" si="10"/>
        <v>45.546202508671378</v>
      </c>
      <c r="O11" s="4"/>
      <c r="Q11" s="27" t="s">
        <v>48</v>
      </c>
      <c r="R11" s="29">
        <f t="shared" si="1"/>
        <v>96023.139927211916</v>
      </c>
      <c r="S11" s="29">
        <f t="shared" si="2"/>
        <v>477069.28022212524</v>
      </c>
      <c r="T11" s="35">
        <f t="shared" si="3"/>
        <v>45.546202508671378</v>
      </c>
      <c r="U11" s="42">
        <v>0.96005435016735896</v>
      </c>
      <c r="V11" s="43">
        <f t="shared" si="15"/>
        <v>3.9945649832641039E-2</v>
      </c>
      <c r="W11" s="29">
        <f t="shared" si="11"/>
        <v>458012.43780846213</v>
      </c>
      <c r="X11" s="29">
        <f t="shared" si="4"/>
        <v>3802656.4910766305</v>
      </c>
      <c r="Y11" s="35">
        <f t="shared" si="12"/>
        <v>39.601459543596938</v>
      </c>
      <c r="Z11" s="36">
        <f t="shared" si="13"/>
        <v>5.9447429650744397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889</v>
      </c>
      <c r="E12" s="51">
        <v>2</v>
      </c>
      <c r="F12" s="3">
        <f t="shared" si="5"/>
        <v>2.2497187851518562E-3</v>
      </c>
      <c r="G12" s="2">
        <v>0.5</v>
      </c>
      <c r="H12" s="3">
        <f t="shared" si="6"/>
        <v>1.1185682326621925E-2</v>
      </c>
      <c r="I12" s="3">
        <f t="shared" si="7"/>
        <v>0.98881431767337813</v>
      </c>
      <c r="J12" s="5">
        <f t="shared" si="14"/>
        <v>94804.572161638163</v>
      </c>
      <c r="K12" s="5">
        <f t="shared" si="8"/>
        <v>1060.453827311389</v>
      </c>
      <c r="L12" s="5">
        <f t="shared" si="9"/>
        <v>471371.72623991239</v>
      </c>
      <c r="M12" s="5">
        <f t="shared" si="0"/>
        <v>3896420.096421157</v>
      </c>
      <c r="N12" s="33">
        <f t="shared" si="10"/>
        <v>41.099495600042474</v>
      </c>
      <c r="O12" s="4"/>
      <c r="Q12" s="27" t="s">
        <v>50</v>
      </c>
      <c r="R12" s="29">
        <f t="shared" si="1"/>
        <v>94804.572161638163</v>
      </c>
      <c r="S12" s="29">
        <f t="shared" si="2"/>
        <v>471371.72623991239</v>
      </c>
      <c r="T12" s="35">
        <f t="shared" si="3"/>
        <v>41.099495600042474</v>
      </c>
      <c r="U12" s="42">
        <v>0.94127750867207383</v>
      </c>
      <c r="V12" s="43">
        <f t="shared" si="15"/>
        <v>5.8722491327926174E-2</v>
      </c>
      <c r="W12" s="29">
        <f t="shared" si="11"/>
        <v>443691.60413355957</v>
      </c>
      <c r="X12" s="29">
        <f t="shared" si="4"/>
        <v>3344644.0532681686</v>
      </c>
      <c r="Y12" s="35">
        <f t="shared" si="12"/>
        <v>35.279353906747012</v>
      </c>
      <c r="Z12" s="36">
        <f t="shared" si="13"/>
        <v>5.8201416932954615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973</v>
      </c>
      <c r="E13" s="51">
        <v>1</v>
      </c>
      <c r="F13" s="3">
        <f t="shared" si="5"/>
        <v>1.0277492291880781E-3</v>
      </c>
      <c r="G13" s="2">
        <v>0.5</v>
      </c>
      <c r="H13" s="3">
        <f t="shared" si="6"/>
        <v>5.1255766273705797E-3</v>
      </c>
      <c r="I13" s="3">
        <f t="shared" si="7"/>
        <v>0.99487442337262944</v>
      </c>
      <c r="J13" s="5">
        <f t="shared" si="14"/>
        <v>93744.118334326777</v>
      </c>
      <c r="K13" s="5">
        <f t="shared" si="8"/>
        <v>480.49266188788715</v>
      </c>
      <c r="L13" s="5">
        <f t="shared" si="9"/>
        <v>467519.3600169142</v>
      </c>
      <c r="M13" s="5">
        <f t="shared" si="0"/>
        <v>3425048.3701812448</v>
      </c>
      <c r="N13" s="33">
        <f t="shared" si="10"/>
        <v>36.536141477871013</v>
      </c>
      <c r="O13" s="4"/>
      <c r="Q13" s="27" t="s">
        <v>52</v>
      </c>
      <c r="R13" s="29">
        <f t="shared" si="1"/>
        <v>93744.118334326777</v>
      </c>
      <c r="S13" s="29">
        <f t="shared" si="2"/>
        <v>467519.3600169142</v>
      </c>
      <c r="T13" s="35">
        <f t="shared" si="3"/>
        <v>36.536141477871013</v>
      </c>
      <c r="U13" s="42">
        <v>0.95386474178345915</v>
      </c>
      <c r="V13" s="43">
        <f t="shared" si="15"/>
        <v>4.6135258216540853E-2</v>
      </c>
      <c r="W13" s="29">
        <f t="shared" si="11"/>
        <v>445950.23362130194</v>
      </c>
      <c r="X13" s="29">
        <f t="shared" si="4"/>
        <v>2900952.4491346092</v>
      </c>
      <c r="Y13" s="35">
        <f t="shared" si="12"/>
        <v>30.945434238217718</v>
      </c>
      <c r="Z13" s="36">
        <f t="shared" si="13"/>
        <v>5.5907072396532946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992</v>
      </c>
      <c r="E14" s="51">
        <v>4</v>
      </c>
      <c r="F14" s="3">
        <f t="shared" si="5"/>
        <v>4.0322580645161289E-3</v>
      </c>
      <c r="G14" s="2">
        <v>0.5</v>
      </c>
      <c r="H14" s="3">
        <f t="shared" si="6"/>
        <v>1.9960079840319361E-2</v>
      </c>
      <c r="I14" s="3">
        <f t="shared" si="7"/>
        <v>0.98003992015968067</v>
      </c>
      <c r="J14" s="5">
        <f t="shared" si="14"/>
        <v>93263.625672438895</v>
      </c>
      <c r="K14" s="5">
        <f t="shared" si="8"/>
        <v>1861.5494146195388</v>
      </c>
      <c r="L14" s="5">
        <f t="shared" si="9"/>
        <v>461664.25482564559</v>
      </c>
      <c r="M14" s="5">
        <f t="shared" si="0"/>
        <v>2957529.0101643307</v>
      </c>
      <c r="N14" s="33">
        <f t="shared" si="10"/>
        <v>31.711495117633355</v>
      </c>
      <c r="O14" s="4"/>
      <c r="Q14" s="27" t="s">
        <v>54</v>
      </c>
      <c r="R14" s="29">
        <f t="shared" si="1"/>
        <v>93263.625672438895</v>
      </c>
      <c r="S14" s="29">
        <f t="shared" si="2"/>
        <v>461664.25482564559</v>
      </c>
      <c r="T14" s="35">
        <f t="shared" si="3"/>
        <v>31.711495117633355</v>
      </c>
      <c r="U14" s="42">
        <v>0.94210046609890041</v>
      </c>
      <c r="V14" s="43">
        <f t="shared" si="15"/>
        <v>5.7899533901099587E-2</v>
      </c>
      <c r="W14" s="29">
        <f t="shared" si="11"/>
        <v>434934.10965244228</v>
      </c>
      <c r="X14" s="29">
        <f t="shared" si="4"/>
        <v>2455002.2155133071</v>
      </c>
      <c r="Y14" s="35">
        <f t="shared" si="12"/>
        <v>26.323255157758734</v>
      </c>
      <c r="Z14" s="36">
        <f t="shared" si="13"/>
        <v>5.3882399598746211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827</v>
      </c>
      <c r="E15" s="51">
        <v>7</v>
      </c>
      <c r="F15" s="3">
        <f t="shared" si="5"/>
        <v>8.4643288996372433E-3</v>
      </c>
      <c r="G15" s="2">
        <v>0.5</v>
      </c>
      <c r="H15" s="3">
        <f t="shared" si="6"/>
        <v>4.1444641799881589E-2</v>
      </c>
      <c r="I15" s="3">
        <f t="shared" si="7"/>
        <v>0.95855535820011839</v>
      </c>
      <c r="J15" s="5">
        <f t="shared" si="14"/>
        <v>91402.076257819353</v>
      </c>
      <c r="K15" s="5">
        <f t="shared" si="8"/>
        <v>3788.1263102707844</v>
      </c>
      <c r="L15" s="5">
        <f t="shared" si="9"/>
        <v>447540.06551341974</v>
      </c>
      <c r="M15" s="5">
        <f t="shared" si="0"/>
        <v>2495864.7553386851</v>
      </c>
      <c r="N15" s="33">
        <f t="shared" si="10"/>
        <v>27.306433918399819</v>
      </c>
      <c r="O15" s="4"/>
      <c r="Q15" s="27" t="s">
        <v>56</v>
      </c>
      <c r="R15" s="29">
        <f t="shared" si="1"/>
        <v>91402.076257819353</v>
      </c>
      <c r="S15" s="29">
        <f t="shared" si="2"/>
        <v>447540.06551341974</v>
      </c>
      <c r="T15" s="35">
        <f t="shared" si="3"/>
        <v>27.306433918399819</v>
      </c>
      <c r="U15" s="42">
        <v>0.91645683631107144</v>
      </c>
      <c r="V15" s="43">
        <f t="shared" si="15"/>
        <v>8.3543163688928557E-2</v>
      </c>
      <c r="W15" s="29">
        <f t="shared" si="11"/>
        <v>410151.15256287833</v>
      </c>
      <c r="X15" s="29">
        <f t="shared" si="4"/>
        <v>2020068.105860865</v>
      </c>
      <c r="Y15" s="35">
        <f t="shared" si="12"/>
        <v>22.100899548089316</v>
      </c>
      <c r="Z15" s="36">
        <f t="shared" si="13"/>
        <v>5.2055343703105024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674</v>
      </c>
      <c r="E16" s="51">
        <v>6</v>
      </c>
      <c r="F16" s="3">
        <f t="shared" si="5"/>
        <v>8.9020771513353119E-3</v>
      </c>
      <c r="G16" s="2">
        <v>0.5</v>
      </c>
      <c r="H16" s="3">
        <f t="shared" si="6"/>
        <v>4.3541364296081277E-2</v>
      </c>
      <c r="I16" s="3">
        <f t="shared" si="7"/>
        <v>0.95645863570391876</v>
      </c>
      <c r="J16" s="5">
        <f t="shared" si="14"/>
        <v>87613.949947548565</v>
      </c>
      <c r="K16" s="5">
        <f t="shared" si="8"/>
        <v>3814.830912084843</v>
      </c>
      <c r="L16" s="5">
        <f t="shared" si="9"/>
        <v>428532.67245753075</v>
      </c>
      <c r="M16" s="5">
        <f t="shared" si="0"/>
        <v>2048324.6898252652</v>
      </c>
      <c r="N16" s="33">
        <f t="shared" si="10"/>
        <v>23.378978930313338</v>
      </c>
      <c r="O16" s="4"/>
      <c r="Q16" s="27" t="s">
        <v>58</v>
      </c>
      <c r="R16" s="29">
        <f t="shared" si="1"/>
        <v>87613.949947548565</v>
      </c>
      <c r="S16" s="29">
        <f t="shared" si="2"/>
        <v>428532.67245753075</v>
      </c>
      <c r="T16" s="35">
        <f t="shared" si="3"/>
        <v>23.378978930313338</v>
      </c>
      <c r="U16" s="42">
        <v>0.8859396016463057</v>
      </c>
      <c r="V16" s="43">
        <f t="shared" si="15"/>
        <v>0.1140603983536943</v>
      </c>
      <c r="W16" s="29">
        <f t="shared" si="11"/>
        <v>379654.06512945157</v>
      </c>
      <c r="X16" s="29">
        <f t="shared" si="4"/>
        <v>1609916.9532979866</v>
      </c>
      <c r="Y16" s="35">
        <f t="shared" si="12"/>
        <v>18.375121247949533</v>
      </c>
      <c r="Z16" s="36">
        <f t="shared" si="13"/>
        <v>5.0038576823638046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526</v>
      </c>
      <c r="E17" s="51">
        <v>12</v>
      </c>
      <c r="F17" s="3">
        <f t="shared" si="5"/>
        <v>2.2813688212927757E-2</v>
      </c>
      <c r="G17" s="2">
        <v>0.5</v>
      </c>
      <c r="H17" s="3">
        <f t="shared" si="6"/>
        <v>0.10791366906474821</v>
      </c>
      <c r="I17" s="3">
        <f t="shared" si="7"/>
        <v>0.8920863309352518</v>
      </c>
      <c r="J17" s="5">
        <f t="shared" si="14"/>
        <v>83799.119035463722</v>
      </c>
      <c r="K17" s="5">
        <f t="shared" si="8"/>
        <v>9043.0703995104741</v>
      </c>
      <c r="L17" s="5">
        <f t="shared" si="9"/>
        <v>396387.91917854245</v>
      </c>
      <c r="M17" s="5">
        <f t="shared" si="0"/>
        <v>1619792.0173677343</v>
      </c>
      <c r="N17" s="33">
        <f t="shared" si="10"/>
        <v>19.329463555365535</v>
      </c>
      <c r="O17" s="4"/>
      <c r="Q17" s="27" t="s">
        <v>60</v>
      </c>
      <c r="R17" s="29">
        <f t="shared" si="1"/>
        <v>83799.119035463722</v>
      </c>
      <c r="S17" s="29">
        <f t="shared" si="2"/>
        <v>396387.91917854245</v>
      </c>
      <c r="T17" s="35">
        <f t="shared" si="3"/>
        <v>19.329463555365535</v>
      </c>
      <c r="U17" s="42">
        <v>0.85631920960893304</v>
      </c>
      <c r="V17" s="43">
        <f t="shared" si="15"/>
        <v>0.14368079039106696</v>
      </c>
      <c r="W17" s="29">
        <f t="shared" si="11"/>
        <v>339434.5896494991</v>
      </c>
      <c r="X17" s="29">
        <f t="shared" si="4"/>
        <v>1230262.8881685352</v>
      </c>
      <c r="Y17" s="35">
        <f t="shared" si="12"/>
        <v>14.681095724262793</v>
      </c>
      <c r="Z17" s="36">
        <f t="shared" si="13"/>
        <v>4.6483678311027425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356</v>
      </c>
      <c r="E18" s="51">
        <v>6</v>
      </c>
      <c r="F18" s="3">
        <f t="shared" si="5"/>
        <v>1.6853932584269662E-2</v>
      </c>
      <c r="G18" s="2">
        <v>0.5</v>
      </c>
      <c r="H18" s="3">
        <f t="shared" si="6"/>
        <v>8.0862533692722366E-2</v>
      </c>
      <c r="I18" s="3">
        <f t="shared" si="7"/>
        <v>0.91913746630727766</v>
      </c>
      <c r="J18" s="5">
        <f t="shared" si="14"/>
        <v>74756.048635953252</v>
      </c>
      <c r="K18" s="5">
        <f t="shared" si="8"/>
        <v>6044.9635015595613</v>
      </c>
      <c r="L18" s="5">
        <f t="shared" si="9"/>
        <v>358667.83442586742</v>
      </c>
      <c r="M18" s="5">
        <f t="shared" si="0"/>
        <v>1223404.0981891919</v>
      </c>
      <c r="N18" s="33">
        <f t="shared" si="10"/>
        <v>16.365285759643623</v>
      </c>
      <c r="O18" s="4"/>
      <c r="Q18" s="27" t="s">
        <v>62</v>
      </c>
      <c r="R18" s="29">
        <f t="shared" si="1"/>
        <v>74756.048635953252</v>
      </c>
      <c r="S18" s="29">
        <f t="shared" si="2"/>
        <v>358667.83442586742</v>
      </c>
      <c r="T18" s="35">
        <f t="shared" si="3"/>
        <v>16.365285759643623</v>
      </c>
      <c r="U18" s="42">
        <v>0.77613843304153718</v>
      </c>
      <c r="V18" s="43">
        <f t="shared" si="15"/>
        <v>0.22386156695846282</v>
      </c>
      <c r="W18" s="29">
        <f t="shared" si="11"/>
        <v>278375.89099369425</v>
      </c>
      <c r="X18" s="29">
        <f t="shared" si="4"/>
        <v>890828.29851903603</v>
      </c>
      <c r="Y18" s="35">
        <f t="shared" si="12"/>
        <v>11.916471172214955</v>
      </c>
      <c r="Z18" s="36">
        <f t="shared" si="13"/>
        <v>4.448814587428668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240</v>
      </c>
      <c r="E19" s="51">
        <v>9</v>
      </c>
      <c r="F19" s="3">
        <f t="shared" si="5"/>
        <v>3.7499999999999999E-2</v>
      </c>
      <c r="G19" s="2">
        <v>0.5</v>
      </c>
      <c r="H19" s="3">
        <f t="shared" si="6"/>
        <v>0.17142857142857143</v>
      </c>
      <c r="I19" s="3">
        <f t="shared" si="7"/>
        <v>0.82857142857142851</v>
      </c>
      <c r="J19" s="5">
        <f t="shared" si="14"/>
        <v>68711.085134393696</v>
      </c>
      <c r="K19" s="5">
        <f t="shared" si="8"/>
        <v>11779.043165896062</v>
      </c>
      <c r="L19" s="5">
        <f t="shared" si="9"/>
        <v>314107.81775722827</v>
      </c>
      <c r="M19" s="5">
        <f t="shared" si="0"/>
        <v>864736.26376332447</v>
      </c>
      <c r="N19" s="33">
        <f t="shared" si="10"/>
        <v>12.585105621195847</v>
      </c>
      <c r="O19" s="4"/>
      <c r="Q19" s="27" t="s">
        <v>64</v>
      </c>
      <c r="R19" s="29">
        <f t="shared" si="1"/>
        <v>68711.085134393696</v>
      </c>
      <c r="S19" s="29">
        <f t="shared" si="2"/>
        <v>314107.81775722827</v>
      </c>
      <c r="T19" s="35">
        <f t="shared" si="3"/>
        <v>12.585105621195847</v>
      </c>
      <c r="U19" s="42">
        <v>0.73716277889453141</v>
      </c>
      <c r="V19" s="43">
        <f t="shared" si="15"/>
        <v>0.26283722110546859</v>
      </c>
      <c r="W19" s="29">
        <f t="shared" si="11"/>
        <v>231548.59181041544</v>
      </c>
      <c r="X19" s="29">
        <f t="shared" si="4"/>
        <v>612452.40752534172</v>
      </c>
      <c r="Y19" s="35">
        <f t="shared" si="12"/>
        <v>8.9134439709026729</v>
      </c>
      <c r="Z19" s="36">
        <f t="shared" si="13"/>
        <v>3.6716616502931743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143</v>
      </c>
      <c r="E20" s="51">
        <v>10</v>
      </c>
      <c r="F20" s="3">
        <f t="shared" si="5"/>
        <v>6.9930069930069935E-2</v>
      </c>
      <c r="G20" s="2">
        <v>0.5</v>
      </c>
      <c r="H20" s="3">
        <f t="shared" si="6"/>
        <v>0.29761904761904767</v>
      </c>
      <c r="I20" s="3">
        <f t="shared" si="7"/>
        <v>0.70238095238095233</v>
      </c>
      <c r="J20" s="5">
        <f t="shared" si="14"/>
        <v>56932.04196849763</v>
      </c>
      <c r="K20" s="5">
        <f t="shared" si="8"/>
        <v>16944.060109671918</v>
      </c>
      <c r="L20" s="5">
        <f t="shared" si="9"/>
        <v>242300.05956830835</v>
      </c>
      <c r="M20" s="5">
        <f t="shared" si="0"/>
        <v>550628.4460060962</v>
      </c>
      <c r="N20" s="33">
        <f t="shared" si="10"/>
        <v>9.6716791979949885</v>
      </c>
      <c r="O20" s="4"/>
      <c r="Q20" s="27" t="s">
        <v>66</v>
      </c>
      <c r="R20" s="29">
        <f t="shared" si="1"/>
        <v>56932.04196849763</v>
      </c>
      <c r="S20" s="29">
        <f t="shared" si="2"/>
        <v>242300.05956830835</v>
      </c>
      <c r="T20" s="35">
        <f t="shared" si="3"/>
        <v>9.6716791979949885</v>
      </c>
      <c r="U20" s="42">
        <v>0.7271372759570951</v>
      </c>
      <c r="V20" s="43">
        <f t="shared" si="15"/>
        <v>0.2728627240429049</v>
      </c>
      <c r="W20" s="29">
        <f t="shared" si="11"/>
        <v>176185.40527874161</v>
      </c>
      <c r="X20" s="29">
        <f t="shared" si="4"/>
        <v>380903.81571492634</v>
      </c>
      <c r="Y20" s="35">
        <f t="shared" si="12"/>
        <v>6.6904998054644329</v>
      </c>
      <c r="Z20" s="36">
        <f t="shared" si="13"/>
        <v>2.9811793925305556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56</v>
      </c>
      <c r="E21" s="51">
        <v>8</v>
      </c>
      <c r="F21" s="3">
        <f t="shared" si="5"/>
        <v>0.14285714285714285</v>
      </c>
      <c r="G21" s="2">
        <v>0.5</v>
      </c>
      <c r="H21" s="3">
        <f t="shared" si="6"/>
        <v>0.52631578947368407</v>
      </c>
      <c r="I21" s="3">
        <f t="shared" si="7"/>
        <v>0.47368421052631593</v>
      </c>
      <c r="J21" s="5">
        <f t="shared" si="14"/>
        <v>39987.981858825711</v>
      </c>
      <c r="K21" s="5">
        <f t="shared" si="8"/>
        <v>21046.306241487211</v>
      </c>
      <c r="L21" s="5">
        <f t="shared" si="9"/>
        <v>147324.14369041054</v>
      </c>
      <c r="M21" s="5">
        <f>L21+M22</f>
        <v>308328.38643778779</v>
      </c>
      <c r="N21" s="33">
        <f t="shared" si="10"/>
        <v>7.7105263157894752</v>
      </c>
      <c r="O21" s="4"/>
      <c r="Q21" s="27" t="s">
        <v>68</v>
      </c>
      <c r="R21" s="29">
        <f t="shared" si="1"/>
        <v>39987.981858825711</v>
      </c>
      <c r="S21" s="29">
        <f t="shared" si="2"/>
        <v>147324.14369041054</v>
      </c>
      <c r="T21" s="35">
        <f t="shared" si="3"/>
        <v>7.7105263157894752</v>
      </c>
      <c r="U21" s="42">
        <v>0.68635947845240242</v>
      </c>
      <c r="V21" s="43">
        <f t="shared" si="15"/>
        <v>0.31364052154759758</v>
      </c>
      <c r="W21" s="29">
        <f t="shared" si="11"/>
        <v>101117.32242679696</v>
      </c>
      <c r="X21" s="29">
        <f>X22+W21</f>
        <v>204718.41043618476</v>
      </c>
      <c r="Y21" s="35">
        <f t="shared" si="12"/>
        <v>5.1194984322771351</v>
      </c>
      <c r="Z21" s="36">
        <f t="shared" si="13"/>
        <v>2.5910278835123401</v>
      </c>
    </row>
    <row r="22" spans="1:26" s="2" customFormat="1" x14ac:dyDescent="0.25">
      <c r="A22" s="12">
        <v>19</v>
      </c>
      <c r="B22" s="13" t="s">
        <v>69</v>
      </c>
      <c r="C22" s="12"/>
      <c r="D22">
        <v>34</v>
      </c>
      <c r="E22" s="51">
        <v>4</v>
      </c>
      <c r="F22" s="17">
        <f t="shared" si="5"/>
        <v>0.11764705882352941</v>
      </c>
      <c r="G22" s="12"/>
      <c r="H22" s="17">
        <v>1</v>
      </c>
      <c r="I22" s="17">
        <f t="shared" si="7"/>
        <v>0</v>
      </c>
      <c r="J22" s="21">
        <f t="shared" si="14"/>
        <v>18941.6756173385</v>
      </c>
      <c r="K22" s="21">
        <f t="shared" si="8"/>
        <v>18941.6756173385</v>
      </c>
      <c r="L22" s="21">
        <f>K22/F22</f>
        <v>161004.24274737726</v>
      </c>
      <c r="M22" s="21">
        <f>L22</f>
        <v>161004.24274737726</v>
      </c>
      <c r="N22" s="34">
        <f t="shared" si="10"/>
        <v>8.5</v>
      </c>
      <c r="O22" s="4"/>
      <c r="Q22" s="30" t="s">
        <v>69</v>
      </c>
      <c r="R22" s="31">
        <f t="shared" si="1"/>
        <v>18941.6756173385</v>
      </c>
      <c r="S22" s="31">
        <f t="shared" si="2"/>
        <v>161004.24274737726</v>
      </c>
      <c r="T22" s="38">
        <f t="shared" si="3"/>
        <v>8.5</v>
      </c>
      <c r="U22" s="44">
        <v>0.64346806172022719</v>
      </c>
      <c r="V22" s="45">
        <f t="shared" si="15"/>
        <v>0.35653193827977281</v>
      </c>
      <c r="W22" s="31">
        <f t="shared" si="11"/>
        <v>103601.08800938779</v>
      </c>
      <c r="X22" s="31">
        <f>W22</f>
        <v>103601.08800938779</v>
      </c>
      <c r="Y22" s="38">
        <f t="shared" si="12"/>
        <v>5.4694785246219313</v>
      </c>
      <c r="Z22" s="37">
        <f t="shared" si="13"/>
        <v>3.0305214753780687</v>
      </c>
    </row>
    <row r="23" spans="1:26" s="2" customFormat="1" ht="13.2" x14ac:dyDescent="0.25">
      <c r="B23" s="2" t="s">
        <v>70</v>
      </c>
      <c r="D23" s="25">
        <f>SUM(D4:D22)</f>
        <v>11148</v>
      </c>
      <c r="E23" s="25">
        <f>SUM(E4:E22)</f>
        <v>77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100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7720347.1442174837</v>
      </c>
      <c r="N29" s="32">
        <f>M29/J29</f>
        <v>77.20347144217483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77.20347144217483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6874094.002513825</v>
      </c>
      <c r="Y29" s="40">
        <f>X29/R29</f>
        <v>68.740940025138244</v>
      </c>
      <c r="Z29" s="36">
        <f>T29-Y29</f>
        <v>8.4625314170365868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440</v>
      </c>
      <c r="E30" s="51">
        <v>1</v>
      </c>
      <c r="F30" s="3">
        <f t="shared" ref="F30:F47" si="21">E30/D30</f>
        <v>2.2727272727272726E-3</v>
      </c>
      <c r="G30" s="2">
        <v>0.4</v>
      </c>
      <c r="H30" s="3">
        <f t="shared" ref="H30:H46" si="22">C30*F30/(1+(1-G30)*C30*F30)</f>
        <v>9.0415913200723331E-3</v>
      </c>
      <c r="I30" s="3">
        <f t="shared" ref="I30:I47" si="23">1-H30</f>
        <v>0.99095840867992768</v>
      </c>
      <c r="J30" s="5">
        <f>I29*J29</f>
        <v>100000</v>
      </c>
      <c r="K30" s="5">
        <f t="shared" ref="K30:K47" si="24">J30*H30</f>
        <v>904.15913200723332</v>
      </c>
      <c r="L30" s="5">
        <f t="shared" ref="L30:L46" si="25">C30*(J31+G30*K30)</f>
        <v>397830.01808318263</v>
      </c>
      <c r="M30" s="5">
        <f t="shared" si="16"/>
        <v>7620347.1442174837</v>
      </c>
      <c r="N30" s="33">
        <f t="shared" ref="N30:N47" si="26">M30/J30</f>
        <v>76.20347144217483</v>
      </c>
      <c r="O30" s="4"/>
      <c r="Q30" s="27" t="s">
        <v>36</v>
      </c>
      <c r="R30" s="29">
        <f t="shared" si="17"/>
        <v>100000</v>
      </c>
      <c r="S30" s="29">
        <f t="shared" si="18"/>
        <v>397830.01808318263</v>
      </c>
      <c r="T30" s="35">
        <f t="shared" si="19"/>
        <v>76.20347144217483</v>
      </c>
      <c r="U30" s="42">
        <v>0.95864674002964168</v>
      </c>
      <c r="V30" s="43">
        <f>1-U30</f>
        <v>4.1353259970358325E-2</v>
      </c>
      <c r="W30" s="29">
        <f t="shared" ref="W30:W47" si="27">S30*U30</f>
        <v>381378.44992137642</v>
      </c>
      <c r="X30" s="29">
        <f t="shared" si="20"/>
        <v>6778229.3285108609</v>
      </c>
      <c r="Y30" s="35">
        <f t="shared" ref="Y30:Y47" si="28">X30/R30</f>
        <v>67.782293285108608</v>
      </c>
      <c r="Z30" s="36">
        <f t="shared" ref="Z30:Z47" si="29">T30-Y30</f>
        <v>8.4211781570662225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628</v>
      </c>
      <c r="E31" s="51">
        <v>1</v>
      </c>
      <c r="F31" s="3">
        <f t="shared" si="21"/>
        <v>1.5923566878980893E-3</v>
      </c>
      <c r="G31" s="2">
        <v>0.5</v>
      </c>
      <c r="H31" s="3">
        <f t="shared" si="22"/>
        <v>7.9302141157811257E-3</v>
      </c>
      <c r="I31" s="3">
        <f t="shared" si="23"/>
        <v>0.9920697858842189</v>
      </c>
      <c r="J31" s="5">
        <f t="shared" ref="J31:J47" si="30">I30*J30</f>
        <v>99095.840867992767</v>
      </c>
      <c r="K31" s="5">
        <f t="shared" si="24"/>
        <v>785.85123606655645</v>
      </c>
      <c r="L31" s="5">
        <f t="shared" si="25"/>
        <v>493514.57624979748</v>
      </c>
      <c r="M31" s="5">
        <f t="shared" si="16"/>
        <v>7222517.1261343015</v>
      </c>
      <c r="N31" s="33">
        <f t="shared" si="26"/>
        <v>72.884160050223883</v>
      </c>
      <c r="O31" s="4"/>
      <c r="Q31" s="27" t="s">
        <v>38</v>
      </c>
      <c r="R31" s="29">
        <f t="shared" si="17"/>
        <v>99095.840867992767</v>
      </c>
      <c r="S31" s="29">
        <f t="shared" si="18"/>
        <v>493514.57624979748</v>
      </c>
      <c r="T31" s="35">
        <f t="shared" si="19"/>
        <v>72.884160050223883</v>
      </c>
      <c r="U31" s="42">
        <v>0.95864674002964168</v>
      </c>
      <c r="V31" s="43">
        <f>1-U31</f>
        <v>4.1353259970358325E-2</v>
      </c>
      <c r="W31" s="29">
        <f t="shared" si="27"/>
        <v>473106.13967897836</v>
      </c>
      <c r="X31" s="29">
        <f t="shared" si="20"/>
        <v>6396850.8785894848</v>
      </c>
      <c r="Y31" s="35">
        <f t="shared" si="28"/>
        <v>64.552163063138408</v>
      </c>
      <c r="Z31" s="36">
        <f t="shared" si="29"/>
        <v>8.3319969870854749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679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98309.989631926219</v>
      </c>
      <c r="K32" s="5">
        <f t="shared" si="24"/>
        <v>0</v>
      </c>
      <c r="L32" s="5">
        <f t="shared" si="25"/>
        <v>491549.94815963111</v>
      </c>
      <c r="M32" s="5">
        <f t="shared" si="16"/>
        <v>6729002.5498845037</v>
      </c>
      <c r="N32" s="33">
        <f t="shared" si="26"/>
        <v>68.446783232080179</v>
      </c>
      <c r="O32" s="4"/>
      <c r="Q32" s="27" t="s">
        <v>40</v>
      </c>
      <c r="R32" s="29">
        <f t="shared" si="17"/>
        <v>98309.989631926219</v>
      </c>
      <c r="S32" s="29">
        <f t="shared" si="18"/>
        <v>491549.94815963111</v>
      </c>
      <c r="T32" s="35">
        <f t="shared" si="19"/>
        <v>68.446783232080179</v>
      </c>
      <c r="U32" s="42">
        <v>0.95864674002964168</v>
      </c>
      <c r="V32" s="43">
        <f>1-U32</f>
        <v>4.1353259970358325E-2</v>
      </c>
      <c r="W32" s="29">
        <f t="shared" si="27"/>
        <v>471222.75536496972</v>
      </c>
      <c r="X32" s="29">
        <f t="shared" si="20"/>
        <v>5923744.7389105065</v>
      </c>
      <c r="Y32" s="35">
        <f t="shared" si="28"/>
        <v>60.255776255180962</v>
      </c>
      <c r="Z32" s="36">
        <f t="shared" si="29"/>
        <v>8.1910069768992173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738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98309.989631926219</v>
      </c>
      <c r="K33" s="5">
        <f t="shared" si="24"/>
        <v>0</v>
      </c>
      <c r="L33" s="5">
        <f t="shared" si="25"/>
        <v>491549.94815963111</v>
      </c>
      <c r="M33" s="5">
        <f t="shared" si="16"/>
        <v>6237452.6017248724</v>
      </c>
      <c r="N33" s="33">
        <f t="shared" si="26"/>
        <v>63.446783232080179</v>
      </c>
      <c r="O33" s="4"/>
      <c r="Q33" s="27" t="s">
        <v>42</v>
      </c>
      <c r="R33" s="29">
        <f t="shared" si="17"/>
        <v>98309.989631926219</v>
      </c>
      <c r="S33" s="29">
        <f t="shared" si="18"/>
        <v>491549.94815963111</v>
      </c>
      <c r="T33" s="35">
        <f t="shared" si="19"/>
        <v>63.446783232080179</v>
      </c>
      <c r="U33" s="42">
        <v>0.95864674002964168</v>
      </c>
      <c r="V33" s="43">
        <f>1-U33</f>
        <v>4.1353259970358325E-2</v>
      </c>
      <c r="W33" s="29">
        <f t="shared" si="27"/>
        <v>471222.75536496972</v>
      </c>
      <c r="X33" s="29">
        <f t="shared" si="20"/>
        <v>5452521.9835455371</v>
      </c>
      <c r="Y33" s="35">
        <f t="shared" si="28"/>
        <v>55.462542555032755</v>
      </c>
      <c r="Z33" s="36">
        <f t="shared" si="29"/>
        <v>7.9842406770474241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848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98309.989631926219</v>
      </c>
      <c r="K34" s="5">
        <f t="shared" si="24"/>
        <v>0</v>
      </c>
      <c r="L34" s="5">
        <f t="shared" si="25"/>
        <v>491549.94815963111</v>
      </c>
      <c r="M34" s="5">
        <f t="shared" si="16"/>
        <v>5745902.653565241</v>
      </c>
      <c r="N34" s="33">
        <f t="shared" si="26"/>
        <v>58.446783232080172</v>
      </c>
      <c r="O34" s="4"/>
      <c r="Q34" s="27" t="s">
        <v>44</v>
      </c>
      <c r="R34" s="29">
        <f t="shared" si="17"/>
        <v>98309.989631926219</v>
      </c>
      <c r="S34" s="29">
        <f t="shared" si="18"/>
        <v>491549.94815963111</v>
      </c>
      <c r="T34" s="35">
        <f t="shared" si="19"/>
        <v>58.446783232080172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476400.48555343284</v>
      </c>
      <c r="X34" s="29">
        <f t="shared" si="20"/>
        <v>4981299.2281805677</v>
      </c>
      <c r="Y34" s="35">
        <f t="shared" si="28"/>
        <v>50.669308854884555</v>
      </c>
      <c r="Z34" s="36">
        <f t="shared" si="29"/>
        <v>7.7774743771956167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837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98309.989631926219</v>
      </c>
      <c r="K35" s="5">
        <f t="shared" si="24"/>
        <v>0</v>
      </c>
      <c r="L35" s="5">
        <f t="shared" si="25"/>
        <v>491549.94815963111</v>
      </c>
      <c r="M35" s="5">
        <f t="shared" si="16"/>
        <v>5254352.7054056097</v>
      </c>
      <c r="N35" s="33">
        <f t="shared" si="26"/>
        <v>53.446783232080172</v>
      </c>
      <c r="O35" s="4"/>
      <c r="Q35" s="27" t="s">
        <v>46</v>
      </c>
      <c r="R35" s="29">
        <f t="shared" si="17"/>
        <v>98309.989631926219</v>
      </c>
      <c r="S35" s="29">
        <f t="shared" si="18"/>
        <v>491549.94815963111</v>
      </c>
      <c r="T35" s="35">
        <f t="shared" si="19"/>
        <v>53.446783232080172</v>
      </c>
      <c r="U35" s="42">
        <v>0.96192878092594225</v>
      </c>
      <c r="V35" s="43">
        <f t="shared" si="31"/>
        <v>3.8071219074057749E-2</v>
      </c>
      <c r="W35" s="29">
        <f t="shared" si="27"/>
        <v>472836.04239740409</v>
      </c>
      <c r="X35" s="29">
        <f t="shared" si="20"/>
        <v>4504898.7426271345</v>
      </c>
      <c r="Y35" s="35">
        <f t="shared" si="28"/>
        <v>45.82340776856482</v>
      </c>
      <c r="Z35" s="36">
        <f t="shared" si="29"/>
        <v>7.6233754635153517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777</v>
      </c>
      <c r="E36" s="51">
        <v>1</v>
      </c>
      <c r="F36" s="3">
        <f t="shared" si="21"/>
        <v>1.287001287001287E-3</v>
      </c>
      <c r="G36" s="2">
        <v>0.5</v>
      </c>
      <c r="H36" s="3">
        <f t="shared" si="22"/>
        <v>6.4143681847338031E-3</v>
      </c>
      <c r="I36" s="3">
        <f t="shared" si="23"/>
        <v>0.99358563181526616</v>
      </c>
      <c r="J36" s="5">
        <f t="shared" si="30"/>
        <v>98309.989631926219</v>
      </c>
      <c r="K36" s="5">
        <f t="shared" si="24"/>
        <v>630.59646973653753</v>
      </c>
      <c r="L36" s="5">
        <f t="shared" si="25"/>
        <v>489973.45698528975</v>
      </c>
      <c r="M36" s="5">
        <f t="shared" si="16"/>
        <v>4762802.7572459783</v>
      </c>
      <c r="N36" s="33">
        <f t="shared" si="26"/>
        <v>48.446783232080165</v>
      </c>
      <c r="O36" s="4"/>
      <c r="Q36" s="27" t="s">
        <v>48</v>
      </c>
      <c r="R36" s="29">
        <f t="shared" si="17"/>
        <v>98309.989631926219</v>
      </c>
      <c r="S36" s="29">
        <f t="shared" si="18"/>
        <v>489973.45698528975</v>
      </c>
      <c r="T36" s="35">
        <f t="shared" si="19"/>
        <v>48.446783232080165</v>
      </c>
      <c r="U36" s="42">
        <v>0.95558309086652893</v>
      </c>
      <c r="V36" s="43">
        <f t="shared" si="31"/>
        <v>4.4416909133471072E-2</v>
      </c>
      <c r="W36" s="29">
        <f t="shared" si="27"/>
        <v>468210.35046856146</v>
      </c>
      <c r="X36" s="29">
        <f t="shared" si="20"/>
        <v>4032062.70022973</v>
      </c>
      <c r="Y36" s="35">
        <f t="shared" si="28"/>
        <v>41.013763863935104</v>
      </c>
      <c r="Z36" s="36">
        <f t="shared" si="29"/>
        <v>7.4330193681450609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849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97679.393162189677</v>
      </c>
      <c r="K37" s="5">
        <f t="shared" si="24"/>
        <v>0</v>
      </c>
      <c r="L37" s="5">
        <f t="shared" si="25"/>
        <v>488396.9658109484</v>
      </c>
      <c r="M37" s="5">
        <f t="shared" si="16"/>
        <v>4272829.3002606882</v>
      </c>
      <c r="N37" s="33">
        <f t="shared" si="26"/>
        <v>43.743405460821805</v>
      </c>
      <c r="O37" s="4"/>
      <c r="Q37" s="27" t="s">
        <v>50</v>
      </c>
      <c r="R37" s="29">
        <f t="shared" si="17"/>
        <v>97679.393162189677</v>
      </c>
      <c r="S37" s="29">
        <f t="shared" si="18"/>
        <v>488396.9658109484</v>
      </c>
      <c r="T37" s="35">
        <f t="shared" si="19"/>
        <v>43.743405460821805</v>
      </c>
      <c r="U37" s="42">
        <v>0.95343645724036619</v>
      </c>
      <c r="V37" s="43">
        <f t="shared" si="31"/>
        <v>4.6563542759633814E-2</v>
      </c>
      <c r="W37" s="29">
        <f t="shared" si="27"/>
        <v>465655.47280973487</v>
      </c>
      <c r="X37" s="29">
        <f t="shared" si="20"/>
        <v>3563852.3497611685</v>
      </c>
      <c r="Y37" s="35">
        <f t="shared" si="28"/>
        <v>36.485201580272367</v>
      </c>
      <c r="Z37" s="36">
        <f t="shared" si="29"/>
        <v>7.2582038805494378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922</v>
      </c>
      <c r="E38" s="51">
        <v>2</v>
      </c>
      <c r="F38" s="3">
        <f t="shared" si="21"/>
        <v>2.1691973969631237E-3</v>
      </c>
      <c r="G38" s="2">
        <v>0.5</v>
      </c>
      <c r="H38" s="3">
        <f t="shared" si="22"/>
        <v>1.0787486515641856E-2</v>
      </c>
      <c r="I38" s="3">
        <f t="shared" si="23"/>
        <v>0.98921251348435812</v>
      </c>
      <c r="J38" s="5">
        <f t="shared" si="30"/>
        <v>97679.393162189677</v>
      </c>
      <c r="K38" s="5">
        <f t="shared" si="24"/>
        <v>1053.7151365932004</v>
      </c>
      <c r="L38" s="5">
        <f t="shared" si="25"/>
        <v>485762.67796946538</v>
      </c>
      <c r="M38" s="5">
        <f t="shared" si="16"/>
        <v>3784432.3344497397</v>
      </c>
      <c r="N38" s="33">
        <f t="shared" si="26"/>
        <v>38.743405460821805</v>
      </c>
      <c r="O38" s="4"/>
      <c r="Q38" s="27" t="s">
        <v>52</v>
      </c>
      <c r="R38" s="29">
        <f t="shared" si="17"/>
        <v>97679.393162189677</v>
      </c>
      <c r="S38" s="29">
        <f t="shared" si="18"/>
        <v>485762.67796946538</v>
      </c>
      <c r="T38" s="35">
        <f t="shared" si="19"/>
        <v>38.743405460821805</v>
      </c>
      <c r="U38" s="42">
        <v>0.93748024841036759</v>
      </c>
      <c r="V38" s="43">
        <f t="shared" si="31"/>
        <v>6.2519751589632411E-2</v>
      </c>
      <c r="W38" s="29">
        <f t="shared" si="27"/>
        <v>455392.91601129982</v>
      </c>
      <c r="X38" s="29">
        <f t="shared" si="20"/>
        <v>3098196.8769514337</v>
      </c>
      <c r="Y38" s="35">
        <f t="shared" si="28"/>
        <v>31.718019294070537</v>
      </c>
      <c r="Z38" s="36">
        <f t="shared" si="29"/>
        <v>7.025386166751268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989</v>
      </c>
      <c r="E39" s="51">
        <v>1</v>
      </c>
      <c r="F39" s="3">
        <f t="shared" si="21"/>
        <v>1.0111223458038423E-3</v>
      </c>
      <c r="G39" s="2">
        <v>0.5</v>
      </c>
      <c r="H39" s="3">
        <f t="shared" si="22"/>
        <v>5.0428643469490669E-3</v>
      </c>
      <c r="I39" s="3">
        <f t="shared" si="23"/>
        <v>0.99495713565305088</v>
      </c>
      <c r="J39" s="5">
        <f t="shared" si="30"/>
        <v>96625.67802559647</v>
      </c>
      <c r="K39" s="5">
        <f t="shared" si="24"/>
        <v>487.27018671506033</v>
      </c>
      <c r="L39" s="5">
        <f t="shared" si="25"/>
        <v>481910.21466119471</v>
      </c>
      <c r="M39" s="5">
        <f t="shared" si="16"/>
        <v>3298669.6564802742</v>
      </c>
      <c r="N39" s="33">
        <f t="shared" si="26"/>
        <v>34.138644342619209</v>
      </c>
      <c r="O39" s="4"/>
      <c r="Q39" s="27" t="s">
        <v>54</v>
      </c>
      <c r="R39" s="29">
        <f t="shared" si="17"/>
        <v>96625.67802559647</v>
      </c>
      <c r="S39" s="29">
        <f t="shared" si="18"/>
        <v>481910.21466119471</v>
      </c>
      <c r="T39" s="35">
        <f t="shared" si="19"/>
        <v>34.138644342619209</v>
      </c>
      <c r="U39" s="42">
        <v>0.91788799906018037</v>
      </c>
      <c r="V39" s="43">
        <f t="shared" si="31"/>
        <v>8.2112000939819629E-2</v>
      </c>
      <c r="W39" s="29">
        <f t="shared" si="27"/>
        <v>442339.60266202601</v>
      </c>
      <c r="X39" s="29">
        <f t="shared" si="20"/>
        <v>2642803.9609401338</v>
      </c>
      <c r="Y39" s="35">
        <f t="shared" si="28"/>
        <v>27.350948680950484</v>
      </c>
      <c r="Z39" s="36">
        <f t="shared" si="29"/>
        <v>6.7876956616687245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873</v>
      </c>
      <c r="E40" s="51">
        <v>2</v>
      </c>
      <c r="F40" s="3">
        <f t="shared" si="21"/>
        <v>2.2909507445589921E-3</v>
      </c>
      <c r="G40" s="2">
        <v>0.5</v>
      </c>
      <c r="H40" s="3">
        <f t="shared" si="22"/>
        <v>1.1389521640091117E-2</v>
      </c>
      <c r="I40" s="3">
        <f t="shared" si="23"/>
        <v>0.9886104783599089</v>
      </c>
      <c r="J40" s="5">
        <f t="shared" si="30"/>
        <v>96138.407838881409</v>
      </c>
      <c r="K40" s="5">
        <f t="shared" si="24"/>
        <v>1094.9704765248453</v>
      </c>
      <c r="L40" s="5">
        <f t="shared" si="25"/>
        <v>477954.61300309491</v>
      </c>
      <c r="M40" s="5">
        <f t="shared" si="16"/>
        <v>2816759.4418190792</v>
      </c>
      <c r="N40" s="33">
        <f t="shared" si="26"/>
        <v>29.299002398081036</v>
      </c>
      <c r="O40" s="4"/>
      <c r="Q40" s="27" t="s">
        <v>56</v>
      </c>
      <c r="R40" s="29">
        <f t="shared" si="17"/>
        <v>96138.407838881409</v>
      </c>
      <c r="S40" s="29">
        <f t="shared" si="18"/>
        <v>477954.61300309491</v>
      </c>
      <c r="T40" s="35">
        <f t="shared" si="19"/>
        <v>29.299002398081036</v>
      </c>
      <c r="U40" s="42">
        <v>0.89571782863194893</v>
      </c>
      <c r="V40" s="43">
        <f t="shared" si="31"/>
        <v>0.10428217136805107</v>
      </c>
      <c r="W40" s="29">
        <f t="shared" si="27"/>
        <v>428112.46814375563</v>
      </c>
      <c r="X40" s="29">
        <f t="shared" si="20"/>
        <v>2200464.3582781078</v>
      </c>
      <c r="Y40" s="35">
        <f t="shared" si="28"/>
        <v>22.888504269447353</v>
      </c>
      <c r="Z40" s="36">
        <f t="shared" si="29"/>
        <v>6.4104981286336837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659</v>
      </c>
      <c r="E41" s="51">
        <v>2</v>
      </c>
      <c r="F41" s="3">
        <f t="shared" si="21"/>
        <v>3.0349013657056147E-3</v>
      </c>
      <c r="G41" s="2">
        <v>0.5</v>
      </c>
      <c r="H41" s="3">
        <f t="shared" si="22"/>
        <v>1.5060240963855422E-2</v>
      </c>
      <c r="I41" s="3">
        <f t="shared" si="23"/>
        <v>0.98493975903614461</v>
      </c>
      <c r="J41" s="5">
        <f t="shared" si="30"/>
        <v>95043.437362356563</v>
      </c>
      <c r="K41" s="5">
        <f t="shared" si="24"/>
        <v>1431.3770687101892</v>
      </c>
      <c r="L41" s="5">
        <f t="shared" si="25"/>
        <v>471638.74414000742</v>
      </c>
      <c r="M41" s="5">
        <f t="shared" si="16"/>
        <v>2338804.8288159841</v>
      </c>
      <c r="N41" s="33">
        <f t="shared" si="26"/>
        <v>24.607746665340034</v>
      </c>
      <c r="O41" s="4"/>
      <c r="Q41" s="27" t="s">
        <v>58</v>
      </c>
      <c r="R41" s="29">
        <f t="shared" si="17"/>
        <v>95043.437362356563</v>
      </c>
      <c r="S41" s="29">
        <f t="shared" si="18"/>
        <v>471638.74414000742</v>
      </c>
      <c r="T41" s="35">
        <f t="shared" si="19"/>
        <v>24.607746665340034</v>
      </c>
      <c r="U41" s="42">
        <v>0.86473435856680392</v>
      </c>
      <c r="V41" s="43">
        <f t="shared" si="31"/>
        <v>0.13526564143319608</v>
      </c>
      <c r="W41" s="29">
        <f t="shared" si="27"/>
        <v>407842.22688916227</v>
      </c>
      <c r="X41" s="29">
        <f t="shared" si="20"/>
        <v>1772351.8901343523</v>
      </c>
      <c r="Y41" s="35">
        <f t="shared" si="28"/>
        <v>18.647809247230782</v>
      </c>
      <c r="Z41" s="36">
        <f t="shared" si="29"/>
        <v>5.9599374181092521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542</v>
      </c>
      <c r="E42" s="51">
        <v>11</v>
      </c>
      <c r="F42" s="3">
        <f t="shared" si="21"/>
        <v>2.0295202952029519E-2</v>
      </c>
      <c r="G42" s="2">
        <v>0.5</v>
      </c>
      <c r="H42" s="3">
        <f t="shared" si="22"/>
        <v>9.6575943810359957E-2</v>
      </c>
      <c r="I42" s="3">
        <f t="shared" si="23"/>
        <v>0.90342405618964006</v>
      </c>
      <c r="J42" s="5">
        <f t="shared" si="30"/>
        <v>93612.060293646384</v>
      </c>
      <c r="K42" s="5">
        <f t="shared" si="24"/>
        <v>9040.6730748912214</v>
      </c>
      <c r="L42" s="5">
        <f t="shared" si="25"/>
        <v>445458.61878100381</v>
      </c>
      <c r="M42" s="5">
        <f t="shared" si="16"/>
        <v>1867166.0846759768</v>
      </c>
      <c r="N42" s="33">
        <f t="shared" si="26"/>
        <v>19.945785605177036</v>
      </c>
      <c r="O42" s="4"/>
      <c r="Q42" s="27" t="s">
        <v>60</v>
      </c>
      <c r="R42" s="29">
        <f t="shared" si="17"/>
        <v>93612.060293646384</v>
      </c>
      <c r="S42" s="29">
        <f t="shared" si="18"/>
        <v>445458.61878100381</v>
      </c>
      <c r="T42" s="35">
        <f t="shared" si="19"/>
        <v>19.945785605177036</v>
      </c>
      <c r="U42" s="42">
        <v>0.81758889711164551</v>
      </c>
      <c r="V42" s="43">
        <f t="shared" si="31"/>
        <v>0.18241110288835449</v>
      </c>
      <c r="W42" s="29">
        <f t="shared" si="27"/>
        <v>364202.02083803783</v>
      </c>
      <c r="X42" s="29">
        <f t="shared" si="20"/>
        <v>1364509.6632451899</v>
      </c>
      <c r="Y42" s="35">
        <f t="shared" si="28"/>
        <v>14.576216557620212</v>
      </c>
      <c r="Z42" s="36">
        <f t="shared" si="29"/>
        <v>5.3695690475568245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417</v>
      </c>
      <c r="E43" s="51">
        <v>11</v>
      </c>
      <c r="F43" s="3">
        <f t="shared" si="21"/>
        <v>2.6378896882494004E-2</v>
      </c>
      <c r="G43" s="2">
        <v>0.5</v>
      </c>
      <c r="H43" s="3">
        <f t="shared" si="22"/>
        <v>0.12373453318335206</v>
      </c>
      <c r="I43" s="3">
        <f t="shared" si="23"/>
        <v>0.87626546681664796</v>
      </c>
      <c r="J43" s="5">
        <f t="shared" si="30"/>
        <v>84571.387218755161</v>
      </c>
      <c r="K43" s="5">
        <f t="shared" si="24"/>
        <v>10464.401118181177</v>
      </c>
      <c r="L43" s="5">
        <f t="shared" si="25"/>
        <v>396695.93329832284</v>
      </c>
      <c r="M43" s="5">
        <f t="shared" si="16"/>
        <v>1421707.4658949729</v>
      </c>
      <c r="N43" s="33">
        <f t="shared" si="26"/>
        <v>16.810738390958836</v>
      </c>
      <c r="O43" s="4"/>
      <c r="Q43" s="27" t="s">
        <v>62</v>
      </c>
      <c r="R43" s="29">
        <f t="shared" si="17"/>
        <v>84571.387218755161</v>
      </c>
      <c r="S43" s="29">
        <f t="shared" si="18"/>
        <v>396695.93329832284</v>
      </c>
      <c r="T43" s="35">
        <f t="shared" si="19"/>
        <v>16.810738390958836</v>
      </c>
      <c r="U43" s="42">
        <v>0.77888026534586052</v>
      </c>
      <c r="V43" s="43">
        <f t="shared" si="31"/>
        <v>0.22111973465413948</v>
      </c>
      <c r="W43" s="29">
        <f t="shared" si="27"/>
        <v>308978.63378902146</v>
      </c>
      <c r="X43" s="29">
        <f t="shared" si="20"/>
        <v>1000307.6424071521</v>
      </c>
      <c r="Y43" s="35">
        <f t="shared" si="28"/>
        <v>11.827967771413316</v>
      </c>
      <c r="Z43" s="36">
        <f t="shared" si="29"/>
        <v>4.9827706195455193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281</v>
      </c>
      <c r="E44" s="51">
        <v>12</v>
      </c>
      <c r="F44" s="3">
        <f t="shared" si="21"/>
        <v>4.2704626334519574E-2</v>
      </c>
      <c r="G44" s="2">
        <v>0.5</v>
      </c>
      <c r="H44" s="3">
        <f t="shared" si="22"/>
        <v>0.19292604501607716</v>
      </c>
      <c r="I44" s="3">
        <f t="shared" si="23"/>
        <v>0.80707395498392287</v>
      </c>
      <c r="J44" s="5">
        <f t="shared" si="30"/>
        <v>74106.98610057398</v>
      </c>
      <c r="K44" s="5">
        <f t="shared" si="24"/>
        <v>14297.167736445141</v>
      </c>
      <c r="L44" s="5">
        <f t="shared" si="25"/>
        <v>334792.01116175705</v>
      </c>
      <c r="M44" s="5">
        <f t="shared" si="16"/>
        <v>1025011.5325966502</v>
      </c>
      <c r="N44" s="33">
        <f t="shared" si="26"/>
        <v>13.831510179155851</v>
      </c>
      <c r="O44" s="4"/>
      <c r="Q44" s="27" t="s">
        <v>64</v>
      </c>
      <c r="R44" s="29">
        <f t="shared" si="17"/>
        <v>74106.98610057398</v>
      </c>
      <c r="S44" s="29">
        <f t="shared" si="18"/>
        <v>334792.01116175705</v>
      </c>
      <c r="T44" s="35">
        <f t="shared" si="19"/>
        <v>13.831510179155851</v>
      </c>
      <c r="U44" s="42">
        <v>0.71980976748499381</v>
      </c>
      <c r="V44" s="43">
        <f t="shared" si="31"/>
        <v>0.28019023251500619</v>
      </c>
      <c r="W44" s="29">
        <f t="shared" si="27"/>
        <v>240986.5597101778</v>
      </c>
      <c r="X44" s="29">
        <f t="shared" si="20"/>
        <v>691329.00861813058</v>
      </c>
      <c r="Y44" s="35">
        <f t="shared" si="28"/>
        <v>9.3287967166806158</v>
      </c>
      <c r="Z44" s="36">
        <f t="shared" si="29"/>
        <v>4.502713462475235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185</v>
      </c>
      <c r="E45" s="51">
        <v>8</v>
      </c>
      <c r="F45" s="3">
        <f t="shared" si="21"/>
        <v>4.3243243243243246E-2</v>
      </c>
      <c r="G45" s="2">
        <v>0.5</v>
      </c>
      <c r="H45" s="3">
        <f t="shared" si="22"/>
        <v>0.1951219512195122</v>
      </c>
      <c r="I45" s="3">
        <f t="shared" si="23"/>
        <v>0.80487804878048785</v>
      </c>
      <c r="J45" s="5">
        <f t="shared" si="30"/>
        <v>59809.818364128841</v>
      </c>
      <c r="K45" s="5">
        <f t="shared" si="24"/>
        <v>11670.208461293432</v>
      </c>
      <c r="L45" s="5">
        <f t="shared" si="25"/>
        <v>269873.57066741062</v>
      </c>
      <c r="M45" s="5">
        <f t="shared" si="16"/>
        <v>690219.52143489313</v>
      </c>
      <c r="N45" s="33">
        <f t="shared" si="26"/>
        <v>11.540237712021792</v>
      </c>
      <c r="O45" s="4"/>
      <c r="Q45" s="27" t="s">
        <v>66</v>
      </c>
      <c r="R45" s="29">
        <f t="shared" si="17"/>
        <v>59809.818364128841</v>
      </c>
      <c r="S45" s="29">
        <f t="shared" si="18"/>
        <v>269873.57066741062</v>
      </c>
      <c r="T45" s="35">
        <f t="shared" si="19"/>
        <v>11.540237712021792</v>
      </c>
      <c r="U45" s="42">
        <v>0.68480776711742686</v>
      </c>
      <c r="V45" s="43">
        <f t="shared" si="31"/>
        <v>0.31519223288257314</v>
      </c>
      <c r="W45" s="29">
        <f t="shared" si="27"/>
        <v>184811.51733275657</v>
      </c>
      <c r="X45" s="29">
        <f t="shared" si="20"/>
        <v>450342.44890795276</v>
      </c>
      <c r="Y45" s="35">
        <f t="shared" si="28"/>
        <v>7.5295739265787054</v>
      </c>
      <c r="Z45" s="36">
        <f t="shared" si="29"/>
        <v>4.0106637854430867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81</v>
      </c>
      <c r="E46" s="51">
        <v>7</v>
      </c>
      <c r="F46" s="3">
        <f t="shared" si="21"/>
        <v>8.6419753086419748E-2</v>
      </c>
      <c r="G46" s="2">
        <v>0.5</v>
      </c>
      <c r="H46" s="3">
        <f t="shared" si="22"/>
        <v>0.35532994923857864</v>
      </c>
      <c r="I46" s="3">
        <f t="shared" si="23"/>
        <v>0.64467005076142136</v>
      </c>
      <c r="J46" s="5">
        <f t="shared" si="30"/>
        <v>48139.609902835415</v>
      </c>
      <c r="K46" s="5">
        <f t="shared" si="24"/>
        <v>17105.445143139485</v>
      </c>
      <c r="L46" s="5">
        <f t="shared" si="25"/>
        <v>197934.43665632835</v>
      </c>
      <c r="M46" s="5">
        <f>L46+M47</f>
        <v>420345.95076748251</v>
      </c>
      <c r="N46" s="33">
        <f t="shared" si="26"/>
        <v>8.7318104906937393</v>
      </c>
      <c r="O46" s="4"/>
      <c r="Q46" s="27" t="s">
        <v>68</v>
      </c>
      <c r="R46" s="29">
        <f t="shared" si="17"/>
        <v>48139.609902835415</v>
      </c>
      <c r="S46" s="29">
        <f t="shared" si="18"/>
        <v>197934.43665632835</v>
      </c>
      <c r="T46" s="35">
        <f t="shared" si="19"/>
        <v>8.7318104906937393</v>
      </c>
      <c r="U46" s="42">
        <v>0.65629805890441617</v>
      </c>
      <c r="V46" s="43">
        <f t="shared" si="31"/>
        <v>0.34370194109558383</v>
      </c>
      <c r="W46" s="29">
        <f t="shared" si="27"/>
        <v>129903.98656788742</v>
      </c>
      <c r="X46" s="29">
        <f>X47+W46</f>
        <v>265530.93157519621</v>
      </c>
      <c r="Y46" s="35">
        <f t="shared" si="28"/>
        <v>5.5158513355455439</v>
      </c>
      <c r="Z46" s="36">
        <f t="shared" si="29"/>
        <v>3.2159591551481954</v>
      </c>
    </row>
    <row r="47" spans="1:26" s="2" customFormat="1" x14ac:dyDescent="0.25">
      <c r="A47" s="12">
        <v>19</v>
      </c>
      <c r="B47" s="13" t="s">
        <v>69</v>
      </c>
      <c r="C47" s="12"/>
      <c r="D47">
        <v>43</v>
      </c>
      <c r="E47" s="51">
        <v>6</v>
      </c>
      <c r="F47" s="17">
        <f t="shared" si="21"/>
        <v>0.13953488372093023</v>
      </c>
      <c r="G47" s="12"/>
      <c r="H47" s="17">
        <v>1</v>
      </c>
      <c r="I47" s="17">
        <f t="shared" si="23"/>
        <v>0</v>
      </c>
      <c r="J47" s="21">
        <f t="shared" si="30"/>
        <v>31034.16475969593</v>
      </c>
      <c r="K47" s="21">
        <f t="shared" si="24"/>
        <v>31034.16475969593</v>
      </c>
      <c r="L47" s="21">
        <f>K47/F47</f>
        <v>222411.51411115416</v>
      </c>
      <c r="M47" s="21">
        <f>L47</f>
        <v>222411.51411115416</v>
      </c>
      <c r="N47" s="34">
        <f t="shared" si="26"/>
        <v>7.1666666666666661</v>
      </c>
      <c r="O47" s="4"/>
      <c r="Q47" s="30" t="s">
        <v>69</v>
      </c>
      <c r="R47" s="31">
        <f t="shared" si="17"/>
        <v>31034.16475969593</v>
      </c>
      <c r="S47" s="31">
        <f t="shared" si="18"/>
        <v>222411.51411115416</v>
      </c>
      <c r="T47" s="38">
        <f t="shared" si="19"/>
        <v>7.1666666666666661</v>
      </c>
      <c r="U47" s="44">
        <v>0.6098018151143324</v>
      </c>
      <c r="V47" s="45">
        <f t="shared" si="31"/>
        <v>0.3901981848856676</v>
      </c>
      <c r="W47" s="31">
        <f t="shared" si="27"/>
        <v>135626.94500730876</v>
      </c>
      <c r="X47" s="31">
        <f>W47</f>
        <v>135626.94500730876</v>
      </c>
      <c r="Y47" s="38">
        <f t="shared" si="28"/>
        <v>4.3702463416527157</v>
      </c>
      <c r="Z47" s="37">
        <f t="shared" si="29"/>
        <v>2.7964203250139503</v>
      </c>
    </row>
    <row r="48" spans="1:26" s="2" customFormat="1" ht="13.2" x14ac:dyDescent="0.25">
      <c r="B48" s="2" t="s">
        <v>70</v>
      </c>
      <c r="D48" s="25">
        <f>SUM(D29:D47)</f>
        <v>10888</v>
      </c>
      <c r="E48" s="25">
        <f>SUM(E29:E47)</f>
        <v>65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197</v>
      </c>
      <c r="E54" s="49">
        <f>E4+E29</f>
        <v>1</v>
      </c>
      <c r="F54" s="3">
        <f>E54/D54</f>
        <v>5.076142131979695E-3</v>
      </c>
      <c r="G54" s="2">
        <v>0.3</v>
      </c>
      <c r="H54" s="18">
        <f>C54*F54/(1+(1-G54)*C54*F54)</f>
        <v>5.0581689428426911E-3</v>
      </c>
      <c r="I54" s="18">
        <f>1-H54</f>
        <v>0.99494183105715728</v>
      </c>
      <c r="J54" s="19">
        <v>100000</v>
      </c>
      <c r="K54" s="20">
        <f>J54*H54</f>
        <v>505.8168942842691</v>
      </c>
      <c r="L54" s="20">
        <f>C54*(J55+G54*K54)</f>
        <v>99645.928174001005</v>
      </c>
      <c r="M54" s="5">
        <f t="shared" ref="M54:M70" si="32">L54+M55</f>
        <v>7512829.3261161521</v>
      </c>
      <c r="N54" s="32">
        <f>M54/J54</f>
        <v>75.128293261161517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99645.928174001005</v>
      </c>
      <c r="T54" s="35">
        <f t="shared" ref="T54:T72" si="35">N54</f>
        <v>75.128293261161517</v>
      </c>
      <c r="U54" s="42">
        <v>0.96170886472285344</v>
      </c>
      <c r="V54" s="43">
        <f>1-U54</f>
        <v>3.829113527714656E-2</v>
      </c>
      <c r="W54" s="29">
        <f>S54*U54</f>
        <v>95830.372458473503</v>
      </c>
      <c r="X54" s="29">
        <f t="shared" ref="X54:X70" si="36">X55+W54</f>
        <v>6689042.2464191848</v>
      </c>
      <c r="Y54" s="40">
        <f>X54/R54</f>
        <v>66.890422464191843</v>
      </c>
      <c r="Z54" s="36">
        <f>T54-Y54</f>
        <v>8.2378707969696734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903</v>
      </c>
      <c r="E55" s="49">
        <f t="shared" si="37"/>
        <v>2</v>
      </c>
      <c r="F55" s="3">
        <f t="shared" ref="F55:F72" si="38">E55/D55</f>
        <v>2.2148394241417496E-3</v>
      </c>
      <c r="G55" s="2">
        <v>0.4</v>
      </c>
      <c r="H55" s="3">
        <f t="shared" ref="H55:H71" si="39">C55*F55/(1+(1-G55)*C55*F55)</f>
        <v>8.8125137695527645E-3</v>
      </c>
      <c r="I55" s="3">
        <f t="shared" ref="I55:I72" si="40">1-H55</f>
        <v>0.99118748623044728</v>
      </c>
      <c r="J55" s="5">
        <f>I54*J54</f>
        <v>99494.183105715725</v>
      </c>
      <c r="K55" s="5">
        <f t="shared" ref="K55:K72" si="41">J55*H55</f>
        <v>876.79385860952391</v>
      </c>
      <c r="L55" s="5">
        <f t="shared" ref="L55:L71" si="42">C55*(J56+G55*K55)</f>
        <v>395872.42716220004</v>
      </c>
      <c r="M55" s="5">
        <f t="shared" si="32"/>
        <v>7413183.3979421509</v>
      </c>
      <c r="N55" s="33">
        <f t="shared" ref="N55:N72" si="43">M55/J55</f>
        <v>74.508711630562445</v>
      </c>
      <c r="O55" s="4"/>
      <c r="Q55" s="27" t="s">
        <v>36</v>
      </c>
      <c r="R55" s="29">
        <f t="shared" si="33"/>
        <v>99494.183105715725</v>
      </c>
      <c r="S55" s="29">
        <f t="shared" si="34"/>
        <v>395872.42716220004</v>
      </c>
      <c r="T55" s="35">
        <f t="shared" si="35"/>
        <v>74.508711630562445</v>
      </c>
      <c r="U55" s="42">
        <v>0.96170886472285344</v>
      </c>
      <c r="V55" s="43">
        <f>1-U55</f>
        <v>3.829113527714656E-2</v>
      </c>
      <c r="W55" s="29">
        <f t="shared" ref="W55:W72" si="44">S55*U55</f>
        <v>380714.0225012399</v>
      </c>
      <c r="X55" s="29">
        <f t="shared" si="36"/>
        <v>6593211.8739607111</v>
      </c>
      <c r="Y55" s="35">
        <f t="shared" ref="Y55:Y72" si="45">X55/R55</f>
        <v>66.267309988918797</v>
      </c>
      <c r="Z55" s="36">
        <f t="shared" ref="Z55:Z72" si="46">T55-Y55</f>
        <v>8.2414016416436482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1281</v>
      </c>
      <c r="E56" s="49">
        <f t="shared" si="37"/>
        <v>1</v>
      </c>
      <c r="F56" s="3">
        <f t="shared" si="38"/>
        <v>7.8064012490241998E-4</v>
      </c>
      <c r="G56" s="2">
        <v>0.5</v>
      </c>
      <c r="H56" s="3">
        <f t="shared" si="39"/>
        <v>3.8955979742890537E-3</v>
      </c>
      <c r="I56" s="3">
        <f t="shared" si="40"/>
        <v>0.99610440202571093</v>
      </c>
      <c r="J56" s="5">
        <f t="shared" ref="J56:J72" si="47">I55*J55</f>
        <v>98617.389247106199</v>
      </c>
      <c r="K56" s="5">
        <f t="shared" si="41"/>
        <v>384.173701780702</v>
      </c>
      <c r="L56" s="5">
        <f t="shared" si="42"/>
        <v>492126.51198107924</v>
      </c>
      <c r="M56" s="5">
        <f t="shared" si="32"/>
        <v>7017310.9707799507</v>
      </c>
      <c r="N56" s="33">
        <f t="shared" si="43"/>
        <v>71.156933116497655</v>
      </c>
      <c r="O56" s="4"/>
      <c r="Q56" s="27" t="s">
        <v>38</v>
      </c>
      <c r="R56" s="29">
        <f t="shared" si="33"/>
        <v>98617.389247106199</v>
      </c>
      <c r="S56" s="29">
        <f t="shared" si="34"/>
        <v>492126.51198107924</v>
      </c>
      <c r="T56" s="35">
        <f t="shared" si="35"/>
        <v>71.156933116497655</v>
      </c>
      <c r="U56" s="42">
        <v>0.96170886472285344</v>
      </c>
      <c r="V56" s="43">
        <f>1-U56</f>
        <v>3.829113527714656E-2</v>
      </c>
      <c r="W56" s="29">
        <f t="shared" si="44"/>
        <v>473282.42913734145</v>
      </c>
      <c r="X56" s="29">
        <f t="shared" si="36"/>
        <v>6212497.8514594715</v>
      </c>
      <c r="Y56" s="35">
        <f t="shared" si="45"/>
        <v>62.995967535631848</v>
      </c>
      <c r="Z56" s="36">
        <f t="shared" si="46"/>
        <v>8.1609655808658061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1377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98233.215545325496</v>
      </c>
      <c r="K57" s="5">
        <f t="shared" si="41"/>
        <v>0</v>
      </c>
      <c r="L57" s="5">
        <f t="shared" si="42"/>
        <v>491166.07772662747</v>
      </c>
      <c r="M57" s="5">
        <f t="shared" si="32"/>
        <v>6525184.4587988714</v>
      </c>
      <c r="N57" s="33">
        <f t="shared" si="43"/>
        <v>66.425438916718605</v>
      </c>
      <c r="O57" s="4"/>
      <c r="Q57" s="27" t="s">
        <v>40</v>
      </c>
      <c r="R57" s="29">
        <f t="shared" si="33"/>
        <v>98233.215545325496</v>
      </c>
      <c r="S57" s="29">
        <f t="shared" si="34"/>
        <v>491166.07772662747</v>
      </c>
      <c r="T57" s="35">
        <f t="shared" si="35"/>
        <v>66.425438916718605</v>
      </c>
      <c r="U57" s="42">
        <v>0.96170886472285344</v>
      </c>
      <c r="V57" s="43">
        <f>1-U57</f>
        <v>3.829113527714656E-2</v>
      </c>
      <c r="W57" s="29">
        <f t="shared" si="44"/>
        <v>472358.7710008517</v>
      </c>
      <c r="X57" s="29">
        <f t="shared" si="36"/>
        <v>5739215.4223221298</v>
      </c>
      <c r="Y57" s="35">
        <f t="shared" si="45"/>
        <v>58.424387214261714</v>
      </c>
      <c r="Z57" s="36">
        <f t="shared" si="46"/>
        <v>8.0010517024568912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1635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98233.215545325496</v>
      </c>
      <c r="K58" s="5">
        <f t="shared" si="41"/>
        <v>0</v>
      </c>
      <c r="L58" s="5">
        <f t="shared" si="42"/>
        <v>491166.07772662747</v>
      </c>
      <c r="M58" s="5">
        <f t="shared" si="32"/>
        <v>6034018.3810722437</v>
      </c>
      <c r="N58" s="33">
        <f t="shared" si="43"/>
        <v>61.425438916718605</v>
      </c>
      <c r="O58" s="4"/>
      <c r="Q58" s="27" t="s">
        <v>42</v>
      </c>
      <c r="R58" s="29">
        <f t="shared" si="33"/>
        <v>98233.215545325496</v>
      </c>
      <c r="S58" s="29">
        <f t="shared" si="34"/>
        <v>491166.07772662747</v>
      </c>
      <c r="T58" s="35">
        <f t="shared" si="35"/>
        <v>61.425438916718605</v>
      </c>
      <c r="U58" s="42">
        <v>0.96170886472285344</v>
      </c>
      <c r="V58" s="43">
        <f>1-U58</f>
        <v>3.829113527714656E-2</v>
      </c>
      <c r="W58" s="29">
        <f t="shared" si="44"/>
        <v>472358.7710008517</v>
      </c>
      <c r="X58" s="29">
        <f t="shared" si="36"/>
        <v>5266856.651321278</v>
      </c>
      <c r="Y58" s="35">
        <f t="shared" si="45"/>
        <v>53.615842890647443</v>
      </c>
      <c r="Z58" s="36">
        <f t="shared" si="46"/>
        <v>7.8095960260711621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1784</v>
      </c>
      <c r="E59" s="49">
        <f t="shared" si="37"/>
        <v>2</v>
      </c>
      <c r="F59" s="3">
        <f t="shared" si="38"/>
        <v>1.1210762331838565E-3</v>
      </c>
      <c r="G59" s="2">
        <v>0.5</v>
      </c>
      <c r="H59" s="3">
        <f t="shared" si="39"/>
        <v>5.5897149245388482E-3</v>
      </c>
      <c r="I59" s="3">
        <f t="shared" si="40"/>
        <v>0.99441028507546114</v>
      </c>
      <c r="J59" s="5">
        <f t="shared" si="47"/>
        <v>98233.215545325496</v>
      </c>
      <c r="K59" s="5">
        <f t="shared" si="41"/>
        <v>549.09567101914752</v>
      </c>
      <c r="L59" s="5">
        <f t="shared" si="42"/>
        <v>489793.33854907955</v>
      </c>
      <c r="M59" s="5">
        <f t="shared" si="32"/>
        <v>5542852.303345616</v>
      </c>
      <c r="N59" s="33">
        <f t="shared" si="43"/>
        <v>56.425438916718605</v>
      </c>
      <c r="O59" s="4"/>
      <c r="Q59" s="27" t="s">
        <v>44</v>
      </c>
      <c r="R59" s="29">
        <f t="shared" si="33"/>
        <v>98233.215545325496</v>
      </c>
      <c r="S59" s="29">
        <f t="shared" si="34"/>
        <v>489793.33854907955</v>
      </c>
      <c r="T59" s="35">
        <f t="shared" si="35"/>
        <v>56.425438916718605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471715.89373818348</v>
      </c>
      <c r="X59" s="29">
        <f t="shared" si="36"/>
        <v>4794497.8803204261</v>
      </c>
      <c r="Y59" s="35">
        <f t="shared" si="45"/>
        <v>48.807298567033172</v>
      </c>
      <c r="Z59" s="36">
        <f t="shared" si="46"/>
        <v>7.618140349685433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1748</v>
      </c>
      <c r="E60" s="49">
        <f t="shared" si="37"/>
        <v>2</v>
      </c>
      <c r="F60" s="3">
        <f t="shared" si="38"/>
        <v>1.1441647597254005E-3</v>
      </c>
      <c r="G60" s="2">
        <v>0.5</v>
      </c>
      <c r="H60" s="3">
        <f t="shared" si="39"/>
        <v>5.7045065601825443E-3</v>
      </c>
      <c r="I60" s="3">
        <f t="shared" si="40"/>
        <v>0.99429549343981749</v>
      </c>
      <c r="J60" s="5">
        <f t="shared" si="47"/>
        <v>97684.119874306343</v>
      </c>
      <c r="K60" s="5">
        <f t="shared" si="41"/>
        <v>557.23970264863863</v>
      </c>
      <c r="L60" s="5">
        <f t="shared" si="42"/>
        <v>487027.50011491013</v>
      </c>
      <c r="M60" s="5">
        <f t="shared" si="32"/>
        <v>5053058.9647965366</v>
      </c>
      <c r="N60" s="33">
        <f t="shared" si="43"/>
        <v>51.728561114114441</v>
      </c>
      <c r="O60" s="4"/>
      <c r="Q60" s="27" t="s">
        <v>46</v>
      </c>
      <c r="R60" s="29">
        <f t="shared" si="33"/>
        <v>97684.119874306343</v>
      </c>
      <c r="S60" s="29">
        <f t="shared" si="34"/>
        <v>487027.50011491013</v>
      </c>
      <c r="T60" s="35">
        <f t="shared" si="35"/>
        <v>51.728561114114441</v>
      </c>
      <c r="U60" s="42">
        <v>0.95736753435116873</v>
      </c>
      <c r="V60" s="43">
        <f t="shared" si="48"/>
        <v>4.2632465648831275E-2</v>
      </c>
      <c r="W60" s="29">
        <f t="shared" si="44"/>
        <v>466264.31694622507</v>
      </c>
      <c r="X60" s="29">
        <f t="shared" si="36"/>
        <v>4322781.9865822429</v>
      </c>
      <c r="Y60" s="35">
        <f t="shared" si="45"/>
        <v>44.252658386486168</v>
      </c>
      <c r="Z60" s="36">
        <f t="shared" si="46"/>
        <v>7.4759027276282737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1560</v>
      </c>
      <c r="E61" s="49">
        <f t="shared" si="37"/>
        <v>3</v>
      </c>
      <c r="F61" s="3">
        <f t="shared" si="38"/>
        <v>1.9230769230769232E-3</v>
      </c>
      <c r="G61" s="2">
        <v>0.5</v>
      </c>
      <c r="H61" s="3">
        <f t="shared" si="39"/>
        <v>9.5693779904306234E-3</v>
      </c>
      <c r="I61" s="3">
        <f t="shared" si="40"/>
        <v>0.99043062200956933</v>
      </c>
      <c r="J61" s="5">
        <f t="shared" si="47"/>
        <v>97126.880171657715</v>
      </c>
      <c r="K61" s="5">
        <f t="shared" si="41"/>
        <v>929.44382939385389</v>
      </c>
      <c r="L61" s="5">
        <f t="shared" si="42"/>
        <v>483310.79128480394</v>
      </c>
      <c r="M61" s="5">
        <f t="shared" si="32"/>
        <v>4566031.4646816263</v>
      </c>
      <c r="N61" s="33">
        <f t="shared" si="43"/>
        <v>47.010996920850602</v>
      </c>
      <c r="O61" s="4"/>
      <c r="Q61" s="27" t="s">
        <v>48</v>
      </c>
      <c r="R61" s="29">
        <f t="shared" si="33"/>
        <v>97126.880171657715</v>
      </c>
      <c r="S61" s="29">
        <f t="shared" si="34"/>
        <v>483310.79128480394</v>
      </c>
      <c r="T61" s="35">
        <f t="shared" si="35"/>
        <v>47.010996920850602</v>
      </c>
      <c r="U61" s="42">
        <v>0.95681081085376496</v>
      </c>
      <c r="V61" s="43">
        <f t="shared" si="48"/>
        <v>4.3189189146235041E-2</v>
      </c>
      <c r="W61" s="29">
        <f t="shared" si="44"/>
        <v>462436.99010358803</v>
      </c>
      <c r="X61" s="29">
        <f t="shared" si="36"/>
        <v>3856517.6696360176</v>
      </c>
      <c r="Y61" s="35">
        <f t="shared" si="45"/>
        <v>39.705976994423999</v>
      </c>
      <c r="Z61" s="36">
        <f t="shared" si="46"/>
        <v>7.3050199264266027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1738</v>
      </c>
      <c r="E62" s="49">
        <f t="shared" si="37"/>
        <v>2</v>
      </c>
      <c r="F62" s="3">
        <f t="shared" si="38"/>
        <v>1.1507479861910242E-3</v>
      </c>
      <c r="G62" s="2">
        <v>0.5</v>
      </c>
      <c r="H62" s="3">
        <f t="shared" si="39"/>
        <v>5.7372346528973038E-3</v>
      </c>
      <c r="I62" s="3">
        <f t="shared" si="40"/>
        <v>0.99426276534710267</v>
      </c>
      <c r="J62" s="5">
        <f t="shared" si="47"/>
        <v>96197.436342263856</v>
      </c>
      <c r="K62" s="5">
        <f t="shared" si="41"/>
        <v>551.90726530271866</v>
      </c>
      <c r="L62" s="5">
        <f t="shared" si="42"/>
        <v>479607.41354806244</v>
      </c>
      <c r="M62" s="5">
        <f t="shared" si="32"/>
        <v>4082720.6733968221</v>
      </c>
      <c r="N62" s="33">
        <f t="shared" si="43"/>
        <v>42.441054862114861</v>
      </c>
      <c r="O62" s="4"/>
      <c r="Q62" s="27" t="s">
        <v>50</v>
      </c>
      <c r="R62" s="29">
        <f t="shared" si="33"/>
        <v>96197.436342263856</v>
      </c>
      <c r="S62" s="29">
        <f t="shared" si="34"/>
        <v>479607.41354806244</v>
      </c>
      <c r="T62" s="35">
        <f t="shared" si="35"/>
        <v>42.441054862114861</v>
      </c>
      <c r="U62" s="42">
        <v>0.94800928093814252</v>
      </c>
      <c r="V62" s="43">
        <f t="shared" si="48"/>
        <v>5.1990719061857482E-2</v>
      </c>
      <c r="W62" s="29">
        <f t="shared" si="44"/>
        <v>454672.27925030101</v>
      </c>
      <c r="X62" s="29">
        <f t="shared" si="36"/>
        <v>3394080.6795324297</v>
      </c>
      <c r="Y62" s="35">
        <f t="shared" si="45"/>
        <v>35.28244419587778</v>
      </c>
      <c r="Z62" s="36">
        <f t="shared" si="46"/>
        <v>7.158610666237081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1895</v>
      </c>
      <c r="E63" s="49">
        <f t="shared" si="37"/>
        <v>3</v>
      </c>
      <c r="F63" s="3">
        <f t="shared" si="38"/>
        <v>1.5831134564643799E-3</v>
      </c>
      <c r="G63" s="2">
        <v>0.5</v>
      </c>
      <c r="H63" s="3">
        <f t="shared" si="39"/>
        <v>7.8843626806833107E-3</v>
      </c>
      <c r="I63" s="3">
        <f t="shared" si="40"/>
        <v>0.99211563731931673</v>
      </c>
      <c r="J63" s="5">
        <f t="shared" si="47"/>
        <v>95645.529076961131</v>
      </c>
      <c r="K63" s="5">
        <f t="shared" si="41"/>
        <v>754.10404002860275</v>
      </c>
      <c r="L63" s="5">
        <f t="shared" si="42"/>
        <v>476342.38528473419</v>
      </c>
      <c r="M63" s="5">
        <f t="shared" si="32"/>
        <v>3603113.2598487595</v>
      </c>
      <c r="N63" s="33">
        <f t="shared" si="43"/>
        <v>37.671528346604852</v>
      </c>
      <c r="O63" s="4"/>
      <c r="Q63" s="27" t="s">
        <v>52</v>
      </c>
      <c r="R63" s="29">
        <f t="shared" si="33"/>
        <v>95645.529076961131</v>
      </c>
      <c r="S63" s="29">
        <f t="shared" si="34"/>
        <v>476342.38528473419</v>
      </c>
      <c r="T63" s="35">
        <f t="shared" si="35"/>
        <v>37.671528346604852</v>
      </c>
      <c r="U63" s="42">
        <v>0.94216194080535964</v>
      </c>
      <c r="V63" s="43">
        <f t="shared" si="48"/>
        <v>5.7838059194640357E-2</v>
      </c>
      <c r="W63" s="29">
        <f t="shared" si="44"/>
        <v>448791.66620771954</v>
      </c>
      <c r="X63" s="29">
        <f t="shared" si="36"/>
        <v>2939408.4002821287</v>
      </c>
      <c r="Y63" s="35">
        <f t="shared" si="45"/>
        <v>30.73231366535633</v>
      </c>
      <c r="Z63" s="36">
        <f t="shared" si="46"/>
        <v>6.9392146812485223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1981</v>
      </c>
      <c r="E64" s="49">
        <f t="shared" si="37"/>
        <v>5</v>
      </c>
      <c r="F64" s="3">
        <f t="shared" si="38"/>
        <v>2.5239777889954568E-3</v>
      </c>
      <c r="G64" s="2">
        <v>0.5</v>
      </c>
      <c r="H64" s="3">
        <f t="shared" si="39"/>
        <v>1.2540757461750689E-2</v>
      </c>
      <c r="I64" s="3">
        <f t="shared" si="40"/>
        <v>0.98745924253824935</v>
      </c>
      <c r="J64" s="5">
        <f t="shared" si="47"/>
        <v>94891.425036932531</v>
      </c>
      <c r="K64" s="5">
        <f t="shared" si="41"/>
        <v>1190.0103465880679</v>
      </c>
      <c r="L64" s="5">
        <f t="shared" si="42"/>
        <v>471482.09931819246</v>
      </c>
      <c r="M64" s="5">
        <f t="shared" si="32"/>
        <v>3126770.8745640256</v>
      </c>
      <c r="N64" s="33">
        <f t="shared" si="43"/>
        <v>32.951037181147406</v>
      </c>
      <c r="O64" s="4"/>
      <c r="Q64" s="27" t="s">
        <v>54</v>
      </c>
      <c r="R64" s="29">
        <f t="shared" si="33"/>
        <v>94891.425036932531</v>
      </c>
      <c r="S64" s="29">
        <f t="shared" si="34"/>
        <v>471482.09931819246</v>
      </c>
      <c r="T64" s="35">
        <f t="shared" si="35"/>
        <v>32.951037181147406</v>
      </c>
      <c r="U64" s="42">
        <v>0.92489605986448908</v>
      </c>
      <c r="V64" s="43">
        <f t="shared" si="48"/>
        <v>7.5103940135510916E-2</v>
      </c>
      <c r="W64" s="29">
        <f t="shared" si="44"/>
        <v>436071.93595603394</v>
      </c>
      <c r="X64" s="29">
        <f t="shared" si="36"/>
        <v>2490616.7340744091</v>
      </c>
      <c r="Y64" s="35">
        <f t="shared" si="45"/>
        <v>26.247015819448812</v>
      </c>
      <c r="Z64" s="36">
        <f t="shared" si="46"/>
        <v>6.7040213616985938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1700</v>
      </c>
      <c r="E65" s="49">
        <f t="shared" si="37"/>
        <v>9</v>
      </c>
      <c r="F65" s="3">
        <f t="shared" si="38"/>
        <v>5.2941176470588233E-3</v>
      </c>
      <c r="G65" s="2">
        <v>0.5</v>
      </c>
      <c r="H65" s="3">
        <f t="shared" si="39"/>
        <v>2.6124818577648767E-2</v>
      </c>
      <c r="I65" s="3">
        <f t="shared" si="40"/>
        <v>0.97387518142235119</v>
      </c>
      <c r="J65" s="5">
        <f t="shared" si="47"/>
        <v>93701.414690344463</v>
      </c>
      <c r="K65" s="5">
        <f t="shared" si="41"/>
        <v>2447.9324592542821</v>
      </c>
      <c r="L65" s="5">
        <f t="shared" si="42"/>
        <v>462387.24230358662</v>
      </c>
      <c r="M65" s="5">
        <f t="shared" si="32"/>
        <v>2655288.7752458332</v>
      </c>
      <c r="N65" s="33">
        <f t="shared" si="43"/>
        <v>28.337766126805871</v>
      </c>
      <c r="O65" s="4"/>
      <c r="Q65" s="27" t="s">
        <v>56</v>
      </c>
      <c r="R65" s="29">
        <f t="shared" si="33"/>
        <v>93701.414690344463</v>
      </c>
      <c r="S65" s="29">
        <f t="shared" si="34"/>
        <v>462387.24230358662</v>
      </c>
      <c r="T65" s="35">
        <f t="shared" si="35"/>
        <v>28.337766126805871</v>
      </c>
      <c r="U65" s="42">
        <v>0.89970667843387275</v>
      </c>
      <c r="V65" s="43">
        <f t="shared" si="48"/>
        <v>0.10029332156612725</v>
      </c>
      <c r="W65" s="29">
        <f t="shared" si="44"/>
        <v>416012.88992315822</v>
      </c>
      <c r="X65" s="29">
        <f t="shared" si="36"/>
        <v>2054544.7981183752</v>
      </c>
      <c r="Y65" s="35">
        <f t="shared" si="45"/>
        <v>21.926507779077188</v>
      </c>
      <c r="Z65" s="36">
        <f t="shared" si="46"/>
        <v>6.4112583477286833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1333</v>
      </c>
      <c r="E66" s="49">
        <f t="shared" si="37"/>
        <v>8</v>
      </c>
      <c r="F66" s="3">
        <f t="shared" si="38"/>
        <v>6.0015003750937736E-3</v>
      </c>
      <c r="G66" s="2">
        <v>0.5</v>
      </c>
      <c r="H66" s="3">
        <f t="shared" si="39"/>
        <v>2.9563932002956393E-2</v>
      </c>
      <c r="I66" s="3">
        <f t="shared" si="40"/>
        <v>0.97043606799704363</v>
      </c>
      <c r="J66" s="5">
        <f t="shared" si="47"/>
        <v>91253.48223109018</v>
      </c>
      <c r="K66" s="5">
        <f t="shared" si="41"/>
        <v>2697.8117437129395</v>
      </c>
      <c r="L66" s="5">
        <f t="shared" si="42"/>
        <v>449522.88179616851</v>
      </c>
      <c r="M66" s="5">
        <f t="shared" si="32"/>
        <v>2192901.5329422466</v>
      </c>
      <c r="N66" s="33">
        <f t="shared" si="43"/>
        <v>24.030880568359528</v>
      </c>
      <c r="O66" s="4"/>
      <c r="Q66" s="27" t="s">
        <v>58</v>
      </c>
      <c r="R66" s="29">
        <f t="shared" si="33"/>
        <v>91253.48223109018</v>
      </c>
      <c r="S66" s="29">
        <f t="shared" si="34"/>
        <v>449522.88179616851</v>
      </c>
      <c r="T66" s="35">
        <f t="shared" si="35"/>
        <v>24.030880568359528</v>
      </c>
      <c r="U66" s="42">
        <v>0.86438699185239576</v>
      </c>
      <c r="V66" s="43">
        <f t="shared" si="48"/>
        <v>0.13561300814760424</v>
      </c>
      <c r="W66" s="29">
        <f t="shared" si="44"/>
        <v>388561.73156461015</v>
      </c>
      <c r="X66" s="29">
        <f t="shared" si="36"/>
        <v>1638531.9081952171</v>
      </c>
      <c r="Y66" s="35">
        <f t="shared" si="45"/>
        <v>17.955828842189291</v>
      </c>
      <c r="Z66" s="36">
        <f t="shared" si="46"/>
        <v>6.075051726170237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1068</v>
      </c>
      <c r="E67" s="49">
        <f t="shared" si="37"/>
        <v>23</v>
      </c>
      <c r="F67" s="3">
        <f t="shared" si="38"/>
        <v>2.153558052434457E-2</v>
      </c>
      <c r="G67" s="2">
        <v>0.5</v>
      </c>
      <c r="H67" s="3">
        <f t="shared" si="39"/>
        <v>0.10217681030653042</v>
      </c>
      <c r="I67" s="3">
        <f t="shared" si="40"/>
        <v>0.89782318969346964</v>
      </c>
      <c r="J67" s="5">
        <f t="shared" si="47"/>
        <v>88555.67048737724</v>
      </c>
      <c r="K67" s="5">
        <f t="shared" si="41"/>
        <v>9048.3359449563577</v>
      </c>
      <c r="L67" s="5">
        <f t="shared" si="42"/>
        <v>420157.51257449534</v>
      </c>
      <c r="M67" s="5">
        <f t="shared" si="32"/>
        <v>1743378.651146078</v>
      </c>
      <c r="N67" s="33">
        <f t="shared" si="43"/>
        <v>19.68680990783735</v>
      </c>
      <c r="O67" s="4"/>
      <c r="Q67" s="27" t="s">
        <v>60</v>
      </c>
      <c r="R67" s="29">
        <f t="shared" si="33"/>
        <v>88555.67048737724</v>
      </c>
      <c r="S67" s="29">
        <f t="shared" si="34"/>
        <v>420157.51257449534</v>
      </c>
      <c r="T67" s="35">
        <f t="shared" si="35"/>
        <v>19.68680990783735</v>
      </c>
      <c r="U67" s="42">
        <v>0.82345390469096191</v>
      </c>
      <c r="V67" s="43">
        <f t="shared" si="48"/>
        <v>0.17654609530903809</v>
      </c>
      <c r="W67" s="29">
        <f t="shared" si="44"/>
        <v>345980.34431471012</v>
      </c>
      <c r="X67" s="29">
        <f t="shared" si="36"/>
        <v>1249970.1766306069</v>
      </c>
      <c r="Y67" s="35">
        <f t="shared" si="45"/>
        <v>14.115077778207079</v>
      </c>
      <c r="Z67" s="36">
        <f t="shared" si="46"/>
        <v>5.5717321296302718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773</v>
      </c>
      <c r="E68" s="49">
        <f t="shared" si="37"/>
        <v>17</v>
      </c>
      <c r="F68" s="3">
        <f t="shared" si="38"/>
        <v>2.1992238033635189E-2</v>
      </c>
      <c r="G68" s="2">
        <v>0.5</v>
      </c>
      <c r="H68" s="3">
        <f t="shared" si="39"/>
        <v>0.10423053341508277</v>
      </c>
      <c r="I68" s="3">
        <f t="shared" si="40"/>
        <v>0.89576946658491718</v>
      </c>
      <c r="J68" s="5">
        <f t="shared" si="47"/>
        <v>79507.334542420882</v>
      </c>
      <c r="K68" s="5">
        <f t="shared" si="41"/>
        <v>8287.0918897679639</v>
      </c>
      <c r="L68" s="5">
        <f t="shared" si="42"/>
        <v>376818.94298768451</v>
      </c>
      <c r="M68" s="5">
        <f t="shared" si="32"/>
        <v>1323221.1385715827</v>
      </c>
      <c r="N68" s="33">
        <f t="shared" si="43"/>
        <v>16.642755617289399</v>
      </c>
      <c r="O68" s="4"/>
      <c r="Q68" s="27" t="s">
        <v>62</v>
      </c>
      <c r="R68" s="29">
        <f t="shared" si="33"/>
        <v>79507.334542420882</v>
      </c>
      <c r="S68" s="29">
        <f t="shared" si="34"/>
        <v>376818.94298768451</v>
      </c>
      <c r="T68" s="35">
        <f t="shared" si="35"/>
        <v>16.642755617289399</v>
      </c>
      <c r="U68" s="42">
        <v>0.7557222850963411</v>
      </c>
      <c r="V68" s="43">
        <f t="shared" si="48"/>
        <v>0.2442777149036589</v>
      </c>
      <c r="W68" s="29">
        <f t="shared" si="44"/>
        <v>284770.47266224079</v>
      </c>
      <c r="X68" s="29">
        <f t="shared" si="36"/>
        <v>903989.83231589664</v>
      </c>
      <c r="Y68" s="35">
        <f t="shared" si="45"/>
        <v>11.369892318973111</v>
      </c>
      <c r="Z68" s="36">
        <f t="shared" si="46"/>
        <v>5.2728632983162882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521</v>
      </c>
      <c r="E69" s="49">
        <f t="shared" si="37"/>
        <v>21</v>
      </c>
      <c r="F69" s="3">
        <f t="shared" si="38"/>
        <v>4.0307101727447218E-2</v>
      </c>
      <c r="G69" s="2">
        <v>0.5</v>
      </c>
      <c r="H69" s="3">
        <f t="shared" si="39"/>
        <v>0.18308631211857018</v>
      </c>
      <c r="I69" s="3">
        <f t="shared" si="40"/>
        <v>0.81691368788142982</v>
      </c>
      <c r="J69" s="5">
        <f t="shared" si="47"/>
        <v>71220.242652652916</v>
      </c>
      <c r="K69" s="5">
        <f t="shared" si="41"/>
        <v>13039.451575463916</v>
      </c>
      <c r="L69" s="5">
        <f t="shared" si="42"/>
        <v>323502.58432460477</v>
      </c>
      <c r="M69" s="5">
        <f t="shared" si="32"/>
        <v>946402.19558389834</v>
      </c>
      <c r="N69" s="33">
        <f t="shared" si="43"/>
        <v>13.288387687747443</v>
      </c>
      <c r="O69" s="4"/>
      <c r="Q69" s="27" t="s">
        <v>64</v>
      </c>
      <c r="R69" s="29">
        <f t="shared" si="33"/>
        <v>71220.242652652916</v>
      </c>
      <c r="S69" s="29">
        <f t="shared" si="34"/>
        <v>323502.58432460477</v>
      </c>
      <c r="T69" s="35">
        <f t="shared" si="35"/>
        <v>13.288387687747443</v>
      </c>
      <c r="U69" s="42">
        <v>0.69850988448397933</v>
      </c>
      <c r="V69" s="43">
        <f t="shared" si="48"/>
        <v>0.30149011551602067</v>
      </c>
      <c r="W69" s="29">
        <f t="shared" si="44"/>
        <v>225969.75280684847</v>
      </c>
      <c r="X69" s="29">
        <f t="shared" si="36"/>
        <v>619219.35965365591</v>
      </c>
      <c r="Y69" s="35">
        <f t="shared" si="45"/>
        <v>8.6944292323411556</v>
      </c>
      <c r="Z69" s="36">
        <f t="shared" si="46"/>
        <v>4.5939584554062876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328</v>
      </c>
      <c r="E70" s="49">
        <f t="shared" si="37"/>
        <v>18</v>
      </c>
      <c r="F70" s="3">
        <f t="shared" si="38"/>
        <v>5.4878048780487805E-2</v>
      </c>
      <c r="G70" s="2">
        <v>0.5</v>
      </c>
      <c r="H70" s="3">
        <f t="shared" si="39"/>
        <v>0.2412868632707775</v>
      </c>
      <c r="I70" s="3">
        <f t="shared" si="40"/>
        <v>0.75871313672922247</v>
      </c>
      <c r="J70" s="5">
        <f t="shared" si="47"/>
        <v>58180.791077189002</v>
      </c>
      <c r="K70" s="5">
        <f t="shared" si="41"/>
        <v>14038.260581627374</v>
      </c>
      <c r="L70" s="5">
        <f t="shared" si="42"/>
        <v>255808.30393187655</v>
      </c>
      <c r="M70" s="5">
        <f t="shared" si="32"/>
        <v>622899.61125929351</v>
      </c>
      <c r="N70" s="33">
        <f t="shared" si="43"/>
        <v>10.70627607027355</v>
      </c>
      <c r="O70" s="4"/>
      <c r="Q70" s="27" t="s">
        <v>66</v>
      </c>
      <c r="R70" s="29">
        <f t="shared" si="33"/>
        <v>58180.791077189002</v>
      </c>
      <c r="S70" s="29">
        <f t="shared" si="34"/>
        <v>255808.30393187655</v>
      </c>
      <c r="T70" s="35">
        <f t="shared" si="35"/>
        <v>10.70627607027355</v>
      </c>
      <c r="U70" s="42">
        <v>0.67065690345363116</v>
      </c>
      <c r="V70" s="43">
        <f t="shared" si="48"/>
        <v>0.32934309654636884</v>
      </c>
      <c r="W70" s="29">
        <f t="shared" si="44"/>
        <v>171559.60499267766</v>
      </c>
      <c r="X70" s="29">
        <f t="shared" si="36"/>
        <v>393249.60684680741</v>
      </c>
      <c r="Y70" s="35">
        <f t="shared" si="45"/>
        <v>6.7590969384565343</v>
      </c>
      <c r="Z70" s="36">
        <f t="shared" si="46"/>
        <v>3.9471791318170153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137</v>
      </c>
      <c r="E71" s="49">
        <f t="shared" si="49"/>
        <v>15</v>
      </c>
      <c r="F71" s="3">
        <f t="shared" si="38"/>
        <v>0.10948905109489052</v>
      </c>
      <c r="G71" s="2">
        <v>0.5</v>
      </c>
      <c r="H71" s="3">
        <f t="shared" si="39"/>
        <v>0.42979942693409745</v>
      </c>
      <c r="I71" s="3">
        <f t="shared" si="40"/>
        <v>0.57020057306590255</v>
      </c>
      <c r="J71" s="5">
        <f t="shared" si="47"/>
        <v>44142.530495561623</v>
      </c>
      <c r="K71" s="5">
        <f t="shared" si="41"/>
        <v>18972.434310413308</v>
      </c>
      <c r="L71" s="5">
        <f t="shared" si="42"/>
        <v>173281.56670177486</v>
      </c>
      <c r="M71" s="5">
        <f>L71+M72</f>
        <v>367091.3073274169</v>
      </c>
      <c r="N71" s="33">
        <f t="shared" si="43"/>
        <v>8.3160458452722068</v>
      </c>
      <c r="O71" s="4"/>
      <c r="Q71" s="27" t="s">
        <v>68</v>
      </c>
      <c r="R71" s="29">
        <f t="shared" si="33"/>
        <v>44142.530495561623</v>
      </c>
      <c r="S71" s="29">
        <f t="shared" si="34"/>
        <v>173281.56670177486</v>
      </c>
      <c r="T71" s="35">
        <f t="shared" si="35"/>
        <v>8.3160458452722068</v>
      </c>
      <c r="U71" s="42">
        <v>0.63527807449444496</v>
      </c>
      <c r="V71" s="43">
        <f t="shared" si="48"/>
        <v>0.36472192550555504</v>
      </c>
      <c r="W71" s="29">
        <f t="shared" si="44"/>
        <v>110081.98003968426</v>
      </c>
      <c r="X71" s="29">
        <f>X72+W71</f>
        <v>221690.00185412978</v>
      </c>
      <c r="Y71" s="35">
        <f t="shared" si="45"/>
        <v>5.0221407645948144</v>
      </c>
      <c r="Z71" s="36">
        <f t="shared" si="46"/>
        <v>3.2939050806773924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77</v>
      </c>
      <c r="E72" s="50">
        <f t="shared" si="49"/>
        <v>10</v>
      </c>
      <c r="F72" s="17">
        <f t="shared" si="38"/>
        <v>0.12987012987012986</v>
      </c>
      <c r="G72" s="12"/>
      <c r="H72" s="17">
        <v>1</v>
      </c>
      <c r="I72" s="17">
        <f t="shared" si="40"/>
        <v>0</v>
      </c>
      <c r="J72" s="21">
        <f t="shared" si="47"/>
        <v>25170.096185148315</v>
      </c>
      <c r="K72" s="21">
        <f t="shared" si="41"/>
        <v>25170.096185148315</v>
      </c>
      <c r="L72" s="21">
        <f>K72/F72</f>
        <v>193809.74062564204</v>
      </c>
      <c r="M72" s="21">
        <f>L72</f>
        <v>193809.74062564204</v>
      </c>
      <c r="N72" s="34">
        <f t="shared" si="43"/>
        <v>7.7</v>
      </c>
      <c r="O72" s="4"/>
      <c r="Q72" s="30" t="s">
        <v>69</v>
      </c>
      <c r="R72" s="31">
        <f t="shared" si="33"/>
        <v>25170.096185148315</v>
      </c>
      <c r="S72" s="31">
        <f t="shared" si="34"/>
        <v>193809.74062564204</v>
      </c>
      <c r="T72" s="38">
        <f t="shared" si="35"/>
        <v>7.7</v>
      </c>
      <c r="U72" s="44">
        <v>0.57586384179742911</v>
      </c>
      <c r="V72" s="45">
        <f t="shared" si="48"/>
        <v>0.42413615820257089</v>
      </c>
      <c r="W72" s="31">
        <f t="shared" si="44"/>
        <v>111608.0218144455</v>
      </c>
      <c r="X72" s="31">
        <f>W72</f>
        <v>111608.0218144455</v>
      </c>
      <c r="Y72" s="38">
        <f t="shared" si="45"/>
        <v>4.4341515818402044</v>
      </c>
      <c r="Z72" s="37">
        <f t="shared" si="46"/>
        <v>3.2658484181597958</v>
      </c>
    </row>
    <row r="73" spans="1:26" s="2" customFormat="1" ht="13.2" x14ac:dyDescent="0.25">
      <c r="B73" s="2" t="s">
        <v>70</v>
      </c>
      <c r="D73" s="25">
        <f>SUM(D54:D72)</f>
        <v>22036</v>
      </c>
      <c r="E73" s="25">
        <f>SUM(E54:E72)</f>
        <v>142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73.093110913864322</v>
      </c>
      <c r="F78" s="55">
        <f>$Y$4</f>
        <v>66.340140903057815</v>
      </c>
      <c r="G78" s="55">
        <f>E78-F78</f>
        <v>6.7529700108065072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77.20347144217483</v>
      </c>
      <c r="F79" s="55">
        <f>$Y$29</f>
        <v>68.740940025138244</v>
      </c>
      <c r="G79" s="55">
        <f t="shared" ref="G79:G80" si="50">E79-F79</f>
        <v>8.4625314170365868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75.128293261161517</v>
      </c>
      <c r="F80" s="55">
        <f>$Y$54</f>
        <v>66.890422464191843</v>
      </c>
      <c r="G80" s="55">
        <f t="shared" si="50"/>
        <v>8.2378707969696734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37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94</v>
      </c>
      <c r="E4" s="51">
        <v>1</v>
      </c>
      <c r="F4" s="3">
        <f>E4/D4</f>
        <v>1.0638297872340425E-2</v>
      </c>
      <c r="G4" s="2">
        <v>0.3</v>
      </c>
      <c r="H4" s="18">
        <f>C4*F4/(1+(1-G4)*C4*F4)</f>
        <v>1.0559662090813094E-2</v>
      </c>
      <c r="I4" s="18">
        <f>1-H4</f>
        <v>0.98944033790918695</v>
      </c>
      <c r="J4" s="41">
        <v>100000</v>
      </c>
      <c r="K4" s="20">
        <f>J4*H4</f>
        <v>1055.9662090813094</v>
      </c>
      <c r="L4" s="20">
        <f>C4*(J5+G4*K4)</f>
        <v>99260.823653643092</v>
      </c>
      <c r="M4" s="5">
        <f t="shared" ref="M4:M20" si="0">L4+M5</f>
        <v>7613927.1802455178</v>
      </c>
      <c r="N4" s="32">
        <f>M4/J4</f>
        <v>76.139271802455184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99260.823653643092</v>
      </c>
      <c r="T4" s="35">
        <f t="shared" ref="T4:T22" si="3">N4</f>
        <v>76.139271802455184</v>
      </c>
      <c r="U4" s="42">
        <v>0.96680194174873568</v>
      </c>
      <c r="V4" s="43">
        <f>1-U4</f>
        <v>3.3198058251264317E-2</v>
      </c>
      <c r="W4" s="29">
        <f>S4*U4</f>
        <v>95965.557047920971</v>
      </c>
      <c r="X4" s="29">
        <f t="shared" ref="X4:X20" si="4">X5+W4</f>
        <v>6843193.5331351655</v>
      </c>
      <c r="Y4" s="40">
        <f>X4/R4</f>
        <v>68.431935331351653</v>
      </c>
      <c r="Z4" s="36">
        <f>T4-Y4</f>
        <v>7.707336471103531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473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98944.033790918693</v>
      </c>
      <c r="K5" s="5">
        <f t="shared" ref="K5:K22" si="8">J5*H5</f>
        <v>0</v>
      </c>
      <c r="L5" s="5">
        <f t="shared" ref="L5:L21" si="9">C5*(J6+G5*K5)</f>
        <v>395776.13516367477</v>
      </c>
      <c r="M5" s="5">
        <f t="shared" si="0"/>
        <v>7514666.3565918747</v>
      </c>
      <c r="N5" s="33">
        <f t="shared" ref="N5:N22" si="10">M5/J5</f>
        <v>75.948655706430145</v>
      </c>
      <c r="O5" s="4"/>
      <c r="Q5" s="27" t="s">
        <v>36</v>
      </c>
      <c r="R5" s="29">
        <f t="shared" si="1"/>
        <v>98944.033790918693</v>
      </c>
      <c r="S5" s="29">
        <f t="shared" si="2"/>
        <v>395776.13516367477</v>
      </c>
      <c r="T5" s="35">
        <f t="shared" si="3"/>
        <v>75.948655706430145</v>
      </c>
      <c r="U5" s="42">
        <v>0.96680194174873568</v>
      </c>
      <c r="V5" s="43">
        <f>1-U5</f>
        <v>3.3198058251264317E-2</v>
      </c>
      <c r="W5" s="29">
        <f t="shared" ref="W5:W22" si="11">S5*U5</f>
        <v>382637.13597405085</v>
      </c>
      <c r="X5" s="29">
        <f t="shared" si="4"/>
        <v>6747227.9760872442</v>
      </c>
      <c r="Y5" s="35">
        <f t="shared" ref="Y5:Y22" si="12">X5/R5</f>
        <v>68.192368125449519</v>
      </c>
      <c r="Z5" s="36">
        <f t="shared" ref="Z5:Z22" si="13">T5-Y5</f>
        <v>7.7562875809806258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651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98944.033790918693</v>
      </c>
      <c r="K6" s="5">
        <f t="shared" si="8"/>
        <v>0</v>
      </c>
      <c r="L6" s="5">
        <f t="shared" si="9"/>
        <v>494720.16895459348</v>
      </c>
      <c r="M6" s="5">
        <f t="shared" si="0"/>
        <v>7118890.2214281997</v>
      </c>
      <c r="N6" s="33">
        <f t="shared" si="10"/>
        <v>71.948655706430145</v>
      </c>
      <c r="O6" s="4"/>
      <c r="Q6" s="27" t="s">
        <v>38</v>
      </c>
      <c r="R6" s="29">
        <f t="shared" si="1"/>
        <v>98944.033790918693</v>
      </c>
      <c r="S6" s="29">
        <f t="shared" si="2"/>
        <v>494720.16895459348</v>
      </c>
      <c r="T6" s="35">
        <f t="shared" si="3"/>
        <v>71.948655706430145</v>
      </c>
      <c r="U6" s="42">
        <v>0.96680194174873568</v>
      </c>
      <c r="V6" s="43">
        <f>1-U6</f>
        <v>3.3198058251264317E-2</v>
      </c>
      <c r="W6" s="29">
        <f t="shared" si="11"/>
        <v>478296.41996756353</v>
      </c>
      <c r="X6" s="29">
        <f t="shared" si="4"/>
        <v>6364590.8401131937</v>
      </c>
      <c r="Y6" s="35">
        <f t="shared" si="12"/>
        <v>64.325160358454582</v>
      </c>
      <c r="Z6" s="36">
        <f t="shared" si="13"/>
        <v>7.6234953479755632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679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98944.033790918693</v>
      </c>
      <c r="K7" s="5">
        <f t="shared" si="8"/>
        <v>0</v>
      </c>
      <c r="L7" s="5">
        <f t="shared" si="9"/>
        <v>494720.16895459348</v>
      </c>
      <c r="M7" s="5">
        <f t="shared" si="0"/>
        <v>6624170.0524736065</v>
      </c>
      <c r="N7" s="33">
        <f t="shared" si="10"/>
        <v>66.948655706430145</v>
      </c>
      <c r="O7" s="4"/>
      <c r="Q7" s="27" t="s">
        <v>40</v>
      </c>
      <c r="R7" s="29">
        <f t="shared" si="1"/>
        <v>98944.033790918693</v>
      </c>
      <c r="S7" s="29">
        <f t="shared" si="2"/>
        <v>494720.16895459348</v>
      </c>
      <c r="T7" s="35">
        <f t="shared" si="3"/>
        <v>66.948655706430145</v>
      </c>
      <c r="U7" s="42">
        <v>0.96680194174873568</v>
      </c>
      <c r="V7" s="43">
        <f>1-U7</f>
        <v>3.3198058251264317E-2</v>
      </c>
      <c r="W7" s="29">
        <f t="shared" si="11"/>
        <v>478296.41996756353</v>
      </c>
      <c r="X7" s="29">
        <f t="shared" si="4"/>
        <v>5886294.4201456299</v>
      </c>
      <c r="Y7" s="35">
        <f t="shared" si="12"/>
        <v>59.491150649710903</v>
      </c>
      <c r="Z7" s="36">
        <f t="shared" si="13"/>
        <v>7.457505056719242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878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98944.033790918693</v>
      </c>
      <c r="K8" s="5">
        <f t="shared" si="8"/>
        <v>0</v>
      </c>
      <c r="L8" s="5">
        <f t="shared" si="9"/>
        <v>494720.16895459348</v>
      </c>
      <c r="M8" s="5">
        <f t="shared" si="0"/>
        <v>6129449.8835190134</v>
      </c>
      <c r="N8" s="33">
        <f t="shared" si="10"/>
        <v>61.948655706430152</v>
      </c>
      <c r="O8" s="4"/>
      <c r="Q8" s="27" t="s">
        <v>42</v>
      </c>
      <c r="R8" s="29">
        <f t="shared" si="1"/>
        <v>98944.033790918693</v>
      </c>
      <c r="S8" s="29">
        <f t="shared" si="2"/>
        <v>494720.16895459348</v>
      </c>
      <c r="T8" s="35">
        <f t="shared" si="3"/>
        <v>61.948655706430152</v>
      </c>
      <c r="U8" s="42">
        <v>0.96680194174873568</v>
      </c>
      <c r="V8" s="43">
        <f>1-U8</f>
        <v>3.3198058251264317E-2</v>
      </c>
      <c r="W8" s="29">
        <f t="shared" si="11"/>
        <v>478296.41996756353</v>
      </c>
      <c r="X8" s="29">
        <f t="shared" si="4"/>
        <v>5407998.0001780661</v>
      </c>
      <c r="Y8" s="35">
        <f t="shared" si="12"/>
        <v>54.657140940967217</v>
      </c>
      <c r="Z8" s="36">
        <f t="shared" si="13"/>
        <v>7.2915147654629351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873</v>
      </c>
      <c r="E9" s="51">
        <v>2</v>
      </c>
      <c r="F9" s="3">
        <f t="shared" si="5"/>
        <v>2.2909507445589921E-3</v>
      </c>
      <c r="G9" s="2">
        <v>0.5</v>
      </c>
      <c r="H9" s="3">
        <f t="shared" si="6"/>
        <v>1.1389521640091117E-2</v>
      </c>
      <c r="I9" s="3">
        <f t="shared" si="7"/>
        <v>0.9886104783599089</v>
      </c>
      <c r="J9" s="5">
        <f t="shared" si="14"/>
        <v>98944.033790918693</v>
      </c>
      <c r="K9" s="5">
        <f t="shared" si="8"/>
        <v>1126.9252140195752</v>
      </c>
      <c r="L9" s="5">
        <f t="shared" si="9"/>
        <v>491902.85591954453</v>
      </c>
      <c r="M9" s="5">
        <f t="shared" si="0"/>
        <v>5634729.7145644203</v>
      </c>
      <c r="N9" s="33">
        <f t="shared" si="10"/>
        <v>56.948655706430159</v>
      </c>
      <c r="O9" s="4"/>
      <c r="Q9" s="27" t="s">
        <v>44</v>
      </c>
      <c r="R9" s="29">
        <f t="shared" si="1"/>
        <v>98944.033790918693</v>
      </c>
      <c r="S9" s="29">
        <f t="shared" si="2"/>
        <v>491902.85591954453</v>
      </c>
      <c r="T9" s="35">
        <f t="shared" si="3"/>
        <v>56.948655706430159</v>
      </c>
      <c r="U9" s="42">
        <v>0.9555940589531835</v>
      </c>
      <c r="V9" s="43">
        <f t="shared" ref="V9:V22" si="15">1-U9</f>
        <v>4.4405941046816499E-2</v>
      </c>
      <c r="W9" s="29">
        <f t="shared" si="11"/>
        <v>470059.44669882057</v>
      </c>
      <c r="X9" s="29">
        <f t="shared" si="4"/>
        <v>4929701.5802105023</v>
      </c>
      <c r="Y9" s="35">
        <f t="shared" si="12"/>
        <v>49.823131232223538</v>
      </c>
      <c r="Z9" s="36">
        <f t="shared" si="13"/>
        <v>7.1255244742066211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950</v>
      </c>
      <c r="E10" s="51">
        <v>1</v>
      </c>
      <c r="F10" s="3">
        <f t="shared" si="5"/>
        <v>1.0526315789473684E-3</v>
      </c>
      <c r="G10" s="2">
        <v>0.5</v>
      </c>
      <c r="H10" s="3">
        <f t="shared" si="6"/>
        <v>5.2493438320209982E-3</v>
      </c>
      <c r="I10" s="3">
        <f t="shared" si="7"/>
        <v>0.99475065616797897</v>
      </c>
      <c r="J10" s="5">
        <f t="shared" si="14"/>
        <v>97817.108576899118</v>
      </c>
      <c r="K10" s="5">
        <f t="shared" si="8"/>
        <v>513.47563557427361</v>
      </c>
      <c r="L10" s="5">
        <f t="shared" si="9"/>
        <v>487801.85379555996</v>
      </c>
      <c r="M10" s="5">
        <f t="shared" si="0"/>
        <v>5142826.8586448757</v>
      </c>
      <c r="N10" s="33">
        <f t="shared" si="10"/>
        <v>52.575944366642489</v>
      </c>
      <c r="O10" s="4"/>
      <c r="Q10" s="27" t="s">
        <v>46</v>
      </c>
      <c r="R10" s="29">
        <f t="shared" si="1"/>
        <v>97817.108576899118</v>
      </c>
      <c r="S10" s="29">
        <f t="shared" si="2"/>
        <v>487801.85379555996</v>
      </c>
      <c r="T10" s="35">
        <f t="shared" si="3"/>
        <v>52.575944366642489</v>
      </c>
      <c r="U10" s="42">
        <v>0.96363095511775332</v>
      </c>
      <c r="V10" s="43">
        <f t="shared" si="15"/>
        <v>3.6369044882246682E-2</v>
      </c>
      <c r="W10" s="29">
        <f t="shared" si="11"/>
        <v>470060.96628122608</v>
      </c>
      <c r="X10" s="29">
        <f t="shared" si="4"/>
        <v>4459642.133511682</v>
      </c>
      <c r="Y10" s="35">
        <f t="shared" si="12"/>
        <v>45.591637274840579</v>
      </c>
      <c r="Z10" s="36">
        <f t="shared" si="13"/>
        <v>6.9843070918019095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801</v>
      </c>
      <c r="E11" s="51">
        <v>1</v>
      </c>
      <c r="F11" s="3">
        <f t="shared" si="5"/>
        <v>1.2484394506866417E-3</v>
      </c>
      <c r="G11" s="2">
        <v>0.5</v>
      </c>
      <c r="H11" s="3">
        <f t="shared" si="6"/>
        <v>6.222775357809583E-3</v>
      </c>
      <c r="I11" s="3">
        <f t="shared" si="7"/>
        <v>0.99377722464219043</v>
      </c>
      <c r="J11" s="5">
        <f t="shared" si="14"/>
        <v>97303.632941324846</v>
      </c>
      <c r="K11" s="5">
        <f t="shared" si="8"/>
        <v>605.49864929262503</v>
      </c>
      <c r="L11" s="5">
        <f t="shared" si="9"/>
        <v>485004.41808339267</v>
      </c>
      <c r="M11" s="5">
        <f t="shared" si="0"/>
        <v>4655025.0048493156</v>
      </c>
      <c r="N11" s="33">
        <f t="shared" si="10"/>
        <v>47.840197371215794</v>
      </c>
      <c r="O11" s="4"/>
      <c r="Q11" s="27" t="s">
        <v>48</v>
      </c>
      <c r="R11" s="29">
        <f t="shared" si="1"/>
        <v>97303.632941324846</v>
      </c>
      <c r="S11" s="29">
        <f t="shared" si="2"/>
        <v>485004.41808339267</v>
      </c>
      <c r="T11" s="35">
        <f t="shared" si="3"/>
        <v>47.840197371215794</v>
      </c>
      <c r="U11" s="42">
        <v>0.96005435016735896</v>
      </c>
      <c r="V11" s="43">
        <f t="shared" si="15"/>
        <v>3.9945649832641039E-2</v>
      </c>
      <c r="W11" s="29">
        <f t="shared" si="11"/>
        <v>465630.60143134964</v>
      </c>
      <c r="X11" s="29">
        <f t="shared" si="4"/>
        <v>3989581.1672304561</v>
      </c>
      <c r="Y11" s="35">
        <f t="shared" si="12"/>
        <v>41.001358804724354</v>
      </c>
      <c r="Z11" s="36">
        <f t="shared" si="13"/>
        <v>6.8388385664914395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872</v>
      </c>
      <c r="E12" s="51">
        <v>1</v>
      </c>
      <c r="F12" s="3">
        <f t="shared" si="5"/>
        <v>1.1467889908256881E-3</v>
      </c>
      <c r="G12" s="2">
        <v>0.5</v>
      </c>
      <c r="H12" s="3">
        <f t="shared" si="6"/>
        <v>5.717552887364208E-3</v>
      </c>
      <c r="I12" s="3">
        <f t="shared" si="7"/>
        <v>0.9942824471126358</v>
      </c>
      <c r="J12" s="5">
        <f t="shared" si="14"/>
        <v>96698.13429203222</v>
      </c>
      <c r="K12" s="5">
        <f t="shared" si="8"/>
        <v>552.87669692414079</v>
      </c>
      <c r="L12" s="5">
        <f t="shared" si="9"/>
        <v>482108.4797178508</v>
      </c>
      <c r="M12" s="5">
        <f t="shared" si="0"/>
        <v>4170020.5867659226</v>
      </c>
      <c r="N12" s="33">
        <f t="shared" si="10"/>
        <v>43.124105933339877</v>
      </c>
      <c r="O12" s="4"/>
      <c r="Q12" s="27" t="s">
        <v>50</v>
      </c>
      <c r="R12" s="29">
        <f t="shared" si="1"/>
        <v>96698.13429203222</v>
      </c>
      <c r="S12" s="29">
        <f t="shared" si="2"/>
        <v>482108.4797178508</v>
      </c>
      <c r="T12" s="35">
        <f t="shared" si="3"/>
        <v>43.124105933339877</v>
      </c>
      <c r="U12" s="42">
        <v>0.94127750867207383</v>
      </c>
      <c r="V12" s="43">
        <f t="shared" si="15"/>
        <v>5.8722491327926174E-2</v>
      </c>
      <c r="W12" s="29">
        <f t="shared" si="11"/>
        <v>453797.86869849963</v>
      </c>
      <c r="X12" s="29">
        <f t="shared" si="4"/>
        <v>3523950.5657991064</v>
      </c>
      <c r="Y12" s="35">
        <f t="shared" si="12"/>
        <v>36.442797905041637</v>
      </c>
      <c r="Z12" s="36">
        <f t="shared" si="13"/>
        <v>6.6813080282982398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945</v>
      </c>
      <c r="E13" s="51">
        <v>5</v>
      </c>
      <c r="F13" s="3">
        <f t="shared" si="5"/>
        <v>5.2910052910052907E-3</v>
      </c>
      <c r="G13" s="2">
        <v>0.5</v>
      </c>
      <c r="H13" s="3">
        <f t="shared" si="6"/>
        <v>2.6109660574412531E-2</v>
      </c>
      <c r="I13" s="3">
        <f t="shared" si="7"/>
        <v>0.97389033942558745</v>
      </c>
      <c r="J13" s="5">
        <f t="shared" si="14"/>
        <v>96145.25759510808</v>
      </c>
      <c r="K13" s="5">
        <f t="shared" si="8"/>
        <v>2510.3200416477302</v>
      </c>
      <c r="L13" s="5">
        <f t="shared" si="9"/>
        <v>474450.48787142104</v>
      </c>
      <c r="M13" s="5">
        <f t="shared" si="0"/>
        <v>3687912.1070480719</v>
      </c>
      <c r="N13" s="33">
        <f t="shared" si="10"/>
        <v>38.357712062916299</v>
      </c>
      <c r="O13" s="4"/>
      <c r="Q13" s="27" t="s">
        <v>52</v>
      </c>
      <c r="R13" s="29">
        <f t="shared" si="1"/>
        <v>96145.25759510808</v>
      </c>
      <c r="S13" s="29">
        <f t="shared" si="2"/>
        <v>474450.48787142104</v>
      </c>
      <c r="T13" s="35">
        <f t="shared" si="3"/>
        <v>38.357712062916299</v>
      </c>
      <c r="U13" s="42">
        <v>0.95386474178345915</v>
      </c>
      <c r="V13" s="43">
        <f t="shared" si="15"/>
        <v>4.6135258216540853E-2</v>
      </c>
      <c r="W13" s="29">
        <f t="shared" si="11"/>
        <v>452561.59210250922</v>
      </c>
      <c r="X13" s="29">
        <f t="shared" si="4"/>
        <v>3070152.6971006067</v>
      </c>
      <c r="Y13" s="35">
        <f t="shared" si="12"/>
        <v>31.932440287692543</v>
      </c>
      <c r="Z13" s="36">
        <f t="shared" si="13"/>
        <v>6.4252717752237558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990</v>
      </c>
      <c r="E14" s="51">
        <v>7</v>
      </c>
      <c r="F14" s="3">
        <f t="shared" si="5"/>
        <v>7.0707070707070711E-3</v>
      </c>
      <c r="G14" s="2">
        <v>0.5</v>
      </c>
      <c r="H14" s="3">
        <f t="shared" si="6"/>
        <v>3.4739454094292806E-2</v>
      </c>
      <c r="I14" s="3">
        <f t="shared" si="7"/>
        <v>0.9652605459057072</v>
      </c>
      <c r="J14" s="5">
        <f t="shared" si="14"/>
        <v>93634.937553460346</v>
      </c>
      <c r="K14" s="5">
        <f t="shared" si="8"/>
        <v>3252.826614760409</v>
      </c>
      <c r="L14" s="5">
        <f t="shared" si="9"/>
        <v>460042.62123040069</v>
      </c>
      <c r="M14" s="5">
        <f t="shared" si="0"/>
        <v>3213461.6191766509</v>
      </c>
      <c r="N14" s="33">
        <f t="shared" si="10"/>
        <v>34.319044825997167</v>
      </c>
      <c r="O14" s="4"/>
      <c r="Q14" s="27" t="s">
        <v>54</v>
      </c>
      <c r="R14" s="29">
        <f t="shared" si="1"/>
        <v>93634.937553460346</v>
      </c>
      <c r="S14" s="29">
        <f t="shared" si="2"/>
        <v>460042.62123040069</v>
      </c>
      <c r="T14" s="35">
        <f t="shared" si="3"/>
        <v>34.319044825997167</v>
      </c>
      <c r="U14" s="42">
        <v>0.94210046609890041</v>
      </c>
      <c r="V14" s="43">
        <f t="shared" si="15"/>
        <v>5.7899533901099587E-2</v>
      </c>
      <c r="W14" s="29">
        <f t="shared" si="11"/>
        <v>433406.3678865204</v>
      </c>
      <c r="X14" s="29">
        <f t="shared" si="4"/>
        <v>2617591.1049980978</v>
      </c>
      <c r="Y14" s="35">
        <f t="shared" si="12"/>
        <v>27.955282220416912</v>
      </c>
      <c r="Z14" s="36">
        <f t="shared" si="13"/>
        <v>6.3637626055802556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868</v>
      </c>
      <c r="E15" s="51">
        <v>9</v>
      </c>
      <c r="F15" s="3">
        <f t="shared" si="5"/>
        <v>1.0368663594470046E-2</v>
      </c>
      <c r="G15" s="2">
        <v>0.5</v>
      </c>
      <c r="H15" s="3">
        <f t="shared" si="6"/>
        <v>5.0533408197641773E-2</v>
      </c>
      <c r="I15" s="3">
        <f t="shared" si="7"/>
        <v>0.94946659180235826</v>
      </c>
      <c r="J15" s="5">
        <f t="shared" si="14"/>
        <v>90382.110938699931</v>
      </c>
      <c r="K15" s="5">
        <f t="shared" si="8"/>
        <v>4567.3161058298674</v>
      </c>
      <c r="L15" s="5">
        <f t="shared" si="9"/>
        <v>440492.26442892506</v>
      </c>
      <c r="M15" s="5">
        <f t="shared" si="0"/>
        <v>2753418.9979462503</v>
      </c>
      <c r="N15" s="33">
        <f t="shared" si="10"/>
        <v>30.464203251611462</v>
      </c>
      <c r="O15" s="4"/>
      <c r="Q15" s="27" t="s">
        <v>56</v>
      </c>
      <c r="R15" s="29">
        <f t="shared" si="1"/>
        <v>90382.110938699931</v>
      </c>
      <c r="S15" s="29">
        <f t="shared" si="2"/>
        <v>440492.26442892506</v>
      </c>
      <c r="T15" s="35">
        <f t="shared" si="3"/>
        <v>30.464203251611462</v>
      </c>
      <c r="U15" s="42">
        <v>0.91645683631107144</v>
      </c>
      <c r="V15" s="43">
        <f t="shared" si="15"/>
        <v>8.3543163688928557E-2</v>
      </c>
      <c r="W15" s="29">
        <f t="shared" si="11"/>
        <v>403692.14707803255</v>
      </c>
      <c r="X15" s="29">
        <f t="shared" si="4"/>
        <v>2184184.7371115773</v>
      </c>
      <c r="Y15" s="35">
        <f t="shared" si="12"/>
        <v>24.166117768514635</v>
      </c>
      <c r="Z15" s="36">
        <f t="shared" si="13"/>
        <v>6.2980854830968269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701</v>
      </c>
      <c r="E16" s="51">
        <v>4</v>
      </c>
      <c r="F16" s="3">
        <f t="shared" si="5"/>
        <v>5.7061340941512127E-3</v>
      </c>
      <c r="G16" s="2">
        <v>0.5</v>
      </c>
      <c r="H16" s="3">
        <f t="shared" si="6"/>
        <v>2.8129395218002812E-2</v>
      </c>
      <c r="I16" s="3">
        <f t="shared" si="7"/>
        <v>0.97187060478199716</v>
      </c>
      <c r="J16" s="5">
        <f t="shared" si="14"/>
        <v>85814.794832870073</v>
      </c>
      <c r="K16" s="5">
        <f t="shared" si="8"/>
        <v>2413.9182794056278</v>
      </c>
      <c r="L16" s="5">
        <f t="shared" si="9"/>
        <v>423039.17846583633</v>
      </c>
      <c r="M16" s="5">
        <f t="shared" si="0"/>
        <v>2312926.733517325</v>
      </c>
      <c r="N16" s="33">
        <f t="shared" si="10"/>
        <v>26.95254050332348</v>
      </c>
      <c r="O16" s="4"/>
      <c r="Q16" s="27" t="s">
        <v>58</v>
      </c>
      <c r="R16" s="29">
        <f t="shared" si="1"/>
        <v>85814.794832870073</v>
      </c>
      <c r="S16" s="29">
        <f t="shared" si="2"/>
        <v>423039.17846583633</v>
      </c>
      <c r="T16" s="35">
        <f t="shared" si="3"/>
        <v>26.95254050332348</v>
      </c>
      <c r="U16" s="42">
        <v>0.8859396016463057</v>
      </c>
      <c r="V16" s="43">
        <f t="shared" si="15"/>
        <v>0.1140603983536943</v>
      </c>
      <c r="W16" s="29">
        <f t="shared" si="11"/>
        <v>374787.16125080345</v>
      </c>
      <c r="X16" s="29">
        <f t="shared" si="4"/>
        <v>1780492.5900335449</v>
      </c>
      <c r="Y16" s="35">
        <f t="shared" si="12"/>
        <v>20.748084214396489</v>
      </c>
      <c r="Z16" s="36">
        <f t="shared" si="13"/>
        <v>6.2044562889269912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521</v>
      </c>
      <c r="E17" s="51">
        <v>13</v>
      </c>
      <c r="F17" s="3">
        <f t="shared" si="5"/>
        <v>2.4952015355086371E-2</v>
      </c>
      <c r="G17" s="2">
        <v>0.5</v>
      </c>
      <c r="H17" s="3">
        <f t="shared" si="6"/>
        <v>0.1174345076784101</v>
      </c>
      <c r="I17" s="3">
        <f t="shared" si="7"/>
        <v>0.88256549232158987</v>
      </c>
      <c r="J17" s="5">
        <f t="shared" si="14"/>
        <v>83400.876553464448</v>
      </c>
      <c r="K17" s="5">
        <f t="shared" si="8"/>
        <v>9794.1408780039528</v>
      </c>
      <c r="L17" s="5">
        <f t="shared" si="9"/>
        <v>392519.03057231242</v>
      </c>
      <c r="M17" s="5">
        <f t="shared" si="0"/>
        <v>1889887.5550514886</v>
      </c>
      <c r="N17" s="33">
        <f t="shared" si="10"/>
        <v>22.660284077949335</v>
      </c>
      <c r="O17" s="4"/>
      <c r="Q17" s="27" t="s">
        <v>60</v>
      </c>
      <c r="R17" s="29">
        <f t="shared" si="1"/>
        <v>83400.876553464448</v>
      </c>
      <c r="S17" s="29">
        <f t="shared" si="2"/>
        <v>392519.03057231242</v>
      </c>
      <c r="T17" s="35">
        <f t="shared" si="3"/>
        <v>22.660284077949335</v>
      </c>
      <c r="U17" s="42">
        <v>0.85631920960893304</v>
      </c>
      <c r="V17" s="43">
        <f t="shared" si="15"/>
        <v>0.14368079039106696</v>
      </c>
      <c r="W17" s="29">
        <f t="shared" si="11"/>
        <v>336121.58601614722</v>
      </c>
      <c r="X17" s="29">
        <f t="shared" si="4"/>
        <v>1405705.4287827415</v>
      </c>
      <c r="Y17" s="35">
        <f t="shared" si="12"/>
        <v>16.854804012540669</v>
      </c>
      <c r="Z17" s="36">
        <f t="shared" si="13"/>
        <v>5.8054800654086662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377</v>
      </c>
      <c r="E18" s="51">
        <v>7</v>
      </c>
      <c r="F18" s="3">
        <f t="shared" si="5"/>
        <v>1.8567639257294429E-2</v>
      </c>
      <c r="G18" s="2">
        <v>0.5</v>
      </c>
      <c r="H18" s="3">
        <f t="shared" si="6"/>
        <v>8.8719898605830169E-2</v>
      </c>
      <c r="I18" s="3">
        <f t="shared" si="7"/>
        <v>0.91128010139416982</v>
      </c>
      <c r="J18" s="5">
        <f t="shared" si="14"/>
        <v>73606.735675460499</v>
      </c>
      <c r="K18" s="5">
        <f t="shared" si="8"/>
        <v>6530.3821258329981</v>
      </c>
      <c r="L18" s="5">
        <f t="shared" si="9"/>
        <v>351707.72306271998</v>
      </c>
      <c r="M18" s="5">
        <f t="shared" si="0"/>
        <v>1497368.5244791762</v>
      </c>
      <c r="N18" s="33">
        <f t="shared" si="10"/>
        <v>20.34281931861813</v>
      </c>
      <c r="O18" s="4"/>
      <c r="Q18" s="27" t="s">
        <v>62</v>
      </c>
      <c r="R18" s="29">
        <f t="shared" si="1"/>
        <v>73606.735675460499</v>
      </c>
      <c r="S18" s="29">
        <f t="shared" si="2"/>
        <v>351707.72306271998</v>
      </c>
      <c r="T18" s="35">
        <f t="shared" si="3"/>
        <v>20.34281931861813</v>
      </c>
      <c r="U18" s="42">
        <v>0.77613843304153718</v>
      </c>
      <c r="V18" s="43">
        <f t="shared" si="15"/>
        <v>0.22386156695846282</v>
      </c>
      <c r="W18" s="29">
        <f t="shared" si="11"/>
        <v>272973.88106650638</v>
      </c>
      <c r="X18" s="29">
        <f t="shared" si="4"/>
        <v>1069583.8427665944</v>
      </c>
      <c r="Y18" s="35">
        <f t="shared" si="12"/>
        <v>14.531059324278381</v>
      </c>
      <c r="Z18" s="36">
        <f t="shared" si="13"/>
        <v>5.8117599943397487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247</v>
      </c>
      <c r="E19" s="51">
        <v>9</v>
      </c>
      <c r="F19" s="3">
        <f t="shared" si="5"/>
        <v>3.643724696356275E-2</v>
      </c>
      <c r="G19" s="2">
        <v>0.5</v>
      </c>
      <c r="H19" s="3">
        <f t="shared" si="6"/>
        <v>0.16697588126159554</v>
      </c>
      <c r="I19" s="3">
        <f t="shared" si="7"/>
        <v>0.83302411873840443</v>
      </c>
      <c r="J19" s="5">
        <f t="shared" si="14"/>
        <v>67076.3535496275</v>
      </c>
      <c r="K19" s="5">
        <f t="shared" si="8"/>
        <v>11200.133245763403</v>
      </c>
      <c r="L19" s="5">
        <f t="shared" si="9"/>
        <v>307381.43463372899</v>
      </c>
      <c r="M19" s="5">
        <f t="shared" si="0"/>
        <v>1145660.8014164562</v>
      </c>
      <c r="N19" s="33">
        <f t="shared" si="10"/>
        <v>17.079950545743682</v>
      </c>
      <c r="O19" s="4"/>
      <c r="Q19" s="27" t="s">
        <v>64</v>
      </c>
      <c r="R19" s="29">
        <f t="shared" si="1"/>
        <v>67076.3535496275</v>
      </c>
      <c r="S19" s="29">
        <f t="shared" si="2"/>
        <v>307381.43463372899</v>
      </c>
      <c r="T19" s="35">
        <f t="shared" si="3"/>
        <v>17.079950545743682</v>
      </c>
      <c r="U19" s="42">
        <v>0.73716277889453141</v>
      </c>
      <c r="V19" s="43">
        <f t="shared" si="15"/>
        <v>0.26283722110546859</v>
      </c>
      <c r="W19" s="29">
        <f t="shared" si="11"/>
        <v>226590.15253518743</v>
      </c>
      <c r="X19" s="29">
        <f t="shared" si="4"/>
        <v>796609.961700088</v>
      </c>
      <c r="Y19" s="35">
        <f t="shared" si="12"/>
        <v>11.87616677926154</v>
      </c>
      <c r="Z19" s="36">
        <f t="shared" si="13"/>
        <v>5.2037837664821414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161</v>
      </c>
      <c r="E20" s="51">
        <v>6</v>
      </c>
      <c r="F20" s="3">
        <f t="shared" si="5"/>
        <v>3.7267080745341616E-2</v>
      </c>
      <c r="G20" s="2">
        <v>0.5</v>
      </c>
      <c r="H20" s="3">
        <f t="shared" si="6"/>
        <v>0.17045454545454547</v>
      </c>
      <c r="I20" s="3">
        <f t="shared" si="7"/>
        <v>0.82954545454545459</v>
      </c>
      <c r="J20" s="5">
        <f t="shared" si="14"/>
        <v>55876.220303864095</v>
      </c>
      <c r="K20" s="5">
        <f t="shared" si="8"/>
        <v>9524.355733613198</v>
      </c>
      <c r="L20" s="5">
        <f t="shared" si="9"/>
        <v>255570.2121852875</v>
      </c>
      <c r="M20" s="5">
        <f t="shared" si="0"/>
        <v>838279.3667827273</v>
      </c>
      <c r="N20" s="33">
        <f t="shared" si="10"/>
        <v>15.002435064935064</v>
      </c>
      <c r="O20" s="4"/>
      <c r="Q20" s="27" t="s">
        <v>66</v>
      </c>
      <c r="R20" s="29">
        <f t="shared" si="1"/>
        <v>55876.220303864095</v>
      </c>
      <c r="S20" s="29">
        <f t="shared" si="2"/>
        <v>255570.2121852875</v>
      </c>
      <c r="T20" s="35">
        <f t="shared" si="3"/>
        <v>15.002435064935064</v>
      </c>
      <c r="U20" s="42">
        <v>0.7271372759570951</v>
      </c>
      <c r="V20" s="43">
        <f t="shared" si="15"/>
        <v>0.2728627240429049</v>
      </c>
      <c r="W20" s="29">
        <f t="shared" si="11"/>
        <v>185834.62790418675</v>
      </c>
      <c r="X20" s="29">
        <f t="shared" si="4"/>
        <v>570019.80916490057</v>
      </c>
      <c r="Y20" s="35">
        <f t="shared" si="12"/>
        <v>10.20147400924828</v>
      </c>
      <c r="Z20" s="36">
        <f t="shared" si="13"/>
        <v>4.8009610556867841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65</v>
      </c>
      <c r="E21" s="51">
        <v>2</v>
      </c>
      <c r="F21" s="3">
        <f t="shared" si="5"/>
        <v>3.0769230769230771E-2</v>
      </c>
      <c r="G21" s="2">
        <v>0.5</v>
      </c>
      <c r="H21" s="3">
        <f t="shared" si="6"/>
        <v>0.14285714285714288</v>
      </c>
      <c r="I21" s="3">
        <f t="shared" si="7"/>
        <v>0.8571428571428571</v>
      </c>
      <c r="J21" s="5">
        <f t="shared" si="14"/>
        <v>46351.864570250902</v>
      </c>
      <c r="K21" s="5">
        <f t="shared" si="8"/>
        <v>6621.6949386072729</v>
      </c>
      <c r="L21" s="5">
        <f t="shared" si="9"/>
        <v>215205.08550473631</v>
      </c>
      <c r="M21" s="5">
        <f>L21+M22</f>
        <v>582709.1545974398</v>
      </c>
      <c r="N21" s="33">
        <f t="shared" si="10"/>
        <v>12.571428571428569</v>
      </c>
      <c r="O21" s="4"/>
      <c r="Q21" s="27" t="s">
        <v>68</v>
      </c>
      <c r="R21" s="29">
        <f t="shared" si="1"/>
        <v>46351.864570250902</v>
      </c>
      <c r="S21" s="29">
        <f t="shared" si="2"/>
        <v>215205.08550473631</v>
      </c>
      <c r="T21" s="35">
        <f t="shared" si="3"/>
        <v>12.571428571428569</v>
      </c>
      <c r="U21" s="42">
        <v>0.68635947845240242</v>
      </c>
      <c r="V21" s="43">
        <f t="shared" si="15"/>
        <v>0.31364052154759758</v>
      </c>
      <c r="W21" s="29">
        <f t="shared" si="11"/>
        <v>147708.05024733549</v>
      </c>
      <c r="X21" s="29">
        <f>X22+W21</f>
        <v>384185.18126071384</v>
      </c>
      <c r="Y21" s="35">
        <f t="shared" si="12"/>
        <v>8.2884514964536677</v>
      </c>
      <c r="Z21" s="36">
        <f t="shared" si="13"/>
        <v>4.2829770749749017</v>
      </c>
    </row>
    <row r="22" spans="1:26" s="2" customFormat="1" x14ac:dyDescent="0.25">
      <c r="A22" s="12">
        <v>19</v>
      </c>
      <c r="B22" s="13" t="s">
        <v>69</v>
      </c>
      <c r="C22" s="12"/>
      <c r="D22">
        <v>37</v>
      </c>
      <c r="E22" s="51">
        <v>4</v>
      </c>
      <c r="F22" s="17">
        <f t="shared" si="5"/>
        <v>0.10810810810810811</v>
      </c>
      <c r="G22" s="12"/>
      <c r="H22" s="17">
        <v>1</v>
      </c>
      <c r="I22" s="17">
        <f t="shared" si="7"/>
        <v>0</v>
      </c>
      <c r="J22" s="21">
        <f t="shared" si="14"/>
        <v>39730.169631643628</v>
      </c>
      <c r="K22" s="21">
        <f t="shared" si="8"/>
        <v>39730.169631643628</v>
      </c>
      <c r="L22" s="21">
        <f>K22/F22</f>
        <v>367504.06909270352</v>
      </c>
      <c r="M22" s="21">
        <f>L22</f>
        <v>367504.06909270352</v>
      </c>
      <c r="N22" s="34">
        <f t="shared" si="10"/>
        <v>9.2499999999999982</v>
      </c>
      <c r="O22" s="4"/>
      <c r="Q22" s="30" t="s">
        <v>69</v>
      </c>
      <c r="R22" s="31">
        <f t="shared" si="1"/>
        <v>39730.169631643628</v>
      </c>
      <c r="S22" s="31">
        <f t="shared" si="2"/>
        <v>367504.06909270352</v>
      </c>
      <c r="T22" s="38">
        <f t="shared" si="3"/>
        <v>9.2499999999999982</v>
      </c>
      <c r="U22" s="44">
        <v>0.64346806172022719</v>
      </c>
      <c r="V22" s="45">
        <f t="shared" si="15"/>
        <v>0.35653193827977281</v>
      </c>
      <c r="W22" s="31">
        <f t="shared" si="11"/>
        <v>236477.13101337838</v>
      </c>
      <c r="X22" s="31">
        <f>W22</f>
        <v>236477.13101337838</v>
      </c>
      <c r="Y22" s="38">
        <f t="shared" si="12"/>
        <v>5.952079570912101</v>
      </c>
      <c r="Z22" s="37">
        <f t="shared" si="13"/>
        <v>3.2979204290878972</v>
      </c>
    </row>
    <row r="23" spans="1:26" s="2" customFormat="1" ht="13.2" x14ac:dyDescent="0.25">
      <c r="B23" s="2" t="s">
        <v>70</v>
      </c>
      <c r="D23" s="25">
        <f>SUM(D4:D22)</f>
        <v>11183</v>
      </c>
      <c r="E23" s="25">
        <f>SUM(E4:E22)</f>
        <v>72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88</v>
      </c>
      <c r="E29" s="51">
        <v>2</v>
      </c>
      <c r="F29" s="3">
        <f>E29/D29</f>
        <v>2.2727272727272728E-2</v>
      </c>
      <c r="G29" s="2">
        <v>0.3</v>
      </c>
      <c r="H29" s="18">
        <f>C29*F29/(1+(1-G29)*C29*F29)</f>
        <v>2.2371364653243849E-2</v>
      </c>
      <c r="I29" s="18">
        <f>1-H29</f>
        <v>0.97762863534675615</v>
      </c>
      <c r="J29" s="19">
        <v>100000</v>
      </c>
      <c r="K29" s="20">
        <f>J29*H29</f>
        <v>2237.136465324385</v>
      </c>
      <c r="L29" s="20">
        <f>C29*(J30+G29*K29)</f>
        <v>98434.004474272937</v>
      </c>
      <c r="M29" s="5">
        <f t="shared" ref="M29:M45" si="16">L29+M30</f>
        <v>7594604.373146818</v>
      </c>
      <c r="N29" s="32">
        <f>M29/J29</f>
        <v>75.94604373146818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98434.004474272937</v>
      </c>
      <c r="T29" s="35">
        <f t="shared" ref="T29:T47" si="19">N29</f>
        <v>75.94604373146818</v>
      </c>
      <c r="U29" s="42">
        <v>0.95864674002964168</v>
      </c>
      <c r="V29" s="43">
        <f>1-U29</f>
        <v>4.1353259970358325E-2</v>
      </c>
      <c r="W29" s="29">
        <f>S29*U29</f>
        <v>94363.437497324907</v>
      </c>
      <c r="X29" s="29">
        <f t="shared" ref="X29:X45" si="20">X30+W29</f>
        <v>6756542.9511066433</v>
      </c>
      <c r="Y29" s="40">
        <f>X29/R29</f>
        <v>67.565429511066426</v>
      </c>
      <c r="Z29" s="36">
        <f>T29-Y29</f>
        <v>8.3806142204017533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445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97762.86353467562</v>
      </c>
      <c r="K30" s="5">
        <f t="shared" ref="K30:K47" si="24">J30*H30</f>
        <v>0</v>
      </c>
      <c r="L30" s="5">
        <f t="shared" ref="L30:L46" si="25">C30*(J31+G30*K30)</f>
        <v>391051.45413870248</v>
      </c>
      <c r="M30" s="5">
        <f t="shared" si="16"/>
        <v>7496170.3686725451</v>
      </c>
      <c r="N30" s="33">
        <f t="shared" ref="N30:N47" si="26">M30/J30</f>
        <v>76.677074480472029</v>
      </c>
      <c r="O30" s="4"/>
      <c r="Q30" s="27" t="s">
        <v>36</v>
      </c>
      <c r="R30" s="29">
        <f t="shared" si="17"/>
        <v>97762.86353467562</v>
      </c>
      <c r="S30" s="29">
        <f t="shared" si="18"/>
        <v>391051.45413870248</v>
      </c>
      <c r="T30" s="35">
        <f t="shared" si="19"/>
        <v>76.677074480472029</v>
      </c>
      <c r="U30" s="42">
        <v>0.95864674002964168</v>
      </c>
      <c r="V30" s="43">
        <f>1-U30</f>
        <v>4.1353259970358325E-2</v>
      </c>
      <c r="W30" s="29">
        <f t="shared" ref="W30:W47" si="27">S30*U30</f>
        <v>374880.20169391803</v>
      </c>
      <c r="X30" s="29">
        <f t="shared" si="20"/>
        <v>6662179.5136093181</v>
      </c>
      <c r="Y30" s="35">
        <f t="shared" ref="Y30:Y47" si="28">X30/R30</f>
        <v>68.146321340580442</v>
      </c>
      <c r="Z30" s="36">
        <f t="shared" ref="Z30:Z47" si="29">T30-Y30</f>
        <v>8.530753139891587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625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97762.86353467562</v>
      </c>
      <c r="K31" s="5">
        <f t="shared" si="24"/>
        <v>0</v>
      </c>
      <c r="L31" s="5">
        <f t="shared" si="25"/>
        <v>488814.3176733781</v>
      </c>
      <c r="M31" s="5">
        <f t="shared" si="16"/>
        <v>7105118.9145338424</v>
      </c>
      <c r="N31" s="33">
        <f t="shared" si="26"/>
        <v>72.677074480472015</v>
      </c>
      <c r="O31" s="4"/>
      <c r="Q31" s="27" t="s">
        <v>38</v>
      </c>
      <c r="R31" s="29">
        <f t="shared" si="17"/>
        <v>97762.86353467562</v>
      </c>
      <c r="S31" s="29">
        <f t="shared" si="18"/>
        <v>488814.3176733781</v>
      </c>
      <c r="T31" s="35">
        <f t="shared" si="19"/>
        <v>72.677074480472015</v>
      </c>
      <c r="U31" s="42">
        <v>0.95864674002964168</v>
      </c>
      <c r="V31" s="43">
        <f>1-U31</f>
        <v>4.1353259970358325E-2</v>
      </c>
      <c r="W31" s="29">
        <f t="shared" si="27"/>
        <v>468600.25211739755</v>
      </c>
      <c r="X31" s="29">
        <f t="shared" si="20"/>
        <v>6287299.3119154004</v>
      </c>
      <c r="Y31" s="35">
        <f t="shared" si="28"/>
        <v>64.311734380461871</v>
      </c>
      <c r="Z31" s="36">
        <f t="shared" si="29"/>
        <v>8.3653401000101439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674</v>
      </c>
      <c r="E32" s="51">
        <v>1</v>
      </c>
      <c r="F32" s="3">
        <f t="shared" si="21"/>
        <v>1.483679525222552E-3</v>
      </c>
      <c r="G32" s="2">
        <v>0.5</v>
      </c>
      <c r="H32" s="3">
        <f t="shared" si="22"/>
        <v>7.3909830007390983E-3</v>
      </c>
      <c r="I32" s="3">
        <f t="shared" si="23"/>
        <v>0.99260901699926085</v>
      </c>
      <c r="J32" s="5">
        <f t="shared" si="30"/>
        <v>97762.86353467562</v>
      </c>
      <c r="K32" s="5">
        <f t="shared" si="24"/>
        <v>722.56366248836378</v>
      </c>
      <c r="L32" s="5">
        <f t="shared" si="25"/>
        <v>487007.90851715719</v>
      </c>
      <c r="M32" s="5">
        <f t="shared" si="16"/>
        <v>6616304.5968604647</v>
      </c>
      <c r="N32" s="33">
        <f t="shared" si="26"/>
        <v>67.677074480472029</v>
      </c>
      <c r="O32" s="4"/>
      <c r="Q32" s="27" t="s">
        <v>40</v>
      </c>
      <c r="R32" s="29">
        <f t="shared" si="17"/>
        <v>97762.86353467562</v>
      </c>
      <c r="S32" s="29">
        <f t="shared" si="18"/>
        <v>487007.90851715719</v>
      </c>
      <c r="T32" s="35">
        <f t="shared" si="19"/>
        <v>67.677074480472029</v>
      </c>
      <c r="U32" s="42">
        <v>0.95864674002964168</v>
      </c>
      <c r="V32" s="43">
        <f>1-U32</f>
        <v>4.1353259970358325E-2</v>
      </c>
      <c r="W32" s="29">
        <f t="shared" si="27"/>
        <v>466868.5438686267</v>
      </c>
      <c r="X32" s="29">
        <f t="shared" si="20"/>
        <v>5818699.0597980032</v>
      </c>
      <c r="Y32" s="35">
        <f t="shared" si="28"/>
        <v>59.518500680313664</v>
      </c>
      <c r="Z32" s="36">
        <f t="shared" si="29"/>
        <v>8.158573800158365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715</v>
      </c>
      <c r="E33" s="51">
        <v>1</v>
      </c>
      <c r="F33" s="3">
        <f t="shared" si="21"/>
        <v>1.3986013986013986E-3</v>
      </c>
      <c r="G33" s="2">
        <v>0.5</v>
      </c>
      <c r="H33" s="3">
        <f t="shared" si="22"/>
        <v>6.9686411149825784E-3</v>
      </c>
      <c r="I33" s="3">
        <f t="shared" si="23"/>
        <v>0.99303135888501737</v>
      </c>
      <c r="J33" s="5">
        <f t="shared" si="30"/>
        <v>97040.299872187257</v>
      </c>
      <c r="K33" s="5">
        <f t="shared" si="24"/>
        <v>676.23902349956279</v>
      </c>
      <c r="L33" s="5">
        <f t="shared" si="25"/>
        <v>483510.90180218738</v>
      </c>
      <c r="M33" s="5">
        <f t="shared" si="16"/>
        <v>6129296.688343307</v>
      </c>
      <c r="N33" s="33">
        <f t="shared" si="26"/>
        <v>63.162384044734658</v>
      </c>
      <c r="O33" s="4"/>
      <c r="Q33" s="27" t="s">
        <v>42</v>
      </c>
      <c r="R33" s="29">
        <f t="shared" si="17"/>
        <v>97040.299872187257</v>
      </c>
      <c r="S33" s="29">
        <f t="shared" si="18"/>
        <v>483510.90180218738</v>
      </c>
      <c r="T33" s="35">
        <f t="shared" si="19"/>
        <v>63.162384044734658</v>
      </c>
      <c r="U33" s="42">
        <v>0.95864674002964168</v>
      </c>
      <c r="V33" s="43">
        <f>1-U33</f>
        <v>4.1353259970358325E-2</v>
      </c>
      <c r="W33" s="29">
        <f t="shared" si="27"/>
        <v>463516.14978145913</v>
      </c>
      <c r="X33" s="29">
        <f t="shared" si="20"/>
        <v>5351830.5159293767</v>
      </c>
      <c r="Y33" s="35">
        <f t="shared" si="28"/>
        <v>55.150597462892485</v>
      </c>
      <c r="Z33" s="36">
        <f t="shared" si="29"/>
        <v>8.0117865818421734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806</v>
      </c>
      <c r="E34" s="51">
        <v>1</v>
      </c>
      <c r="F34" s="3">
        <f t="shared" si="21"/>
        <v>1.2406947890818859E-3</v>
      </c>
      <c r="G34" s="2">
        <v>0.5</v>
      </c>
      <c r="H34" s="3">
        <f t="shared" si="22"/>
        <v>6.1842918985776131E-3</v>
      </c>
      <c r="I34" s="3">
        <f t="shared" si="23"/>
        <v>0.99381570810142239</v>
      </c>
      <c r="J34" s="5">
        <f t="shared" si="30"/>
        <v>96364.060848687688</v>
      </c>
      <c r="K34" s="5">
        <f t="shared" si="24"/>
        <v>595.94348082057945</v>
      </c>
      <c r="L34" s="5">
        <f t="shared" si="25"/>
        <v>480330.44554138696</v>
      </c>
      <c r="M34" s="5">
        <f t="shared" si="16"/>
        <v>5645785.7865411192</v>
      </c>
      <c r="N34" s="33">
        <f t="shared" si="26"/>
        <v>58.588084985399462</v>
      </c>
      <c r="O34" s="4"/>
      <c r="Q34" s="27" t="s">
        <v>44</v>
      </c>
      <c r="R34" s="29">
        <f t="shared" si="17"/>
        <v>96364.060848687688</v>
      </c>
      <c r="S34" s="29">
        <f t="shared" si="18"/>
        <v>480330.44554138696</v>
      </c>
      <c r="T34" s="35">
        <f t="shared" si="19"/>
        <v>58.588084985399462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465526.76556828956</v>
      </c>
      <c r="X34" s="29">
        <f t="shared" si="20"/>
        <v>4888314.3661479177</v>
      </c>
      <c r="Y34" s="35">
        <f t="shared" si="28"/>
        <v>50.727567135465819</v>
      </c>
      <c r="Z34" s="36">
        <f t="shared" si="29"/>
        <v>7.8605178499336432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876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95768.117367867104</v>
      </c>
      <c r="K35" s="5">
        <f t="shared" si="24"/>
        <v>0</v>
      </c>
      <c r="L35" s="5">
        <f t="shared" si="25"/>
        <v>478840.5868393355</v>
      </c>
      <c r="M35" s="5">
        <f t="shared" si="16"/>
        <v>5165455.3409997318</v>
      </c>
      <c r="N35" s="33">
        <f t="shared" si="26"/>
        <v>53.937108538513336</v>
      </c>
      <c r="O35" s="4"/>
      <c r="Q35" s="27" t="s">
        <v>46</v>
      </c>
      <c r="R35" s="29">
        <f t="shared" si="17"/>
        <v>95768.117367867104</v>
      </c>
      <c r="S35" s="29">
        <f t="shared" si="18"/>
        <v>478840.5868393355</v>
      </c>
      <c r="T35" s="35">
        <f t="shared" si="19"/>
        <v>53.937108538513336</v>
      </c>
      <c r="U35" s="42">
        <v>0.96192878092594225</v>
      </c>
      <c r="V35" s="43">
        <f t="shared" si="31"/>
        <v>3.8071219074057749E-2</v>
      </c>
      <c r="W35" s="29">
        <f t="shared" si="27"/>
        <v>460610.54195622477</v>
      </c>
      <c r="X35" s="29">
        <f t="shared" si="20"/>
        <v>4422787.6005796278</v>
      </c>
      <c r="Y35" s="35">
        <f t="shared" si="28"/>
        <v>46.182254826945126</v>
      </c>
      <c r="Z35" s="36">
        <f t="shared" si="29"/>
        <v>7.7548537115682095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782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95768.117367867104</v>
      </c>
      <c r="K36" s="5">
        <f t="shared" si="24"/>
        <v>0</v>
      </c>
      <c r="L36" s="5">
        <f t="shared" si="25"/>
        <v>478840.5868393355</v>
      </c>
      <c r="M36" s="5">
        <f t="shared" si="16"/>
        <v>4686614.7541603968</v>
      </c>
      <c r="N36" s="33">
        <f t="shared" si="26"/>
        <v>48.937108538513336</v>
      </c>
      <c r="O36" s="4"/>
      <c r="Q36" s="27" t="s">
        <v>48</v>
      </c>
      <c r="R36" s="29">
        <f t="shared" si="17"/>
        <v>95768.117367867104</v>
      </c>
      <c r="S36" s="29">
        <f t="shared" si="18"/>
        <v>478840.5868393355</v>
      </c>
      <c r="T36" s="35">
        <f t="shared" si="19"/>
        <v>48.937108538513336</v>
      </c>
      <c r="U36" s="42">
        <v>0.95558309086652893</v>
      </c>
      <c r="V36" s="43">
        <f t="shared" si="31"/>
        <v>4.4416909133471072E-2</v>
      </c>
      <c r="W36" s="29">
        <f t="shared" si="27"/>
        <v>457571.96800427476</v>
      </c>
      <c r="X36" s="29">
        <f t="shared" si="20"/>
        <v>3962177.0586234028</v>
      </c>
      <c r="Y36" s="35">
        <f t="shared" si="28"/>
        <v>41.37261092231541</v>
      </c>
      <c r="Z36" s="36">
        <f t="shared" si="29"/>
        <v>7.5644976161979258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797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95768.117367867104</v>
      </c>
      <c r="K37" s="5">
        <f t="shared" si="24"/>
        <v>0</v>
      </c>
      <c r="L37" s="5">
        <f t="shared" si="25"/>
        <v>478840.5868393355</v>
      </c>
      <c r="M37" s="5">
        <f t="shared" si="16"/>
        <v>4207774.1673210617</v>
      </c>
      <c r="N37" s="33">
        <f t="shared" si="26"/>
        <v>43.937108538513343</v>
      </c>
      <c r="O37" s="4"/>
      <c r="Q37" s="27" t="s">
        <v>50</v>
      </c>
      <c r="R37" s="29">
        <f t="shared" si="17"/>
        <v>95768.117367867104</v>
      </c>
      <c r="S37" s="29">
        <f t="shared" si="18"/>
        <v>478840.5868393355</v>
      </c>
      <c r="T37" s="35">
        <f t="shared" si="19"/>
        <v>43.937108538513343</v>
      </c>
      <c r="U37" s="42">
        <v>0.95343645724036619</v>
      </c>
      <c r="V37" s="43">
        <f t="shared" si="31"/>
        <v>4.6563542759633814E-2</v>
      </c>
      <c r="W37" s="29">
        <f t="shared" si="27"/>
        <v>456544.07269899396</v>
      </c>
      <c r="X37" s="29">
        <f t="shared" si="20"/>
        <v>3504605.0906191282</v>
      </c>
      <c r="Y37" s="35">
        <f t="shared" si="28"/>
        <v>36.594695467982767</v>
      </c>
      <c r="Z37" s="36">
        <f t="shared" si="29"/>
        <v>7.3424130705305757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939</v>
      </c>
      <c r="E38" s="51">
        <v>1</v>
      </c>
      <c r="F38" s="3">
        <f t="shared" si="21"/>
        <v>1.0649627263045794E-3</v>
      </c>
      <c r="G38" s="2">
        <v>0.5</v>
      </c>
      <c r="H38" s="3">
        <f t="shared" si="22"/>
        <v>5.3106744556558694E-3</v>
      </c>
      <c r="I38" s="3">
        <f t="shared" si="23"/>
        <v>0.99468932554434408</v>
      </c>
      <c r="J38" s="5">
        <f t="shared" si="30"/>
        <v>95768.117367867104</v>
      </c>
      <c r="K38" s="5">
        <f t="shared" si="24"/>
        <v>508.59329457178507</v>
      </c>
      <c r="L38" s="5">
        <f t="shared" si="25"/>
        <v>477569.10360290605</v>
      </c>
      <c r="M38" s="5">
        <f t="shared" si="16"/>
        <v>3728933.5804817262</v>
      </c>
      <c r="N38" s="33">
        <f t="shared" si="26"/>
        <v>38.937108538513343</v>
      </c>
      <c r="O38" s="4"/>
      <c r="Q38" s="27" t="s">
        <v>52</v>
      </c>
      <c r="R38" s="29">
        <f t="shared" si="17"/>
        <v>95768.117367867104</v>
      </c>
      <c r="S38" s="29">
        <f t="shared" si="18"/>
        <v>477569.10360290605</v>
      </c>
      <c r="T38" s="35">
        <f t="shared" si="19"/>
        <v>38.937108538513343</v>
      </c>
      <c r="U38" s="42">
        <v>0.93748024841036759</v>
      </c>
      <c r="V38" s="43">
        <f t="shared" si="31"/>
        <v>6.2519751589632411E-2</v>
      </c>
      <c r="W38" s="29">
        <f t="shared" si="27"/>
        <v>447711.60187876894</v>
      </c>
      <c r="X38" s="29">
        <f t="shared" si="20"/>
        <v>3048061.0179201341</v>
      </c>
      <c r="Y38" s="35">
        <f t="shared" si="28"/>
        <v>31.827513181780937</v>
      </c>
      <c r="Z38" s="36">
        <f t="shared" si="29"/>
        <v>7.1095953567324059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988</v>
      </c>
      <c r="E39" s="51">
        <v>2</v>
      </c>
      <c r="F39" s="3">
        <f t="shared" si="21"/>
        <v>2.0242914979757085E-3</v>
      </c>
      <c r="G39" s="2">
        <v>0.5</v>
      </c>
      <c r="H39" s="3">
        <f t="shared" si="22"/>
        <v>1.0070493454179255E-2</v>
      </c>
      <c r="I39" s="3">
        <f t="shared" si="23"/>
        <v>0.98992950654582079</v>
      </c>
      <c r="J39" s="5">
        <f t="shared" si="30"/>
        <v>95259.52407329531</v>
      </c>
      <c r="K39" s="5">
        <f t="shared" si="24"/>
        <v>959.31041362835151</v>
      </c>
      <c r="L39" s="5">
        <f t="shared" si="25"/>
        <v>473899.34433240566</v>
      </c>
      <c r="M39" s="5">
        <f t="shared" si="16"/>
        <v>3251364.47687882</v>
      </c>
      <c r="N39" s="33">
        <f t="shared" si="26"/>
        <v>34.13164729205586</v>
      </c>
      <c r="O39" s="4"/>
      <c r="Q39" s="27" t="s">
        <v>54</v>
      </c>
      <c r="R39" s="29">
        <f t="shared" si="17"/>
        <v>95259.52407329531</v>
      </c>
      <c r="S39" s="29">
        <f t="shared" si="18"/>
        <v>473899.34433240566</v>
      </c>
      <c r="T39" s="35">
        <f t="shared" si="19"/>
        <v>34.13164729205586</v>
      </c>
      <c r="U39" s="42">
        <v>0.91788799906018037</v>
      </c>
      <c r="V39" s="43">
        <f t="shared" si="31"/>
        <v>8.2112000939819629E-2</v>
      </c>
      <c r="W39" s="29">
        <f t="shared" si="27"/>
        <v>434986.52092520328</v>
      </c>
      <c r="X39" s="29">
        <f t="shared" si="20"/>
        <v>2600349.4160413654</v>
      </c>
      <c r="Y39" s="35">
        <f t="shared" si="28"/>
        <v>27.297526849289994</v>
      </c>
      <c r="Z39" s="36">
        <f t="shared" si="29"/>
        <v>6.8341204427658653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868</v>
      </c>
      <c r="E40" s="51">
        <v>6</v>
      </c>
      <c r="F40" s="3">
        <f t="shared" si="21"/>
        <v>6.9124423963133645E-3</v>
      </c>
      <c r="G40" s="2">
        <v>0.5</v>
      </c>
      <c r="H40" s="3">
        <f t="shared" si="22"/>
        <v>3.3975084937712348E-2</v>
      </c>
      <c r="I40" s="3">
        <f t="shared" si="23"/>
        <v>0.9660249150622876</v>
      </c>
      <c r="J40" s="5">
        <f t="shared" si="30"/>
        <v>94300.213659666959</v>
      </c>
      <c r="K40" s="5">
        <f t="shared" si="24"/>
        <v>3203.8577687316069</v>
      </c>
      <c r="L40" s="5">
        <f t="shared" si="25"/>
        <v>463491.42387650569</v>
      </c>
      <c r="M40" s="5">
        <f t="shared" si="16"/>
        <v>2777465.1325464142</v>
      </c>
      <c r="N40" s="33">
        <f t="shared" si="26"/>
        <v>29.453434141415531</v>
      </c>
      <c r="O40" s="4"/>
      <c r="Q40" s="27" t="s">
        <v>56</v>
      </c>
      <c r="R40" s="29">
        <f t="shared" si="17"/>
        <v>94300.213659666959</v>
      </c>
      <c r="S40" s="29">
        <f t="shared" si="18"/>
        <v>463491.42387650569</v>
      </c>
      <c r="T40" s="35">
        <f t="shared" si="19"/>
        <v>29.453434141415531</v>
      </c>
      <c r="U40" s="42">
        <v>0.89571782863194893</v>
      </c>
      <c r="V40" s="43">
        <f t="shared" si="31"/>
        <v>0.10428217136805107</v>
      </c>
      <c r="W40" s="29">
        <f t="shared" si="27"/>
        <v>415157.53178419394</v>
      </c>
      <c r="X40" s="29">
        <f t="shared" si="20"/>
        <v>2165362.895116162</v>
      </c>
      <c r="Y40" s="35">
        <f t="shared" si="28"/>
        <v>22.962438907413706</v>
      </c>
      <c r="Z40" s="36">
        <f t="shared" si="29"/>
        <v>6.4909952340018258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702</v>
      </c>
      <c r="E41" s="51">
        <v>5</v>
      </c>
      <c r="F41" s="3">
        <f t="shared" si="21"/>
        <v>7.1225071225071226E-3</v>
      </c>
      <c r="G41" s="2">
        <v>0.5</v>
      </c>
      <c r="H41" s="3">
        <f t="shared" si="22"/>
        <v>3.4989503149055287E-2</v>
      </c>
      <c r="I41" s="3">
        <f t="shared" si="23"/>
        <v>0.96501049685094475</v>
      </c>
      <c r="J41" s="5">
        <f t="shared" si="30"/>
        <v>91096.355890935345</v>
      </c>
      <c r="K41" s="5">
        <f t="shared" si="24"/>
        <v>3187.4162313133434</v>
      </c>
      <c r="L41" s="5">
        <f t="shared" si="25"/>
        <v>447513.23887639336</v>
      </c>
      <c r="M41" s="5">
        <f t="shared" si="16"/>
        <v>2313973.7086699083</v>
      </c>
      <c r="N41" s="33">
        <f t="shared" si="26"/>
        <v>25.401386104185132</v>
      </c>
      <c r="O41" s="4"/>
      <c r="Q41" s="27" t="s">
        <v>58</v>
      </c>
      <c r="R41" s="29">
        <f t="shared" si="17"/>
        <v>91096.355890935345</v>
      </c>
      <c r="S41" s="29">
        <f t="shared" si="18"/>
        <v>447513.23887639336</v>
      </c>
      <c r="T41" s="35">
        <f t="shared" si="19"/>
        <v>25.401386104185132</v>
      </c>
      <c r="U41" s="42">
        <v>0.86473435856680392</v>
      </c>
      <c r="V41" s="43">
        <f t="shared" si="31"/>
        <v>0.13526564143319608</v>
      </c>
      <c r="W41" s="29">
        <f t="shared" si="27"/>
        <v>386980.07356993092</v>
      </c>
      <c r="X41" s="29">
        <f t="shared" si="20"/>
        <v>1750205.3633319682</v>
      </c>
      <c r="Y41" s="35">
        <f t="shared" si="28"/>
        <v>19.212682507600991</v>
      </c>
      <c r="Z41" s="36">
        <f t="shared" si="29"/>
        <v>6.1887035965841406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561</v>
      </c>
      <c r="E42" s="51">
        <v>5</v>
      </c>
      <c r="F42" s="3">
        <f t="shared" si="21"/>
        <v>8.9126559714795012E-3</v>
      </c>
      <c r="G42" s="2">
        <v>0.5</v>
      </c>
      <c r="H42" s="3">
        <f t="shared" si="22"/>
        <v>4.3591979075850044E-2</v>
      </c>
      <c r="I42" s="3">
        <f t="shared" si="23"/>
        <v>0.95640802092415</v>
      </c>
      <c r="J42" s="5">
        <f t="shared" si="30"/>
        <v>87908.939659622003</v>
      </c>
      <c r="K42" s="5">
        <f t="shared" si="24"/>
        <v>3832.1246582224067</v>
      </c>
      <c r="L42" s="5">
        <f t="shared" si="25"/>
        <v>429964.38665255404</v>
      </c>
      <c r="M42" s="5">
        <f t="shared" si="16"/>
        <v>1866460.4697935148</v>
      </c>
      <c r="N42" s="33">
        <f t="shared" si="26"/>
        <v>21.231748181929333</v>
      </c>
      <c r="O42" s="4"/>
      <c r="Q42" s="27" t="s">
        <v>60</v>
      </c>
      <c r="R42" s="29">
        <f t="shared" si="17"/>
        <v>87908.939659622003</v>
      </c>
      <c r="S42" s="29">
        <f t="shared" si="18"/>
        <v>429964.38665255404</v>
      </c>
      <c r="T42" s="35">
        <f t="shared" si="19"/>
        <v>21.231748181929333</v>
      </c>
      <c r="U42" s="42">
        <v>0.81758889711164551</v>
      </c>
      <c r="V42" s="43">
        <f t="shared" si="31"/>
        <v>0.18241110288835449</v>
      </c>
      <c r="W42" s="29">
        <f t="shared" si="27"/>
        <v>351534.10868054675</v>
      </c>
      <c r="X42" s="29">
        <f t="shared" si="20"/>
        <v>1363225.2897620373</v>
      </c>
      <c r="Y42" s="35">
        <f t="shared" si="28"/>
        <v>15.507243006688077</v>
      </c>
      <c r="Z42" s="36">
        <f t="shared" si="29"/>
        <v>5.7245051752412568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430</v>
      </c>
      <c r="E43" s="51">
        <v>11</v>
      </c>
      <c r="F43" s="3">
        <f t="shared" si="21"/>
        <v>2.5581395348837209E-2</v>
      </c>
      <c r="G43" s="2">
        <v>0.5</v>
      </c>
      <c r="H43" s="3">
        <f t="shared" si="22"/>
        <v>0.12021857923497267</v>
      </c>
      <c r="I43" s="3">
        <f t="shared" si="23"/>
        <v>0.8797814207650273</v>
      </c>
      <c r="J43" s="5">
        <f t="shared" si="30"/>
        <v>84076.815001399606</v>
      </c>
      <c r="K43" s="5">
        <f t="shared" si="24"/>
        <v>10107.595246069897</v>
      </c>
      <c r="L43" s="5">
        <f t="shared" si="25"/>
        <v>395115.08689182322</v>
      </c>
      <c r="M43" s="5">
        <f t="shared" si="16"/>
        <v>1436496.0831409607</v>
      </c>
      <c r="N43" s="33">
        <f t="shared" si="26"/>
        <v>17.085519749018175</v>
      </c>
      <c r="O43" s="4"/>
      <c r="Q43" s="27" t="s">
        <v>62</v>
      </c>
      <c r="R43" s="29">
        <f t="shared" si="17"/>
        <v>84076.815001399606</v>
      </c>
      <c r="S43" s="29">
        <f t="shared" si="18"/>
        <v>395115.08689182322</v>
      </c>
      <c r="T43" s="35">
        <f t="shared" si="19"/>
        <v>17.085519749018175</v>
      </c>
      <c r="U43" s="42">
        <v>0.77888026534586052</v>
      </c>
      <c r="V43" s="43">
        <f t="shared" si="31"/>
        <v>0.22111973465413948</v>
      </c>
      <c r="W43" s="29">
        <f t="shared" si="27"/>
        <v>307747.343720456</v>
      </c>
      <c r="X43" s="29">
        <f t="shared" si="20"/>
        <v>1011691.1810814907</v>
      </c>
      <c r="Y43" s="35">
        <f t="shared" si="28"/>
        <v>12.032938938810293</v>
      </c>
      <c r="Z43" s="36">
        <f t="shared" si="29"/>
        <v>5.052580810207882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305</v>
      </c>
      <c r="E44" s="51">
        <v>10</v>
      </c>
      <c r="F44" s="3">
        <f t="shared" si="21"/>
        <v>3.2786885245901641E-2</v>
      </c>
      <c r="G44" s="2">
        <v>0.5</v>
      </c>
      <c r="H44" s="3">
        <f t="shared" si="22"/>
        <v>0.15151515151515152</v>
      </c>
      <c r="I44" s="3">
        <f t="shared" si="23"/>
        <v>0.84848484848484851</v>
      </c>
      <c r="J44" s="5">
        <f t="shared" si="30"/>
        <v>73969.219755329701</v>
      </c>
      <c r="K44" s="5">
        <f t="shared" si="24"/>
        <v>11207.457538686318</v>
      </c>
      <c r="L44" s="5">
        <f t="shared" si="25"/>
        <v>341827.45492993272</v>
      </c>
      <c r="M44" s="5">
        <f t="shared" si="16"/>
        <v>1041380.9962491374</v>
      </c>
      <c r="N44" s="33">
        <f t="shared" si="26"/>
        <v>14.078572137082775</v>
      </c>
      <c r="O44" s="4"/>
      <c r="Q44" s="27" t="s">
        <v>64</v>
      </c>
      <c r="R44" s="29">
        <f t="shared" si="17"/>
        <v>73969.219755329701</v>
      </c>
      <c r="S44" s="29">
        <f t="shared" si="18"/>
        <v>341827.45492993272</v>
      </c>
      <c r="T44" s="35">
        <f t="shared" si="19"/>
        <v>14.078572137082775</v>
      </c>
      <c r="U44" s="42">
        <v>0.71980976748499381</v>
      </c>
      <c r="V44" s="43">
        <f t="shared" si="31"/>
        <v>0.28019023251500619</v>
      </c>
      <c r="W44" s="29">
        <f t="shared" si="27"/>
        <v>246050.74085310206</v>
      </c>
      <c r="X44" s="29">
        <f t="shared" si="20"/>
        <v>703943.8373610347</v>
      </c>
      <c r="Y44" s="35">
        <f t="shared" si="28"/>
        <v>9.5167130286015151</v>
      </c>
      <c r="Z44" s="36">
        <f t="shared" si="29"/>
        <v>4.5618591084812596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188</v>
      </c>
      <c r="E45" s="51">
        <v>8</v>
      </c>
      <c r="F45" s="3">
        <f t="shared" si="21"/>
        <v>4.2553191489361701E-2</v>
      </c>
      <c r="G45" s="2">
        <v>0.5</v>
      </c>
      <c r="H45" s="3">
        <f t="shared" si="22"/>
        <v>0.19230769230769229</v>
      </c>
      <c r="I45" s="3">
        <f t="shared" si="23"/>
        <v>0.80769230769230771</v>
      </c>
      <c r="J45" s="5">
        <f t="shared" si="30"/>
        <v>62761.762216643387</v>
      </c>
      <c r="K45" s="5">
        <f t="shared" si="24"/>
        <v>12069.569657046804</v>
      </c>
      <c r="L45" s="5">
        <f t="shared" si="25"/>
        <v>283634.88694059988</v>
      </c>
      <c r="M45" s="5">
        <f t="shared" si="16"/>
        <v>699553.54131920473</v>
      </c>
      <c r="N45" s="33">
        <f t="shared" si="26"/>
        <v>11.146174304418983</v>
      </c>
      <c r="O45" s="4"/>
      <c r="Q45" s="27" t="s">
        <v>66</v>
      </c>
      <c r="R45" s="29">
        <f t="shared" si="17"/>
        <v>62761.762216643387</v>
      </c>
      <c r="S45" s="29">
        <f t="shared" si="18"/>
        <v>283634.88694059988</v>
      </c>
      <c r="T45" s="35">
        <f t="shared" si="19"/>
        <v>11.146174304418983</v>
      </c>
      <c r="U45" s="42">
        <v>0.68480776711742686</v>
      </c>
      <c r="V45" s="43">
        <f t="shared" si="31"/>
        <v>0.31519223288257314</v>
      </c>
      <c r="W45" s="29">
        <f t="shared" si="27"/>
        <v>194235.37360239602</v>
      </c>
      <c r="X45" s="29">
        <f t="shared" si="20"/>
        <v>457893.09650793264</v>
      </c>
      <c r="Y45" s="35">
        <f t="shared" si="28"/>
        <v>7.295733585799586</v>
      </c>
      <c r="Z45" s="36">
        <f t="shared" si="29"/>
        <v>3.8504407186193967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100</v>
      </c>
      <c r="E46" s="51">
        <v>7</v>
      </c>
      <c r="F46" s="3">
        <f t="shared" si="21"/>
        <v>7.0000000000000007E-2</v>
      </c>
      <c r="G46" s="2">
        <v>0.5</v>
      </c>
      <c r="H46" s="3">
        <f t="shared" si="22"/>
        <v>0.29787234042553196</v>
      </c>
      <c r="I46" s="3">
        <f t="shared" si="23"/>
        <v>0.7021276595744681</v>
      </c>
      <c r="J46" s="5">
        <f t="shared" si="30"/>
        <v>50692.19255959658</v>
      </c>
      <c r="K46" s="5">
        <f t="shared" si="24"/>
        <v>15099.802039028771</v>
      </c>
      <c r="L46" s="5">
        <f t="shared" si="25"/>
        <v>215711.45770041097</v>
      </c>
      <c r="M46" s="5">
        <f>L46+M47</f>
        <v>415918.6543786049</v>
      </c>
      <c r="N46" s="33">
        <f t="shared" si="26"/>
        <v>8.2047872340425521</v>
      </c>
      <c r="O46" s="4"/>
      <c r="Q46" s="27" t="s">
        <v>68</v>
      </c>
      <c r="R46" s="29">
        <f t="shared" si="17"/>
        <v>50692.19255959658</v>
      </c>
      <c r="S46" s="29">
        <f t="shared" si="18"/>
        <v>215711.45770041097</v>
      </c>
      <c r="T46" s="35">
        <f t="shared" si="19"/>
        <v>8.2047872340425521</v>
      </c>
      <c r="U46" s="42">
        <v>0.65629805890441617</v>
      </c>
      <c r="V46" s="43">
        <f t="shared" si="31"/>
        <v>0.34370194109558383</v>
      </c>
      <c r="W46" s="29">
        <f t="shared" si="27"/>
        <v>141571.01097222179</v>
      </c>
      <c r="X46" s="29">
        <f>X47+W46</f>
        <v>263657.72290553659</v>
      </c>
      <c r="Y46" s="35">
        <f t="shared" si="28"/>
        <v>5.2011505044995996</v>
      </c>
      <c r="Z46" s="36">
        <f t="shared" si="29"/>
        <v>3.0036367295429525</v>
      </c>
    </row>
    <row r="47" spans="1:26" s="2" customFormat="1" x14ac:dyDescent="0.25">
      <c r="A47" s="12">
        <v>19</v>
      </c>
      <c r="B47" s="13" t="s">
        <v>69</v>
      </c>
      <c r="C47" s="12"/>
      <c r="D47">
        <v>45</v>
      </c>
      <c r="E47" s="51">
        <v>8</v>
      </c>
      <c r="F47" s="17">
        <f t="shared" si="21"/>
        <v>0.17777777777777778</v>
      </c>
      <c r="G47" s="12"/>
      <c r="H47" s="17">
        <v>1</v>
      </c>
      <c r="I47" s="17">
        <f t="shared" si="23"/>
        <v>0</v>
      </c>
      <c r="J47" s="21">
        <f t="shared" si="30"/>
        <v>35592.390520567809</v>
      </c>
      <c r="K47" s="21">
        <f t="shared" si="24"/>
        <v>35592.390520567809</v>
      </c>
      <c r="L47" s="21">
        <f>K47/F47</f>
        <v>200207.19667819393</v>
      </c>
      <c r="M47" s="21">
        <f>L47</f>
        <v>200207.19667819393</v>
      </c>
      <c r="N47" s="34">
        <f t="shared" si="26"/>
        <v>5.625</v>
      </c>
      <c r="O47" s="4"/>
      <c r="Q47" s="30" t="s">
        <v>69</v>
      </c>
      <c r="R47" s="31">
        <f t="shared" si="17"/>
        <v>35592.390520567809</v>
      </c>
      <c r="S47" s="31">
        <f t="shared" si="18"/>
        <v>200207.19667819393</v>
      </c>
      <c r="T47" s="38">
        <f t="shared" si="19"/>
        <v>5.625</v>
      </c>
      <c r="U47" s="44">
        <v>0.6098018151143324</v>
      </c>
      <c r="V47" s="45">
        <f t="shared" si="31"/>
        <v>0.3901981848856676</v>
      </c>
      <c r="W47" s="31">
        <f t="shared" si="27"/>
        <v>122086.7119333148</v>
      </c>
      <c r="X47" s="31">
        <f>W47</f>
        <v>122086.7119333148</v>
      </c>
      <c r="Y47" s="38">
        <f t="shared" si="28"/>
        <v>3.4301352100181197</v>
      </c>
      <c r="Z47" s="37">
        <f t="shared" si="29"/>
        <v>2.1948647899818803</v>
      </c>
    </row>
    <row r="48" spans="1:26" s="2" customFormat="1" ht="13.2" x14ac:dyDescent="0.25">
      <c r="B48" s="2" t="s">
        <v>70</v>
      </c>
      <c r="D48" s="25">
        <f>SUM(D29:D47)</f>
        <v>10934</v>
      </c>
      <c r="E48" s="25">
        <f>SUM(E29:E47)</f>
        <v>68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182</v>
      </c>
      <c r="E54" s="49">
        <f>E4+E29</f>
        <v>3</v>
      </c>
      <c r="F54" s="3">
        <f>E54/D54</f>
        <v>1.6483516483516484E-2</v>
      </c>
      <c r="G54" s="2">
        <v>0.3</v>
      </c>
      <c r="H54" s="18">
        <f>C54*F54/(1+(1-G54)*C54*F54)</f>
        <v>1.6295491580662683E-2</v>
      </c>
      <c r="I54" s="18">
        <f>1-H54</f>
        <v>0.98370450841933732</v>
      </c>
      <c r="J54" s="19">
        <v>100000</v>
      </c>
      <c r="K54" s="20">
        <f>J54*H54</f>
        <v>1629.5491580662683</v>
      </c>
      <c r="L54" s="20">
        <f>C54*(J55+G54*K54)</f>
        <v>98859.315589353617</v>
      </c>
      <c r="M54" s="5">
        <f t="shared" ref="M54:M70" si="32">L54+M55</f>
        <v>7570488.4875523774</v>
      </c>
      <c r="N54" s="32">
        <f>M54/J54</f>
        <v>75.704884875523774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98859.315589353617</v>
      </c>
      <c r="T54" s="35">
        <f t="shared" ref="T54:T72" si="35">N54</f>
        <v>75.704884875523774</v>
      </c>
      <c r="U54" s="42">
        <v>0.96170886472285344</v>
      </c>
      <c r="V54" s="43">
        <f>1-U54</f>
        <v>3.829113527714656E-2</v>
      </c>
      <c r="W54" s="29">
        <f>S54*U54</f>
        <v>95073.880162715548</v>
      </c>
      <c r="X54" s="29">
        <f t="shared" ref="X54:X70" si="36">X55+W54</f>
        <v>6708995.5704510566</v>
      </c>
      <c r="Y54" s="40">
        <f>X54/R54</f>
        <v>67.089955704510572</v>
      </c>
      <c r="Z54" s="36">
        <f>T54-Y54</f>
        <v>8.6149291710132019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918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98370.450841933736</v>
      </c>
      <c r="K55" s="5">
        <f t="shared" ref="K55:K72" si="41">J55*H55</f>
        <v>0</v>
      </c>
      <c r="L55" s="5">
        <f t="shared" ref="L55:L71" si="42">C55*(J56+G55*K55)</f>
        <v>393481.80336773494</v>
      </c>
      <c r="M55" s="5">
        <f t="shared" si="32"/>
        <v>7471629.171963024</v>
      </c>
      <c r="N55" s="33">
        <f t="shared" ref="N55:N72" si="43">M55/J55</f>
        <v>75.953999478652278</v>
      </c>
      <c r="O55" s="4"/>
      <c r="Q55" s="27" t="s">
        <v>36</v>
      </c>
      <c r="R55" s="29">
        <f t="shared" si="33"/>
        <v>98370.450841933736</v>
      </c>
      <c r="S55" s="29">
        <f t="shared" si="34"/>
        <v>393481.80336773494</v>
      </c>
      <c r="T55" s="35">
        <f t="shared" si="35"/>
        <v>75.953999478652278</v>
      </c>
      <c r="U55" s="42">
        <v>0.96170886472285344</v>
      </c>
      <c r="V55" s="43">
        <f>1-U55</f>
        <v>3.829113527714656E-2</v>
      </c>
      <c r="W55" s="29">
        <f t="shared" ref="W55:W72" si="44">S55*U55</f>
        <v>378414.93840588542</v>
      </c>
      <c r="X55" s="29">
        <f t="shared" si="36"/>
        <v>6613921.6902883407</v>
      </c>
      <c r="Y55" s="35">
        <f t="shared" ref="Y55:Y72" si="45">X55/R55</f>
        <v>67.23484169972852</v>
      </c>
      <c r="Z55" s="36">
        <f t="shared" ref="Z55:Z72" si="46">T55-Y55</f>
        <v>8.7191577789237584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1276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98370.450841933736</v>
      </c>
      <c r="K56" s="5">
        <f t="shared" si="41"/>
        <v>0</v>
      </c>
      <c r="L56" s="5">
        <f t="shared" si="42"/>
        <v>491852.25420966867</v>
      </c>
      <c r="M56" s="5">
        <f t="shared" si="32"/>
        <v>7078147.3685952891</v>
      </c>
      <c r="N56" s="33">
        <f t="shared" si="43"/>
        <v>71.953999478652278</v>
      </c>
      <c r="O56" s="4"/>
      <c r="Q56" s="27" t="s">
        <v>38</v>
      </c>
      <c r="R56" s="29">
        <f t="shared" si="33"/>
        <v>98370.450841933736</v>
      </c>
      <c r="S56" s="29">
        <f t="shared" si="34"/>
        <v>491852.25420966867</v>
      </c>
      <c r="T56" s="35">
        <f t="shared" si="35"/>
        <v>71.953999478652278</v>
      </c>
      <c r="U56" s="42">
        <v>0.96170886472285344</v>
      </c>
      <c r="V56" s="43">
        <f>1-U56</f>
        <v>3.829113527714656E-2</v>
      </c>
      <c r="W56" s="29">
        <f t="shared" si="44"/>
        <v>473018.67300735676</v>
      </c>
      <c r="X56" s="29">
        <f t="shared" si="36"/>
        <v>6235506.7518824553</v>
      </c>
      <c r="Y56" s="35">
        <f t="shared" si="45"/>
        <v>63.388006240837107</v>
      </c>
      <c r="Z56" s="36">
        <f t="shared" si="46"/>
        <v>8.5659932378151709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1353</v>
      </c>
      <c r="E57" s="49">
        <f t="shared" si="37"/>
        <v>1</v>
      </c>
      <c r="F57" s="3">
        <f t="shared" si="38"/>
        <v>7.3909830007390983E-4</v>
      </c>
      <c r="G57" s="2">
        <v>0.5</v>
      </c>
      <c r="H57" s="3">
        <f t="shared" si="39"/>
        <v>3.6886757654002208E-3</v>
      </c>
      <c r="I57" s="3">
        <f t="shared" si="40"/>
        <v>0.99631132423459978</v>
      </c>
      <c r="J57" s="5">
        <f t="shared" si="47"/>
        <v>98370.450841933736</v>
      </c>
      <c r="K57" s="5">
        <f t="shared" si="41"/>
        <v>362.85669805213473</v>
      </c>
      <c r="L57" s="5">
        <f t="shared" si="42"/>
        <v>490945.11246453843</v>
      </c>
      <c r="M57" s="5">
        <f t="shared" si="32"/>
        <v>6586295.1143856207</v>
      </c>
      <c r="N57" s="33">
        <f t="shared" si="43"/>
        <v>66.953999478652278</v>
      </c>
      <c r="O57" s="4"/>
      <c r="Q57" s="27" t="s">
        <v>40</v>
      </c>
      <c r="R57" s="29">
        <f t="shared" si="33"/>
        <v>98370.450841933736</v>
      </c>
      <c r="S57" s="29">
        <f t="shared" si="34"/>
        <v>490945.11246453843</v>
      </c>
      <c r="T57" s="35">
        <f t="shared" si="35"/>
        <v>66.953999478652278</v>
      </c>
      <c r="U57" s="42">
        <v>0.96170886472285344</v>
      </c>
      <c r="V57" s="43">
        <f>1-U57</f>
        <v>3.829113527714656E-2</v>
      </c>
      <c r="W57" s="29">
        <f t="shared" si="44"/>
        <v>472146.26674950484</v>
      </c>
      <c r="X57" s="29">
        <f t="shared" si="36"/>
        <v>5762488.0788750984</v>
      </c>
      <c r="Y57" s="35">
        <f t="shared" si="45"/>
        <v>58.579461917222837</v>
      </c>
      <c r="Z57" s="36">
        <f t="shared" si="46"/>
        <v>8.3745375614294417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1593</v>
      </c>
      <c r="E58" s="49">
        <f t="shared" si="37"/>
        <v>1</v>
      </c>
      <c r="F58" s="3">
        <f t="shared" si="38"/>
        <v>6.2774639045825491E-4</v>
      </c>
      <c r="G58" s="2">
        <v>0.5</v>
      </c>
      <c r="H58" s="3">
        <f t="shared" si="39"/>
        <v>3.1338138514572238E-3</v>
      </c>
      <c r="I58" s="3">
        <f t="shared" si="40"/>
        <v>0.99686618614854272</v>
      </c>
      <c r="J58" s="5">
        <f t="shared" si="47"/>
        <v>98007.594143881608</v>
      </c>
      <c r="K58" s="5">
        <f t="shared" si="41"/>
        <v>307.13755607609409</v>
      </c>
      <c r="L58" s="5">
        <f t="shared" si="42"/>
        <v>489270.12682921783</v>
      </c>
      <c r="M58" s="5">
        <f t="shared" si="32"/>
        <v>6095350.0019210819</v>
      </c>
      <c r="N58" s="33">
        <f t="shared" si="43"/>
        <v>62.192629613708363</v>
      </c>
      <c r="O58" s="4"/>
      <c r="Q58" s="27" t="s">
        <v>42</v>
      </c>
      <c r="R58" s="29">
        <f t="shared" si="33"/>
        <v>98007.594143881608</v>
      </c>
      <c r="S58" s="29">
        <f t="shared" si="34"/>
        <v>489270.12682921783</v>
      </c>
      <c r="T58" s="35">
        <f t="shared" si="35"/>
        <v>62.192629613708363</v>
      </c>
      <c r="U58" s="42">
        <v>0.96170886472285344</v>
      </c>
      <c r="V58" s="43">
        <f>1-U58</f>
        <v>3.829113527714656E-2</v>
      </c>
      <c r="W58" s="29">
        <f t="shared" si="44"/>
        <v>470535.4182157336</v>
      </c>
      <c r="X58" s="29">
        <f t="shared" si="36"/>
        <v>5290341.8121255934</v>
      </c>
      <c r="Y58" s="35">
        <f t="shared" si="45"/>
        <v>53.978896822617877</v>
      </c>
      <c r="Z58" s="36">
        <f t="shared" si="46"/>
        <v>8.2137327910904858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1679</v>
      </c>
      <c r="E59" s="49">
        <f t="shared" si="37"/>
        <v>3</v>
      </c>
      <c r="F59" s="3">
        <f t="shared" si="38"/>
        <v>1.7867778439547349E-3</v>
      </c>
      <c r="G59" s="2">
        <v>0.5</v>
      </c>
      <c r="H59" s="3">
        <f t="shared" si="39"/>
        <v>8.8941595019270681E-3</v>
      </c>
      <c r="I59" s="3">
        <f t="shared" si="40"/>
        <v>0.99110584049807293</v>
      </c>
      <c r="J59" s="5">
        <f t="shared" si="47"/>
        <v>97700.456587805515</v>
      </c>
      <c r="K59" s="5">
        <f t="shared" si="41"/>
        <v>868.96344430304339</v>
      </c>
      <c r="L59" s="5">
        <f t="shared" si="42"/>
        <v>486329.87432827003</v>
      </c>
      <c r="M59" s="5">
        <f t="shared" si="32"/>
        <v>5606079.8750918638</v>
      </c>
      <c r="N59" s="33">
        <f t="shared" si="43"/>
        <v>57.380283274864311</v>
      </c>
      <c r="O59" s="4"/>
      <c r="Q59" s="27" t="s">
        <v>44</v>
      </c>
      <c r="R59" s="29">
        <f t="shared" si="33"/>
        <v>97700.456587805515</v>
      </c>
      <c r="S59" s="29">
        <f t="shared" si="34"/>
        <v>486329.87432827003</v>
      </c>
      <c r="T59" s="35">
        <f t="shared" si="35"/>
        <v>57.380283274864311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468380.26013159112</v>
      </c>
      <c r="X59" s="29">
        <f t="shared" si="36"/>
        <v>4819806.3939098595</v>
      </c>
      <c r="Y59" s="35">
        <f t="shared" si="45"/>
        <v>49.332485867946737</v>
      </c>
      <c r="Z59" s="36">
        <f t="shared" si="46"/>
        <v>8.0477974069175744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1826</v>
      </c>
      <c r="E60" s="49">
        <f t="shared" si="37"/>
        <v>1</v>
      </c>
      <c r="F60" s="3">
        <f t="shared" si="38"/>
        <v>5.4764512595837896E-4</v>
      </c>
      <c r="G60" s="2">
        <v>0.5</v>
      </c>
      <c r="H60" s="3">
        <f t="shared" si="39"/>
        <v>2.7344818156959253E-3</v>
      </c>
      <c r="I60" s="3">
        <f t="shared" si="40"/>
        <v>0.99726551818430409</v>
      </c>
      <c r="J60" s="5">
        <f t="shared" si="47"/>
        <v>96831.493143502477</v>
      </c>
      <c r="K60" s="5">
        <f t="shared" si="41"/>
        <v>264.78395718759219</v>
      </c>
      <c r="L60" s="5">
        <f t="shared" si="42"/>
        <v>483495.50582454336</v>
      </c>
      <c r="M60" s="5">
        <f t="shared" si="32"/>
        <v>5119750.0007635942</v>
      </c>
      <c r="N60" s="33">
        <f t="shared" si="43"/>
        <v>52.872777590821819</v>
      </c>
      <c r="O60" s="4"/>
      <c r="Q60" s="27" t="s">
        <v>46</v>
      </c>
      <c r="R60" s="29">
        <f t="shared" si="33"/>
        <v>96831.493143502477</v>
      </c>
      <c r="S60" s="29">
        <f t="shared" si="34"/>
        <v>483495.50582454336</v>
      </c>
      <c r="T60" s="35">
        <f t="shared" si="35"/>
        <v>52.872777590821819</v>
      </c>
      <c r="U60" s="42">
        <v>0.95736753435116873</v>
      </c>
      <c r="V60" s="43">
        <f t="shared" si="48"/>
        <v>4.2632465648831275E-2</v>
      </c>
      <c r="W60" s="29">
        <f t="shared" si="44"/>
        <v>462882.90028111421</v>
      </c>
      <c r="X60" s="29">
        <f t="shared" si="36"/>
        <v>4351426.1337782685</v>
      </c>
      <c r="Y60" s="35">
        <f t="shared" si="45"/>
        <v>44.938129037518152</v>
      </c>
      <c r="Z60" s="36">
        <f t="shared" si="46"/>
        <v>7.934648553303667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1583</v>
      </c>
      <c r="E61" s="49">
        <f t="shared" si="37"/>
        <v>1</v>
      </c>
      <c r="F61" s="3">
        <f t="shared" si="38"/>
        <v>6.3171193935565378E-4</v>
      </c>
      <c r="G61" s="2">
        <v>0.5</v>
      </c>
      <c r="H61" s="3">
        <f t="shared" si="39"/>
        <v>3.1535793125197094E-3</v>
      </c>
      <c r="I61" s="3">
        <f t="shared" si="40"/>
        <v>0.99684642068748031</v>
      </c>
      <c r="J61" s="5">
        <f t="shared" si="47"/>
        <v>96566.709186314882</v>
      </c>
      <c r="K61" s="5">
        <f t="shared" si="41"/>
        <v>304.53077636806961</v>
      </c>
      <c r="L61" s="5">
        <f t="shared" si="42"/>
        <v>482072.21899065428</v>
      </c>
      <c r="M61" s="5">
        <f t="shared" si="32"/>
        <v>4636254.4949390506</v>
      </c>
      <c r="N61" s="33">
        <f t="shared" si="43"/>
        <v>48.010898724879461</v>
      </c>
      <c r="O61" s="4"/>
      <c r="Q61" s="27" t="s">
        <v>48</v>
      </c>
      <c r="R61" s="29">
        <f t="shared" si="33"/>
        <v>96566.709186314882</v>
      </c>
      <c r="S61" s="29">
        <f t="shared" si="34"/>
        <v>482072.21899065428</v>
      </c>
      <c r="T61" s="35">
        <f t="shared" si="35"/>
        <v>48.010898724879461</v>
      </c>
      <c r="U61" s="42">
        <v>0.95681081085376496</v>
      </c>
      <c r="V61" s="43">
        <f t="shared" si="48"/>
        <v>4.3189189146235041E-2</v>
      </c>
      <c r="W61" s="29">
        <f t="shared" si="44"/>
        <v>461251.91074252169</v>
      </c>
      <c r="X61" s="29">
        <f t="shared" si="36"/>
        <v>3888543.2334971544</v>
      </c>
      <c r="Y61" s="35">
        <f t="shared" si="45"/>
        <v>40.26794809787539</v>
      </c>
      <c r="Z61" s="36">
        <f t="shared" si="46"/>
        <v>7.7429506270040704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1669</v>
      </c>
      <c r="E62" s="49">
        <f t="shared" si="37"/>
        <v>1</v>
      </c>
      <c r="F62" s="3">
        <f t="shared" si="38"/>
        <v>5.9916117435590175E-4</v>
      </c>
      <c r="G62" s="2">
        <v>0.5</v>
      </c>
      <c r="H62" s="3">
        <f t="shared" si="39"/>
        <v>2.9913251570445709E-3</v>
      </c>
      <c r="I62" s="3">
        <f t="shared" si="40"/>
        <v>0.99700867484295541</v>
      </c>
      <c r="J62" s="5">
        <f t="shared" si="47"/>
        <v>96262.17840994682</v>
      </c>
      <c r="K62" s="5">
        <f t="shared" si="41"/>
        <v>287.95147594958667</v>
      </c>
      <c r="L62" s="5">
        <f t="shared" si="42"/>
        <v>480591.01335986005</v>
      </c>
      <c r="M62" s="5">
        <f t="shared" si="32"/>
        <v>4154182.2759483964</v>
      </c>
      <c r="N62" s="33">
        <f t="shared" si="43"/>
        <v>43.154874994176765</v>
      </c>
      <c r="O62" s="4"/>
      <c r="Q62" s="27" t="s">
        <v>50</v>
      </c>
      <c r="R62" s="29">
        <f t="shared" si="33"/>
        <v>96262.17840994682</v>
      </c>
      <c r="S62" s="29">
        <f t="shared" si="34"/>
        <v>480591.01335986005</v>
      </c>
      <c r="T62" s="35">
        <f t="shared" si="35"/>
        <v>43.154874994176765</v>
      </c>
      <c r="U62" s="42">
        <v>0.94800928093814252</v>
      </c>
      <c r="V62" s="43">
        <f t="shared" si="48"/>
        <v>5.1990719061857482E-2</v>
      </c>
      <c r="W62" s="29">
        <f t="shared" si="44"/>
        <v>455604.74100061419</v>
      </c>
      <c r="X62" s="29">
        <f t="shared" si="36"/>
        <v>3427291.3227546327</v>
      </c>
      <c r="Y62" s="35">
        <f t="shared" si="45"/>
        <v>35.603716634782586</v>
      </c>
      <c r="Z62" s="36">
        <f t="shared" si="46"/>
        <v>7.5511583593941793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1884</v>
      </c>
      <c r="E63" s="49">
        <f t="shared" si="37"/>
        <v>6</v>
      </c>
      <c r="F63" s="3">
        <f t="shared" si="38"/>
        <v>3.1847133757961785E-3</v>
      </c>
      <c r="G63" s="2">
        <v>0.5</v>
      </c>
      <c r="H63" s="3">
        <f t="shared" si="39"/>
        <v>1.579778830963665E-2</v>
      </c>
      <c r="I63" s="3">
        <f t="shared" si="40"/>
        <v>0.98420221169036337</v>
      </c>
      <c r="J63" s="5">
        <f t="shared" si="47"/>
        <v>95974.226933997226</v>
      </c>
      <c r="K63" s="5">
        <f t="shared" si="41"/>
        <v>1516.1805202843163</v>
      </c>
      <c r="L63" s="5">
        <f t="shared" si="42"/>
        <v>476080.68336927536</v>
      </c>
      <c r="M63" s="5">
        <f t="shared" si="32"/>
        <v>3673591.2625885364</v>
      </c>
      <c r="N63" s="33">
        <f t="shared" si="43"/>
        <v>38.276851816841564</v>
      </c>
      <c r="O63" s="4"/>
      <c r="Q63" s="27" t="s">
        <v>52</v>
      </c>
      <c r="R63" s="29">
        <f t="shared" si="33"/>
        <v>95974.226933997226</v>
      </c>
      <c r="S63" s="29">
        <f t="shared" si="34"/>
        <v>476080.68336927536</v>
      </c>
      <c r="T63" s="35">
        <f t="shared" si="35"/>
        <v>38.276851816841564</v>
      </c>
      <c r="U63" s="42">
        <v>0.94216194080535964</v>
      </c>
      <c r="V63" s="43">
        <f t="shared" si="48"/>
        <v>5.7838059194640357E-2</v>
      </c>
      <c r="W63" s="29">
        <f t="shared" si="44"/>
        <v>448545.10062313837</v>
      </c>
      <c r="X63" s="29">
        <f t="shared" si="36"/>
        <v>2971686.5817540186</v>
      </c>
      <c r="Y63" s="35">
        <f t="shared" si="45"/>
        <v>30.963381281494328</v>
      </c>
      <c r="Z63" s="36">
        <f t="shared" si="46"/>
        <v>7.3134705353472356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1978</v>
      </c>
      <c r="E64" s="49">
        <f t="shared" si="37"/>
        <v>9</v>
      </c>
      <c r="F64" s="3">
        <f t="shared" si="38"/>
        <v>4.5500505561172902E-3</v>
      </c>
      <c r="G64" s="2">
        <v>0.5</v>
      </c>
      <c r="H64" s="3">
        <f t="shared" si="39"/>
        <v>2.2494376405898527E-2</v>
      </c>
      <c r="I64" s="3">
        <f t="shared" si="40"/>
        <v>0.97750562359410142</v>
      </c>
      <c r="J64" s="5">
        <f t="shared" si="47"/>
        <v>94458.046413712917</v>
      </c>
      <c r="K64" s="5">
        <f t="shared" si="41"/>
        <v>2124.7748505958916</v>
      </c>
      <c r="L64" s="5">
        <f t="shared" si="42"/>
        <v>466978.2949420748</v>
      </c>
      <c r="M64" s="5">
        <f t="shared" si="32"/>
        <v>3197510.5792192612</v>
      </c>
      <c r="N64" s="33">
        <f t="shared" si="43"/>
        <v>33.851119101221045</v>
      </c>
      <c r="O64" s="4"/>
      <c r="Q64" s="27" t="s">
        <v>54</v>
      </c>
      <c r="R64" s="29">
        <f t="shared" si="33"/>
        <v>94458.046413712917</v>
      </c>
      <c r="S64" s="29">
        <f t="shared" si="34"/>
        <v>466978.2949420748</v>
      </c>
      <c r="T64" s="35">
        <f t="shared" si="35"/>
        <v>33.851119101221045</v>
      </c>
      <c r="U64" s="42">
        <v>0.92489605986448908</v>
      </c>
      <c r="V64" s="43">
        <f t="shared" si="48"/>
        <v>7.5103940135510916E-2</v>
      </c>
      <c r="W64" s="29">
        <f t="shared" si="44"/>
        <v>431906.38503416226</v>
      </c>
      <c r="X64" s="29">
        <f t="shared" si="36"/>
        <v>2523141.4811308803</v>
      </c>
      <c r="Y64" s="35">
        <f t="shared" si="45"/>
        <v>26.711768630910242</v>
      </c>
      <c r="Z64" s="36">
        <f t="shared" si="46"/>
        <v>7.1393504703108022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1736</v>
      </c>
      <c r="E65" s="49">
        <f t="shared" si="37"/>
        <v>15</v>
      </c>
      <c r="F65" s="3">
        <f t="shared" si="38"/>
        <v>8.6405529953917058E-3</v>
      </c>
      <c r="G65" s="2">
        <v>0.5</v>
      </c>
      <c r="H65" s="3">
        <f t="shared" si="39"/>
        <v>4.228925852833381E-2</v>
      </c>
      <c r="I65" s="3">
        <f t="shared" si="40"/>
        <v>0.95771074147166624</v>
      </c>
      <c r="J65" s="5">
        <f t="shared" si="47"/>
        <v>92333.271563117014</v>
      </c>
      <c r="K65" s="5">
        <f t="shared" si="41"/>
        <v>3904.7055918995079</v>
      </c>
      <c r="L65" s="5">
        <f t="shared" si="42"/>
        <v>451904.59383583633</v>
      </c>
      <c r="M65" s="5">
        <f t="shared" si="32"/>
        <v>2730532.2842771863</v>
      </c>
      <c r="N65" s="33">
        <f t="shared" si="43"/>
        <v>29.572571599075786</v>
      </c>
      <c r="O65" s="4"/>
      <c r="Q65" s="27" t="s">
        <v>56</v>
      </c>
      <c r="R65" s="29">
        <f t="shared" si="33"/>
        <v>92333.271563117014</v>
      </c>
      <c r="S65" s="29">
        <f t="shared" si="34"/>
        <v>451904.59383583633</v>
      </c>
      <c r="T65" s="35">
        <f t="shared" si="35"/>
        <v>29.572571599075786</v>
      </c>
      <c r="U65" s="42">
        <v>0.89970667843387275</v>
      </c>
      <c r="V65" s="43">
        <f t="shared" si="48"/>
        <v>0.10029332156612725</v>
      </c>
      <c r="W65" s="29">
        <f t="shared" si="44"/>
        <v>406581.5810890487</v>
      </c>
      <c r="X65" s="29">
        <f t="shared" si="36"/>
        <v>2091235.0960967182</v>
      </c>
      <c r="Y65" s="35">
        <f t="shared" si="45"/>
        <v>22.648770705229431</v>
      </c>
      <c r="Z65" s="36">
        <f t="shared" si="46"/>
        <v>6.9238008938463551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1403</v>
      </c>
      <c r="E66" s="49">
        <f t="shared" si="37"/>
        <v>9</v>
      </c>
      <c r="F66" s="3">
        <f t="shared" si="38"/>
        <v>6.4148253741981472E-3</v>
      </c>
      <c r="G66" s="2">
        <v>0.5</v>
      </c>
      <c r="H66" s="3">
        <f t="shared" si="39"/>
        <v>3.1567870922483338E-2</v>
      </c>
      <c r="I66" s="3">
        <f t="shared" si="40"/>
        <v>0.96843212907751663</v>
      </c>
      <c r="J66" s="5">
        <f t="shared" si="47"/>
        <v>88428.565971217511</v>
      </c>
      <c r="K66" s="5">
        <f t="shared" si="41"/>
        <v>2791.5015564396967</v>
      </c>
      <c r="L66" s="5">
        <f t="shared" si="42"/>
        <v>435164.07596498833</v>
      </c>
      <c r="M66" s="5">
        <f t="shared" si="32"/>
        <v>2278627.69044135</v>
      </c>
      <c r="N66" s="33">
        <f t="shared" si="43"/>
        <v>25.768004551640217</v>
      </c>
      <c r="O66" s="4"/>
      <c r="Q66" s="27" t="s">
        <v>58</v>
      </c>
      <c r="R66" s="29">
        <f t="shared" si="33"/>
        <v>88428.565971217511</v>
      </c>
      <c r="S66" s="29">
        <f t="shared" si="34"/>
        <v>435164.07596498833</v>
      </c>
      <c r="T66" s="35">
        <f t="shared" si="35"/>
        <v>25.768004551640217</v>
      </c>
      <c r="U66" s="42">
        <v>0.86438699185239576</v>
      </c>
      <c r="V66" s="43">
        <f t="shared" si="48"/>
        <v>0.13561300814760424</v>
      </c>
      <c r="W66" s="29">
        <f t="shared" si="44"/>
        <v>376150.16658560367</v>
      </c>
      <c r="X66" s="29">
        <f t="shared" si="36"/>
        <v>1684653.5150076696</v>
      </c>
      <c r="Y66" s="35">
        <f t="shared" si="45"/>
        <v>19.05101023074382</v>
      </c>
      <c r="Z66" s="36">
        <f t="shared" si="46"/>
        <v>6.7169943208963971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1082</v>
      </c>
      <c r="E67" s="49">
        <f t="shared" si="37"/>
        <v>18</v>
      </c>
      <c r="F67" s="3">
        <f t="shared" si="38"/>
        <v>1.6635859519408502E-2</v>
      </c>
      <c r="G67" s="2">
        <v>0.5</v>
      </c>
      <c r="H67" s="3">
        <f t="shared" si="39"/>
        <v>7.9858030168589181E-2</v>
      </c>
      <c r="I67" s="3">
        <f t="shared" si="40"/>
        <v>0.92014196983141083</v>
      </c>
      <c r="J67" s="5">
        <f t="shared" si="47"/>
        <v>85637.064414777808</v>
      </c>
      <c r="K67" s="5">
        <f t="shared" si="41"/>
        <v>6838.8072735847409</v>
      </c>
      <c r="L67" s="5">
        <f t="shared" si="42"/>
        <v>411088.30388992722</v>
      </c>
      <c r="M67" s="5">
        <f t="shared" si="32"/>
        <v>1843463.6144763615</v>
      </c>
      <c r="N67" s="33">
        <f t="shared" si="43"/>
        <v>21.526469024529611</v>
      </c>
      <c r="O67" s="4"/>
      <c r="Q67" s="27" t="s">
        <v>60</v>
      </c>
      <c r="R67" s="29">
        <f t="shared" si="33"/>
        <v>85637.064414777808</v>
      </c>
      <c r="S67" s="29">
        <f t="shared" si="34"/>
        <v>411088.30388992722</v>
      </c>
      <c r="T67" s="35">
        <f t="shared" si="35"/>
        <v>21.526469024529611</v>
      </c>
      <c r="U67" s="42">
        <v>0.82345390469096191</v>
      </c>
      <c r="V67" s="43">
        <f t="shared" si="48"/>
        <v>0.17654609530903809</v>
      </c>
      <c r="W67" s="29">
        <f t="shared" si="44"/>
        <v>338512.26901094534</v>
      </c>
      <c r="X67" s="29">
        <f t="shared" si="36"/>
        <v>1308503.3484220658</v>
      </c>
      <c r="Y67" s="35">
        <f t="shared" si="45"/>
        <v>15.279638055835392</v>
      </c>
      <c r="Z67" s="36">
        <f t="shared" si="46"/>
        <v>6.2468309686942192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807</v>
      </c>
      <c r="E68" s="49">
        <f t="shared" si="37"/>
        <v>18</v>
      </c>
      <c r="F68" s="3">
        <f t="shared" si="38"/>
        <v>2.2304832713754646E-2</v>
      </c>
      <c r="G68" s="2">
        <v>0.5</v>
      </c>
      <c r="H68" s="3">
        <f t="shared" si="39"/>
        <v>0.10563380281690141</v>
      </c>
      <c r="I68" s="3">
        <f t="shared" si="40"/>
        <v>0.89436619718309862</v>
      </c>
      <c r="J68" s="5">
        <f t="shared" si="47"/>
        <v>78798.257141193069</v>
      </c>
      <c r="K68" s="5">
        <f t="shared" si="41"/>
        <v>8323.7595571682814</v>
      </c>
      <c r="L68" s="5">
        <f t="shared" si="42"/>
        <v>373181.88681304466</v>
      </c>
      <c r="M68" s="5">
        <f t="shared" si="32"/>
        <v>1432375.3105864343</v>
      </c>
      <c r="N68" s="33">
        <f t="shared" si="43"/>
        <v>18.177753703611256</v>
      </c>
      <c r="O68" s="4"/>
      <c r="Q68" s="27" t="s">
        <v>62</v>
      </c>
      <c r="R68" s="29">
        <f t="shared" si="33"/>
        <v>78798.257141193069</v>
      </c>
      <c r="S68" s="29">
        <f t="shared" si="34"/>
        <v>373181.88681304466</v>
      </c>
      <c r="T68" s="35">
        <f t="shared" si="35"/>
        <v>18.177753703611256</v>
      </c>
      <c r="U68" s="42">
        <v>0.7557222850963411</v>
      </c>
      <c r="V68" s="43">
        <f t="shared" si="48"/>
        <v>0.2442777149036589</v>
      </c>
      <c r="W68" s="29">
        <f t="shared" si="44"/>
        <v>282021.86825891823</v>
      </c>
      <c r="X68" s="29">
        <f t="shared" si="36"/>
        <v>969991.07941112062</v>
      </c>
      <c r="Y68" s="35">
        <f t="shared" si="45"/>
        <v>12.309803726661894</v>
      </c>
      <c r="Z68" s="36">
        <f t="shared" si="46"/>
        <v>5.8679499769493617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552</v>
      </c>
      <c r="E69" s="49">
        <f t="shared" si="37"/>
        <v>19</v>
      </c>
      <c r="F69" s="3">
        <f t="shared" si="38"/>
        <v>3.4420289855072464E-2</v>
      </c>
      <c r="G69" s="2">
        <v>0.5</v>
      </c>
      <c r="H69" s="3">
        <f t="shared" si="39"/>
        <v>0.15846538782318598</v>
      </c>
      <c r="I69" s="3">
        <f t="shared" si="40"/>
        <v>0.84153461217681402</v>
      </c>
      <c r="J69" s="5">
        <f t="shared" si="47"/>
        <v>70474.497584024793</v>
      </c>
      <c r="K69" s="5">
        <f t="shared" si="41"/>
        <v>11167.768591296672</v>
      </c>
      <c r="L69" s="5">
        <f t="shared" si="42"/>
        <v>324453.06644188229</v>
      </c>
      <c r="M69" s="5">
        <f t="shared" si="32"/>
        <v>1059193.4237733895</v>
      </c>
      <c r="N69" s="33">
        <f t="shared" si="43"/>
        <v>15.029456896951164</v>
      </c>
      <c r="O69" s="4"/>
      <c r="Q69" s="27" t="s">
        <v>64</v>
      </c>
      <c r="R69" s="29">
        <f t="shared" si="33"/>
        <v>70474.497584024793</v>
      </c>
      <c r="S69" s="29">
        <f t="shared" si="34"/>
        <v>324453.06644188229</v>
      </c>
      <c r="T69" s="35">
        <f t="shared" si="35"/>
        <v>15.029456896951164</v>
      </c>
      <c r="U69" s="42">
        <v>0.69850988448397933</v>
      </c>
      <c r="V69" s="43">
        <f t="shared" si="48"/>
        <v>0.30149011551602067</v>
      </c>
      <c r="W69" s="29">
        <f t="shared" si="44"/>
        <v>226633.67396079208</v>
      </c>
      <c r="X69" s="29">
        <f t="shared" si="36"/>
        <v>687969.21115220245</v>
      </c>
      <c r="Y69" s="35">
        <f t="shared" si="45"/>
        <v>9.7619597831393659</v>
      </c>
      <c r="Z69" s="36">
        <f t="shared" si="46"/>
        <v>5.2674971138117979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349</v>
      </c>
      <c r="E70" s="49">
        <f t="shared" si="37"/>
        <v>14</v>
      </c>
      <c r="F70" s="3">
        <f t="shared" si="38"/>
        <v>4.0114613180515762E-2</v>
      </c>
      <c r="G70" s="2">
        <v>0.5</v>
      </c>
      <c r="H70" s="3">
        <f t="shared" si="39"/>
        <v>0.18229166666666669</v>
      </c>
      <c r="I70" s="3">
        <f t="shared" si="40"/>
        <v>0.81770833333333326</v>
      </c>
      <c r="J70" s="5">
        <f t="shared" si="47"/>
        <v>59306.728992728124</v>
      </c>
      <c r="K70" s="5">
        <f t="shared" si="41"/>
        <v>10811.122472632733</v>
      </c>
      <c r="L70" s="5">
        <f t="shared" si="42"/>
        <v>269505.8387820588</v>
      </c>
      <c r="M70" s="5">
        <f t="shared" si="32"/>
        <v>734740.35733150726</v>
      </c>
      <c r="N70" s="33">
        <f t="shared" si="43"/>
        <v>12.388819444444444</v>
      </c>
      <c r="O70" s="4"/>
      <c r="Q70" s="27" t="s">
        <v>66</v>
      </c>
      <c r="R70" s="29">
        <f t="shared" si="33"/>
        <v>59306.728992728124</v>
      </c>
      <c r="S70" s="29">
        <f t="shared" si="34"/>
        <v>269505.8387820588</v>
      </c>
      <c r="T70" s="35">
        <f t="shared" si="35"/>
        <v>12.388819444444444</v>
      </c>
      <c r="U70" s="42">
        <v>0.67065690345363116</v>
      </c>
      <c r="V70" s="43">
        <f t="shared" si="48"/>
        <v>0.32934309654636884</v>
      </c>
      <c r="W70" s="29">
        <f t="shared" si="44"/>
        <v>180745.95130024909</v>
      </c>
      <c r="X70" s="29">
        <f t="shared" si="36"/>
        <v>461335.53719141037</v>
      </c>
      <c r="Y70" s="35">
        <f t="shared" si="45"/>
        <v>7.7788059639569216</v>
      </c>
      <c r="Z70" s="36">
        <f t="shared" si="46"/>
        <v>4.6100134804875221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165</v>
      </c>
      <c r="E71" s="49">
        <f t="shared" si="49"/>
        <v>9</v>
      </c>
      <c r="F71" s="3">
        <f t="shared" si="38"/>
        <v>5.4545454545454543E-2</v>
      </c>
      <c r="G71" s="2">
        <v>0.5</v>
      </c>
      <c r="H71" s="3">
        <f t="shared" si="39"/>
        <v>0.24000000000000002</v>
      </c>
      <c r="I71" s="3">
        <f t="shared" si="40"/>
        <v>0.76</v>
      </c>
      <c r="J71" s="5">
        <f t="shared" si="47"/>
        <v>48495.606520095389</v>
      </c>
      <c r="K71" s="5">
        <f t="shared" si="41"/>
        <v>11638.945564822894</v>
      </c>
      <c r="L71" s="5">
        <f t="shared" si="42"/>
        <v>213380.66868841971</v>
      </c>
      <c r="M71" s="5">
        <f>L71+M72</f>
        <v>465234.51854944846</v>
      </c>
      <c r="N71" s="33">
        <f t="shared" si="43"/>
        <v>9.5933333333333337</v>
      </c>
      <c r="O71" s="4"/>
      <c r="Q71" s="27" t="s">
        <v>68</v>
      </c>
      <c r="R71" s="29">
        <f t="shared" si="33"/>
        <v>48495.606520095389</v>
      </c>
      <c r="S71" s="29">
        <f t="shared" si="34"/>
        <v>213380.66868841971</v>
      </c>
      <c r="T71" s="35">
        <f t="shared" si="35"/>
        <v>9.5933333333333337</v>
      </c>
      <c r="U71" s="42">
        <v>0.63527807449444496</v>
      </c>
      <c r="V71" s="43">
        <f t="shared" si="48"/>
        <v>0.36472192550555504</v>
      </c>
      <c r="W71" s="29">
        <f t="shared" si="44"/>
        <v>135556.06033871637</v>
      </c>
      <c r="X71" s="29">
        <f>X72+W71</f>
        <v>280589.58589116129</v>
      </c>
      <c r="Y71" s="35">
        <f t="shared" si="45"/>
        <v>5.7858764128435398</v>
      </c>
      <c r="Z71" s="36">
        <f t="shared" si="46"/>
        <v>3.8074569204897939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82</v>
      </c>
      <c r="E72" s="50">
        <f t="shared" si="49"/>
        <v>12</v>
      </c>
      <c r="F72" s="17">
        <f t="shared" si="38"/>
        <v>0.14634146341463414</v>
      </c>
      <c r="G72" s="12"/>
      <c r="H72" s="17">
        <v>1</v>
      </c>
      <c r="I72" s="17">
        <f t="shared" si="40"/>
        <v>0</v>
      </c>
      <c r="J72" s="21">
        <f t="shared" si="47"/>
        <v>36856.660955272499</v>
      </c>
      <c r="K72" s="21">
        <f t="shared" si="41"/>
        <v>36856.660955272499</v>
      </c>
      <c r="L72" s="21">
        <f>K72/F72</f>
        <v>251853.84986102875</v>
      </c>
      <c r="M72" s="21">
        <f>L72</f>
        <v>251853.84986102875</v>
      </c>
      <c r="N72" s="34">
        <f t="shared" si="43"/>
        <v>6.8333333333333339</v>
      </c>
      <c r="O72" s="4"/>
      <c r="Q72" s="30" t="s">
        <v>69</v>
      </c>
      <c r="R72" s="31">
        <f t="shared" si="33"/>
        <v>36856.660955272499</v>
      </c>
      <c r="S72" s="31">
        <f t="shared" si="34"/>
        <v>251853.84986102875</v>
      </c>
      <c r="T72" s="38">
        <f t="shared" si="35"/>
        <v>6.8333333333333339</v>
      </c>
      <c r="U72" s="44">
        <v>0.57586384179742911</v>
      </c>
      <c r="V72" s="45">
        <f t="shared" si="48"/>
        <v>0.42413615820257089</v>
      </c>
      <c r="W72" s="31">
        <f t="shared" si="44"/>
        <v>145033.52555244492</v>
      </c>
      <c r="X72" s="31">
        <f>W72</f>
        <v>145033.52555244492</v>
      </c>
      <c r="Y72" s="38">
        <f t="shared" si="45"/>
        <v>3.9350695856157656</v>
      </c>
      <c r="Z72" s="37">
        <f t="shared" si="46"/>
        <v>2.8982637477175683</v>
      </c>
    </row>
    <row r="73" spans="1:26" s="2" customFormat="1" ht="13.2" x14ac:dyDescent="0.25">
      <c r="B73" s="2" t="s">
        <v>70</v>
      </c>
      <c r="D73" s="25">
        <f>SUM(D54:D72)</f>
        <v>22117</v>
      </c>
      <c r="E73" s="25">
        <f>SUM(E54:E72)</f>
        <v>140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76.139271802455184</v>
      </c>
      <c r="F78" s="55">
        <f>$Y$4</f>
        <v>68.431935331351653</v>
      </c>
      <c r="G78" s="55">
        <f>E78-F78</f>
        <v>7.707336471103531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75.94604373146818</v>
      </c>
      <c r="F79" s="55">
        <f>$Y$29</f>
        <v>67.565429511066426</v>
      </c>
      <c r="G79" s="55">
        <f t="shared" ref="G79:G80" si="50">E79-F79</f>
        <v>8.3806142204017533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75.704884875523774</v>
      </c>
      <c r="F80" s="55">
        <f>$Y$54</f>
        <v>67.089955704510572</v>
      </c>
      <c r="G80" s="55">
        <f t="shared" si="50"/>
        <v>8.6149291710132019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25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92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7294287.7024553297</v>
      </c>
      <c r="N4" s="32">
        <f>M4/J4</f>
        <v>72.942877024553297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72.942877024553297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6627665.3231567452</v>
      </c>
      <c r="Y4" s="40">
        <f>X4/R4</f>
        <v>66.276653231567451</v>
      </c>
      <c r="Z4" s="36">
        <f>T4-Y4</f>
        <v>6.6662237929858463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443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7194287.7024553297</v>
      </c>
      <c r="N5" s="33">
        <f t="shared" ref="N5:N22" si="10">M5/J5</f>
        <v>71.942877024553297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71.942877024553297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6530985.1289818715</v>
      </c>
      <c r="Y5" s="35">
        <f t="shared" ref="Y5:Y22" si="12">X5/R5</f>
        <v>65.30985128981871</v>
      </c>
      <c r="Z5" s="36">
        <f t="shared" ref="Z5:Z22" si="13">T5-Y5</f>
        <v>6.6330257347345878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656</v>
      </c>
      <c r="E6" s="51">
        <v>1</v>
      </c>
      <c r="F6" s="3">
        <f t="shared" si="5"/>
        <v>1.5243902439024391E-3</v>
      </c>
      <c r="G6" s="2">
        <v>0.5</v>
      </c>
      <c r="H6" s="3">
        <f t="shared" si="6"/>
        <v>7.5930144267274098E-3</v>
      </c>
      <c r="I6" s="3">
        <f t="shared" si="7"/>
        <v>0.99240698557327256</v>
      </c>
      <c r="J6" s="5">
        <f t="shared" ref="J6:J22" si="14">I5*J5</f>
        <v>100000</v>
      </c>
      <c r="K6" s="5">
        <f t="shared" si="8"/>
        <v>759.30144267274102</v>
      </c>
      <c r="L6" s="5">
        <f t="shared" si="9"/>
        <v>498101.74639331811</v>
      </c>
      <c r="M6" s="5">
        <f t="shared" si="0"/>
        <v>6794287.7024553297</v>
      </c>
      <c r="N6" s="33">
        <f t="shared" si="10"/>
        <v>67.942877024553297</v>
      </c>
      <c r="O6" s="4"/>
      <c r="Q6" s="27" t="s">
        <v>38</v>
      </c>
      <c r="R6" s="29">
        <f t="shared" si="1"/>
        <v>100000</v>
      </c>
      <c r="S6" s="29">
        <f t="shared" si="2"/>
        <v>498101.74639331811</v>
      </c>
      <c r="T6" s="35">
        <f t="shared" si="3"/>
        <v>67.942877024553297</v>
      </c>
      <c r="U6" s="42">
        <v>0.96680194174873568</v>
      </c>
      <c r="V6" s="43">
        <f>1-U6</f>
        <v>3.3198058251264317E-2</v>
      </c>
      <c r="W6" s="29">
        <f t="shared" si="11"/>
        <v>481565.73560149624</v>
      </c>
      <c r="X6" s="29">
        <f t="shared" si="4"/>
        <v>6144264.352282377</v>
      </c>
      <c r="Y6" s="35">
        <f t="shared" si="12"/>
        <v>61.442643522823772</v>
      </c>
      <c r="Z6" s="36">
        <f t="shared" si="13"/>
        <v>6.5002335017295252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668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99240.698557327254</v>
      </c>
      <c r="K7" s="5">
        <f t="shared" si="8"/>
        <v>0</v>
      </c>
      <c r="L7" s="5">
        <f t="shared" si="9"/>
        <v>496203.49278663629</v>
      </c>
      <c r="M7" s="5">
        <f t="shared" si="0"/>
        <v>6296185.9560620114</v>
      </c>
      <c r="N7" s="33">
        <f t="shared" si="10"/>
        <v>63.443587636829911</v>
      </c>
      <c r="O7" s="4"/>
      <c r="Q7" s="27" t="s">
        <v>40</v>
      </c>
      <c r="R7" s="29">
        <f t="shared" si="1"/>
        <v>99240.698557327254</v>
      </c>
      <c r="S7" s="29">
        <f t="shared" si="2"/>
        <v>496203.49278663629</v>
      </c>
      <c r="T7" s="35">
        <f t="shared" si="3"/>
        <v>63.443587636829911</v>
      </c>
      <c r="U7" s="42">
        <v>0.96680194174873568</v>
      </c>
      <c r="V7" s="43">
        <f>1-U7</f>
        <v>3.3198058251264317E-2</v>
      </c>
      <c r="W7" s="29">
        <f t="shared" si="11"/>
        <v>479730.50032862474</v>
      </c>
      <c r="X7" s="29">
        <f t="shared" si="4"/>
        <v>5662698.616680881</v>
      </c>
      <c r="Y7" s="35">
        <f t="shared" si="12"/>
        <v>57.060245433578579</v>
      </c>
      <c r="Z7" s="36">
        <f t="shared" si="13"/>
        <v>6.3833422032513312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838</v>
      </c>
      <c r="E8" s="51">
        <v>1</v>
      </c>
      <c r="F8" s="3">
        <f t="shared" si="5"/>
        <v>1.1933174224343676E-3</v>
      </c>
      <c r="G8" s="2">
        <v>0.5</v>
      </c>
      <c r="H8" s="3">
        <f t="shared" si="6"/>
        <v>5.9488399762046415E-3</v>
      </c>
      <c r="I8" s="3">
        <f t="shared" si="7"/>
        <v>0.99405116002379534</v>
      </c>
      <c r="J8" s="5">
        <f t="shared" si="14"/>
        <v>99240.698557327254</v>
      </c>
      <c r="K8" s="5">
        <f t="shared" si="8"/>
        <v>590.36703484430268</v>
      </c>
      <c r="L8" s="5">
        <f t="shared" si="9"/>
        <v>494727.57519952551</v>
      </c>
      <c r="M8" s="5">
        <f t="shared" si="0"/>
        <v>5799982.4632753748</v>
      </c>
      <c r="N8" s="33">
        <f t="shared" si="10"/>
        <v>58.443587636829911</v>
      </c>
      <c r="O8" s="4"/>
      <c r="Q8" s="27" t="s">
        <v>42</v>
      </c>
      <c r="R8" s="29">
        <f t="shared" si="1"/>
        <v>99240.698557327254</v>
      </c>
      <c r="S8" s="29">
        <f t="shared" si="2"/>
        <v>494727.57519952551</v>
      </c>
      <c r="T8" s="35">
        <f t="shared" si="3"/>
        <v>58.443587636829911</v>
      </c>
      <c r="U8" s="42">
        <v>0.96680194174873568</v>
      </c>
      <c r="V8" s="43">
        <f>1-U8</f>
        <v>3.3198058251264317E-2</v>
      </c>
      <c r="W8" s="29">
        <f t="shared" si="11"/>
        <v>478303.58033954492</v>
      </c>
      <c r="X8" s="29">
        <f t="shared" si="4"/>
        <v>5182968.1163522564</v>
      </c>
      <c r="Y8" s="35">
        <f t="shared" si="12"/>
        <v>52.226235724834908</v>
      </c>
      <c r="Z8" s="36">
        <f t="shared" si="13"/>
        <v>6.2173519119950029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847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98650.331522482957</v>
      </c>
      <c r="K9" s="5">
        <f t="shared" si="8"/>
        <v>0</v>
      </c>
      <c r="L9" s="5">
        <f t="shared" si="9"/>
        <v>493251.6576124148</v>
      </c>
      <c r="M9" s="5">
        <f t="shared" si="0"/>
        <v>5305254.888075849</v>
      </c>
      <c r="N9" s="33">
        <f t="shared" si="10"/>
        <v>53.778378705871376</v>
      </c>
      <c r="O9" s="4"/>
      <c r="Q9" s="27" t="s">
        <v>44</v>
      </c>
      <c r="R9" s="29">
        <f t="shared" si="1"/>
        <v>98650.331522482957</v>
      </c>
      <c r="S9" s="29">
        <f t="shared" si="2"/>
        <v>493251.6576124148</v>
      </c>
      <c r="T9" s="35">
        <f t="shared" si="3"/>
        <v>53.778378705871376</v>
      </c>
      <c r="U9" s="42">
        <v>0.9555940589531835</v>
      </c>
      <c r="V9" s="43">
        <f t="shared" ref="V9:V22" si="15">1-U9</f>
        <v>4.4405941046816499E-2</v>
      </c>
      <c r="W9" s="29">
        <f t="shared" si="11"/>
        <v>471348.35358323337</v>
      </c>
      <c r="X9" s="29">
        <f t="shared" si="4"/>
        <v>4704664.536012711</v>
      </c>
      <c r="Y9" s="35">
        <f t="shared" si="12"/>
        <v>47.690306392335764</v>
      </c>
      <c r="Z9" s="36">
        <f t="shared" si="13"/>
        <v>6.0880723135356121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979</v>
      </c>
      <c r="E10" s="51">
        <v>3</v>
      </c>
      <c r="F10" s="3">
        <f t="shared" si="5"/>
        <v>3.0643513789581204E-3</v>
      </c>
      <c r="G10" s="2">
        <v>0.5</v>
      </c>
      <c r="H10" s="3">
        <f t="shared" si="6"/>
        <v>1.5205271160669031E-2</v>
      </c>
      <c r="I10" s="3">
        <f t="shared" si="7"/>
        <v>0.98479472883933095</v>
      </c>
      <c r="J10" s="5">
        <f t="shared" si="14"/>
        <v>98650.331522482957</v>
      </c>
      <c r="K10" s="5">
        <f t="shared" si="8"/>
        <v>1500.0050408892491</v>
      </c>
      <c r="L10" s="5">
        <f t="shared" si="9"/>
        <v>489501.64501019166</v>
      </c>
      <c r="M10" s="5">
        <f t="shared" si="0"/>
        <v>4812003.230463434</v>
      </c>
      <c r="N10" s="33">
        <f t="shared" si="10"/>
        <v>48.778378705871368</v>
      </c>
      <c r="O10" s="4"/>
      <c r="Q10" s="27" t="s">
        <v>46</v>
      </c>
      <c r="R10" s="29">
        <f t="shared" si="1"/>
        <v>98650.331522482957</v>
      </c>
      <c r="S10" s="29">
        <f t="shared" si="2"/>
        <v>489501.64501019166</v>
      </c>
      <c r="T10" s="35">
        <f t="shared" si="3"/>
        <v>48.778378705871368</v>
      </c>
      <c r="U10" s="42">
        <v>0.96363095511775332</v>
      </c>
      <c r="V10" s="43">
        <f t="shared" si="15"/>
        <v>3.6369044882246682E-2</v>
      </c>
      <c r="W10" s="29">
        <f t="shared" si="11"/>
        <v>471698.93771288241</v>
      </c>
      <c r="X10" s="29">
        <f t="shared" si="4"/>
        <v>4233316.1824294776</v>
      </c>
      <c r="Y10" s="35">
        <f t="shared" si="12"/>
        <v>42.912336097569842</v>
      </c>
      <c r="Z10" s="36">
        <f t="shared" si="13"/>
        <v>5.8660426083015267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852</v>
      </c>
      <c r="E11" s="51">
        <v>0</v>
      </c>
      <c r="F11" s="3">
        <f t="shared" si="5"/>
        <v>0</v>
      </c>
      <c r="G11" s="2">
        <v>0.5</v>
      </c>
      <c r="H11" s="3">
        <f t="shared" si="6"/>
        <v>0</v>
      </c>
      <c r="I11" s="3">
        <f t="shared" si="7"/>
        <v>1</v>
      </c>
      <c r="J11" s="5">
        <f t="shared" si="14"/>
        <v>97150.3264815937</v>
      </c>
      <c r="K11" s="5">
        <f t="shared" si="8"/>
        <v>0</v>
      </c>
      <c r="L11" s="5">
        <f t="shared" si="9"/>
        <v>485751.63240796851</v>
      </c>
      <c r="M11" s="5">
        <f t="shared" si="0"/>
        <v>4322501.5854532421</v>
      </c>
      <c r="N11" s="33">
        <f t="shared" si="10"/>
        <v>44.492918778530218</v>
      </c>
      <c r="O11" s="4"/>
      <c r="Q11" s="27" t="s">
        <v>48</v>
      </c>
      <c r="R11" s="29">
        <f t="shared" si="1"/>
        <v>97150.3264815937</v>
      </c>
      <c r="S11" s="29">
        <f t="shared" si="2"/>
        <v>485751.63240796851</v>
      </c>
      <c r="T11" s="35">
        <f t="shared" si="3"/>
        <v>44.492918778530218</v>
      </c>
      <c r="U11" s="42">
        <v>0.96005435016735896</v>
      </c>
      <c r="V11" s="43">
        <f t="shared" si="15"/>
        <v>3.9945649832641039E-2</v>
      </c>
      <c r="W11" s="29">
        <f t="shared" si="11"/>
        <v>466347.96779416606</v>
      </c>
      <c r="X11" s="29">
        <f t="shared" si="4"/>
        <v>3761617.2447165954</v>
      </c>
      <c r="Y11" s="35">
        <f t="shared" si="12"/>
        <v>38.719553304118634</v>
      </c>
      <c r="Z11" s="36">
        <f t="shared" si="13"/>
        <v>5.7733654744115839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796</v>
      </c>
      <c r="E12" s="51">
        <v>3</v>
      </c>
      <c r="F12" s="3">
        <f t="shared" si="5"/>
        <v>3.7688442211055275E-3</v>
      </c>
      <c r="G12" s="2">
        <v>0.5</v>
      </c>
      <c r="H12" s="3">
        <f t="shared" si="6"/>
        <v>1.8668326073428748E-2</v>
      </c>
      <c r="I12" s="3">
        <f t="shared" si="7"/>
        <v>0.98133167392657128</v>
      </c>
      <c r="J12" s="5">
        <f t="shared" si="14"/>
        <v>97150.3264815937</v>
      </c>
      <c r="K12" s="5">
        <f t="shared" si="8"/>
        <v>1813.633972898451</v>
      </c>
      <c r="L12" s="5">
        <f t="shared" si="9"/>
        <v>481217.54747572239</v>
      </c>
      <c r="M12" s="5">
        <f t="shared" si="0"/>
        <v>3836749.9530452732</v>
      </c>
      <c r="N12" s="33">
        <f t="shared" si="10"/>
        <v>39.492918778530218</v>
      </c>
      <c r="O12" s="4"/>
      <c r="Q12" s="27" t="s">
        <v>50</v>
      </c>
      <c r="R12" s="29">
        <f t="shared" si="1"/>
        <v>97150.3264815937</v>
      </c>
      <c r="S12" s="29">
        <f t="shared" si="2"/>
        <v>481217.54747572239</v>
      </c>
      <c r="T12" s="35">
        <f t="shared" si="3"/>
        <v>39.492918778530218</v>
      </c>
      <c r="U12" s="42">
        <v>0.94127750867207383</v>
      </c>
      <c r="V12" s="43">
        <f t="shared" si="15"/>
        <v>5.8722491327926174E-2</v>
      </c>
      <c r="W12" s="29">
        <f t="shared" si="11"/>
        <v>452959.25421723339</v>
      </c>
      <c r="X12" s="29">
        <f t="shared" si="4"/>
        <v>3295269.2769224294</v>
      </c>
      <c r="Y12" s="35">
        <f t="shared" si="12"/>
        <v>33.919281553281841</v>
      </c>
      <c r="Z12" s="36">
        <f t="shared" si="13"/>
        <v>5.5736372252483761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956</v>
      </c>
      <c r="E13" s="51">
        <v>6</v>
      </c>
      <c r="F13" s="3">
        <f t="shared" si="5"/>
        <v>6.2761506276150627E-3</v>
      </c>
      <c r="G13" s="2">
        <v>0.5</v>
      </c>
      <c r="H13" s="3">
        <f t="shared" si="6"/>
        <v>3.089598352214212E-2</v>
      </c>
      <c r="I13" s="3">
        <f t="shared" si="7"/>
        <v>0.96910401647785793</v>
      </c>
      <c r="J13" s="5">
        <f t="shared" si="14"/>
        <v>95336.692508695254</v>
      </c>
      <c r="K13" s="5">
        <f t="shared" si="8"/>
        <v>2945.5208808041784</v>
      </c>
      <c r="L13" s="5">
        <f t="shared" si="9"/>
        <v>469319.66034146579</v>
      </c>
      <c r="M13" s="5">
        <f t="shared" si="0"/>
        <v>3355532.405569551</v>
      </c>
      <c r="N13" s="33">
        <f t="shared" si="10"/>
        <v>35.196652173175686</v>
      </c>
      <c r="O13" s="4"/>
      <c r="Q13" s="27" t="s">
        <v>52</v>
      </c>
      <c r="R13" s="29">
        <f t="shared" si="1"/>
        <v>95336.692508695254</v>
      </c>
      <c r="S13" s="29">
        <f t="shared" si="2"/>
        <v>469319.66034146579</v>
      </c>
      <c r="T13" s="35">
        <f t="shared" si="3"/>
        <v>35.196652173175686</v>
      </c>
      <c r="U13" s="42">
        <v>0.95386474178345915</v>
      </c>
      <c r="V13" s="43">
        <f t="shared" si="15"/>
        <v>4.6135258216540853E-2</v>
      </c>
      <c r="W13" s="29">
        <f t="shared" si="11"/>
        <v>447667.47662551299</v>
      </c>
      <c r="X13" s="29">
        <f t="shared" si="4"/>
        <v>2842310.0227051959</v>
      </c>
      <c r="Y13" s="35">
        <f t="shared" si="12"/>
        <v>29.813390289850478</v>
      </c>
      <c r="Z13" s="36">
        <f t="shared" si="13"/>
        <v>5.3832618833252077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975</v>
      </c>
      <c r="E14" s="51">
        <v>11</v>
      </c>
      <c r="F14" s="3">
        <f t="shared" si="5"/>
        <v>1.1282051282051283E-2</v>
      </c>
      <c r="G14" s="2">
        <v>0.5</v>
      </c>
      <c r="H14" s="3">
        <f t="shared" si="6"/>
        <v>5.4862842892768091E-2</v>
      </c>
      <c r="I14" s="3">
        <f t="shared" si="7"/>
        <v>0.9451371571072319</v>
      </c>
      <c r="J14" s="5">
        <f t="shared" si="14"/>
        <v>92391.171627891075</v>
      </c>
      <c r="K14" s="5">
        <f t="shared" si="8"/>
        <v>5068.8423336997612</v>
      </c>
      <c r="L14" s="5">
        <f t="shared" si="9"/>
        <v>449283.75230520591</v>
      </c>
      <c r="M14" s="5">
        <f t="shared" si="0"/>
        <v>2886212.7452280852</v>
      </c>
      <c r="N14" s="33">
        <f t="shared" si="10"/>
        <v>31.239053411427832</v>
      </c>
      <c r="O14" s="4"/>
      <c r="Q14" s="27" t="s">
        <v>54</v>
      </c>
      <c r="R14" s="29">
        <f t="shared" si="1"/>
        <v>92391.171627891075</v>
      </c>
      <c r="S14" s="29">
        <f t="shared" si="2"/>
        <v>449283.75230520591</v>
      </c>
      <c r="T14" s="35">
        <f t="shared" si="3"/>
        <v>31.239053411427832</v>
      </c>
      <c r="U14" s="42">
        <v>0.94210046609890041</v>
      </c>
      <c r="V14" s="43">
        <f t="shared" si="15"/>
        <v>5.7899533901099587E-2</v>
      </c>
      <c r="W14" s="29">
        <f t="shared" si="11"/>
        <v>423270.4324573974</v>
      </c>
      <c r="X14" s="29">
        <f t="shared" si="4"/>
        <v>2394642.5460796831</v>
      </c>
      <c r="Y14" s="35">
        <f t="shared" si="12"/>
        <v>25.918521260063638</v>
      </c>
      <c r="Z14" s="36">
        <f t="shared" si="13"/>
        <v>5.3205321513641941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928</v>
      </c>
      <c r="E15" s="51">
        <v>7</v>
      </c>
      <c r="F15" s="3">
        <f t="shared" si="5"/>
        <v>7.5431034482758624E-3</v>
      </c>
      <c r="G15" s="2">
        <v>0.5</v>
      </c>
      <c r="H15" s="3">
        <f t="shared" si="6"/>
        <v>3.7017451084082491E-2</v>
      </c>
      <c r="I15" s="3">
        <f t="shared" si="7"/>
        <v>0.9629825489159175</v>
      </c>
      <c r="J15" s="5">
        <f t="shared" si="14"/>
        <v>87322.32929419131</v>
      </c>
      <c r="K15" s="5">
        <f t="shared" si="8"/>
        <v>3232.4500531958702</v>
      </c>
      <c r="L15" s="5">
        <f t="shared" si="9"/>
        <v>428530.52133796684</v>
      </c>
      <c r="M15" s="5">
        <f t="shared" si="0"/>
        <v>2436928.9929228793</v>
      </c>
      <c r="N15" s="33">
        <f t="shared" si="10"/>
        <v>27.907283424756102</v>
      </c>
      <c r="O15" s="4"/>
      <c r="Q15" s="27" t="s">
        <v>56</v>
      </c>
      <c r="R15" s="29">
        <f t="shared" si="1"/>
        <v>87322.32929419131</v>
      </c>
      <c r="S15" s="29">
        <f t="shared" si="2"/>
        <v>428530.52133796684</v>
      </c>
      <c r="T15" s="35">
        <f t="shared" si="3"/>
        <v>27.907283424756102</v>
      </c>
      <c r="U15" s="42">
        <v>0.91645683631107144</v>
      </c>
      <c r="V15" s="43">
        <f t="shared" si="15"/>
        <v>8.3543163688928557E-2</v>
      </c>
      <c r="W15" s="29">
        <f t="shared" si="11"/>
        <v>392729.72584812721</v>
      </c>
      <c r="X15" s="29">
        <f t="shared" si="4"/>
        <v>1971372.1136222859</v>
      </c>
      <c r="Y15" s="35">
        <f t="shared" si="12"/>
        <v>22.575807694967452</v>
      </c>
      <c r="Z15" s="36">
        <f t="shared" si="13"/>
        <v>5.3314757297886501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687</v>
      </c>
      <c r="E16" s="51">
        <v>6</v>
      </c>
      <c r="F16" s="3">
        <f t="shared" si="5"/>
        <v>8.7336244541484712E-3</v>
      </c>
      <c r="G16" s="2">
        <v>0.5</v>
      </c>
      <c r="H16" s="3">
        <f t="shared" si="6"/>
        <v>4.2735042735042736E-2</v>
      </c>
      <c r="I16" s="3">
        <f t="shared" si="7"/>
        <v>0.95726495726495731</v>
      </c>
      <c r="J16" s="5">
        <f t="shared" si="14"/>
        <v>84089.879240995433</v>
      </c>
      <c r="K16" s="5">
        <f t="shared" si="8"/>
        <v>3593.5845829485229</v>
      </c>
      <c r="L16" s="5">
        <f t="shared" si="9"/>
        <v>411465.43474760593</v>
      </c>
      <c r="M16" s="5">
        <f t="shared" si="0"/>
        <v>2008398.4715849124</v>
      </c>
      <c r="N16" s="33">
        <f t="shared" si="10"/>
        <v>23.883950003412295</v>
      </c>
      <c r="O16" s="4"/>
      <c r="Q16" s="27" t="s">
        <v>58</v>
      </c>
      <c r="R16" s="29">
        <f t="shared" si="1"/>
        <v>84089.879240995433</v>
      </c>
      <c r="S16" s="29">
        <f t="shared" si="2"/>
        <v>411465.43474760593</v>
      </c>
      <c r="T16" s="35">
        <f t="shared" si="3"/>
        <v>23.883950003412295</v>
      </c>
      <c r="U16" s="42">
        <v>0.8859396016463057</v>
      </c>
      <c r="V16" s="43">
        <f t="shared" si="15"/>
        <v>0.1140603983536943</v>
      </c>
      <c r="W16" s="29">
        <f t="shared" si="11"/>
        <v>364533.52335151797</v>
      </c>
      <c r="X16" s="29">
        <f t="shared" si="4"/>
        <v>1578642.3877741587</v>
      </c>
      <c r="Y16" s="35">
        <f t="shared" si="12"/>
        <v>18.773274525105279</v>
      </c>
      <c r="Z16" s="36">
        <f t="shared" si="13"/>
        <v>5.1106754783070159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547</v>
      </c>
      <c r="E17" s="51">
        <v>9</v>
      </c>
      <c r="F17" s="3">
        <f t="shared" si="5"/>
        <v>1.6453382084095063E-2</v>
      </c>
      <c r="G17" s="2">
        <v>0.5</v>
      </c>
      <c r="H17" s="3">
        <f t="shared" si="6"/>
        <v>7.9016681299385425E-2</v>
      </c>
      <c r="I17" s="3">
        <f t="shared" si="7"/>
        <v>0.92098331870061456</v>
      </c>
      <c r="J17" s="5">
        <f t="shared" si="14"/>
        <v>80496.294658046914</v>
      </c>
      <c r="K17" s="5">
        <f t="shared" si="8"/>
        <v>6360.5500607763142</v>
      </c>
      <c r="L17" s="5">
        <f t="shared" si="9"/>
        <v>386580.09813829383</v>
      </c>
      <c r="M17" s="5">
        <f t="shared" si="0"/>
        <v>1596933.0368373063</v>
      </c>
      <c r="N17" s="33">
        <f t="shared" si="10"/>
        <v>19.838590628564628</v>
      </c>
      <c r="O17" s="4"/>
      <c r="Q17" s="27" t="s">
        <v>60</v>
      </c>
      <c r="R17" s="29">
        <f t="shared" si="1"/>
        <v>80496.294658046914</v>
      </c>
      <c r="S17" s="29">
        <f t="shared" si="2"/>
        <v>386580.09813829383</v>
      </c>
      <c r="T17" s="35">
        <f t="shared" si="3"/>
        <v>19.838590628564628</v>
      </c>
      <c r="U17" s="42">
        <v>0.85631920960893304</v>
      </c>
      <c r="V17" s="43">
        <f t="shared" si="15"/>
        <v>0.14368079039106696</v>
      </c>
      <c r="W17" s="29">
        <f t="shared" si="11"/>
        <v>331035.96408832754</v>
      </c>
      <c r="X17" s="29">
        <f t="shared" si="4"/>
        <v>1214108.8644226408</v>
      </c>
      <c r="Y17" s="35">
        <f t="shared" si="12"/>
        <v>15.082791941917923</v>
      </c>
      <c r="Z17" s="36">
        <f t="shared" si="13"/>
        <v>4.7557986866467044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407</v>
      </c>
      <c r="E18" s="51">
        <v>9</v>
      </c>
      <c r="F18" s="3">
        <f t="shared" si="5"/>
        <v>2.2113022113022112E-2</v>
      </c>
      <c r="G18" s="2">
        <v>0.5</v>
      </c>
      <c r="H18" s="3">
        <f t="shared" si="6"/>
        <v>0.10477299185098951</v>
      </c>
      <c r="I18" s="3">
        <f t="shared" si="7"/>
        <v>0.89522700814901046</v>
      </c>
      <c r="J18" s="5">
        <f t="shared" si="14"/>
        <v>74135.744597270605</v>
      </c>
      <c r="K18" s="5">
        <f t="shared" si="8"/>
        <v>7767.4237645568728</v>
      </c>
      <c r="L18" s="5">
        <f t="shared" si="9"/>
        <v>351260.16357496084</v>
      </c>
      <c r="M18" s="5">
        <f t="shared" si="0"/>
        <v>1210352.9386990124</v>
      </c>
      <c r="N18" s="33">
        <f t="shared" si="10"/>
        <v>16.326172284018213</v>
      </c>
      <c r="O18" s="4"/>
      <c r="Q18" s="27" t="s">
        <v>62</v>
      </c>
      <c r="R18" s="29">
        <f t="shared" si="1"/>
        <v>74135.744597270605</v>
      </c>
      <c r="S18" s="29">
        <f t="shared" si="2"/>
        <v>351260.16357496084</v>
      </c>
      <c r="T18" s="35">
        <f t="shared" si="3"/>
        <v>16.326172284018213</v>
      </c>
      <c r="U18" s="42">
        <v>0.77613843304153718</v>
      </c>
      <c r="V18" s="43">
        <f t="shared" si="15"/>
        <v>0.22386156695846282</v>
      </c>
      <c r="W18" s="29">
        <f t="shared" si="11"/>
        <v>272626.51294698415</v>
      </c>
      <c r="X18" s="29">
        <f t="shared" si="4"/>
        <v>883072.90033431316</v>
      </c>
      <c r="Y18" s="35">
        <f t="shared" si="12"/>
        <v>11.911567154703192</v>
      </c>
      <c r="Z18" s="36">
        <f t="shared" si="13"/>
        <v>4.4146051293150208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251</v>
      </c>
      <c r="E19" s="51">
        <v>7</v>
      </c>
      <c r="F19" s="3">
        <f t="shared" si="5"/>
        <v>2.7888446215139442E-2</v>
      </c>
      <c r="G19" s="2">
        <v>0.5</v>
      </c>
      <c r="H19" s="3">
        <f t="shared" si="6"/>
        <v>0.13035381750465549</v>
      </c>
      <c r="I19" s="3">
        <f t="shared" si="7"/>
        <v>0.86964618249534453</v>
      </c>
      <c r="J19" s="5">
        <f t="shared" si="14"/>
        <v>66368.320832713725</v>
      </c>
      <c r="K19" s="5">
        <f t="shared" si="8"/>
        <v>8651.3639819179898</v>
      </c>
      <c r="L19" s="5">
        <f t="shared" si="9"/>
        <v>310213.19420877367</v>
      </c>
      <c r="M19" s="5">
        <f t="shared" si="0"/>
        <v>859092.77512405161</v>
      </c>
      <c r="N19" s="33">
        <f t="shared" si="10"/>
        <v>12.944319885528801</v>
      </c>
      <c r="O19" s="4"/>
      <c r="Q19" s="27" t="s">
        <v>64</v>
      </c>
      <c r="R19" s="29">
        <f t="shared" si="1"/>
        <v>66368.320832713725</v>
      </c>
      <c r="S19" s="29">
        <f t="shared" si="2"/>
        <v>310213.19420877367</v>
      </c>
      <c r="T19" s="35">
        <f t="shared" si="3"/>
        <v>12.944319885528801</v>
      </c>
      <c r="U19" s="42">
        <v>0.73716277889453141</v>
      </c>
      <c r="V19" s="43">
        <f t="shared" si="15"/>
        <v>0.26283722110546859</v>
      </c>
      <c r="W19" s="29">
        <f t="shared" si="11"/>
        <v>228677.62029268855</v>
      </c>
      <c r="X19" s="29">
        <f t="shared" si="4"/>
        <v>610446.38738732901</v>
      </c>
      <c r="Y19" s="35">
        <f t="shared" si="12"/>
        <v>9.1978579498192286</v>
      </c>
      <c r="Z19" s="36">
        <f t="shared" si="13"/>
        <v>3.7464619357095721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164</v>
      </c>
      <c r="E20" s="51">
        <v>9</v>
      </c>
      <c r="F20" s="3">
        <f t="shared" si="5"/>
        <v>5.4878048780487805E-2</v>
      </c>
      <c r="G20" s="2">
        <v>0.5</v>
      </c>
      <c r="H20" s="3">
        <f t="shared" si="6"/>
        <v>0.2412868632707775</v>
      </c>
      <c r="I20" s="3">
        <f t="shared" si="7"/>
        <v>0.75871313672922247</v>
      </c>
      <c r="J20" s="5">
        <f t="shared" si="14"/>
        <v>57716.956850795737</v>
      </c>
      <c r="K20" s="5">
        <f t="shared" si="8"/>
        <v>13926.343476063315</v>
      </c>
      <c r="L20" s="5">
        <f t="shared" si="9"/>
        <v>253768.92556382038</v>
      </c>
      <c r="M20" s="5">
        <f t="shared" si="0"/>
        <v>548879.58091527794</v>
      </c>
      <c r="N20" s="33">
        <f t="shared" si="10"/>
        <v>9.509849632824336</v>
      </c>
      <c r="O20" s="4"/>
      <c r="Q20" s="27" t="s">
        <v>66</v>
      </c>
      <c r="R20" s="29">
        <f t="shared" si="1"/>
        <v>57716.956850795737</v>
      </c>
      <c r="S20" s="29">
        <f t="shared" si="2"/>
        <v>253768.92556382038</v>
      </c>
      <c r="T20" s="35">
        <f t="shared" si="3"/>
        <v>9.509849632824336</v>
      </c>
      <c r="U20" s="42">
        <v>0.7271372759570951</v>
      </c>
      <c r="V20" s="43">
        <f t="shared" si="15"/>
        <v>0.2728627240429049</v>
      </c>
      <c r="W20" s="29">
        <f t="shared" si="11"/>
        <v>184524.84525703519</v>
      </c>
      <c r="X20" s="29">
        <f t="shared" si="4"/>
        <v>381768.76709464053</v>
      </c>
      <c r="Y20" s="35">
        <f t="shared" si="12"/>
        <v>6.6144992377465774</v>
      </c>
      <c r="Z20" s="36">
        <f t="shared" si="13"/>
        <v>2.8953503950777586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81</v>
      </c>
      <c r="E21" s="51">
        <v>9</v>
      </c>
      <c r="F21" s="3">
        <f t="shared" si="5"/>
        <v>0.1111111111111111</v>
      </c>
      <c r="G21" s="2">
        <v>0.5</v>
      </c>
      <c r="H21" s="3">
        <f t="shared" si="6"/>
        <v>0.43478260869565222</v>
      </c>
      <c r="I21" s="3">
        <f t="shared" si="7"/>
        <v>0.56521739130434778</v>
      </c>
      <c r="J21" s="5">
        <f t="shared" si="14"/>
        <v>43790.61337473242</v>
      </c>
      <c r="K21" s="5">
        <f t="shared" si="8"/>
        <v>19039.39711944888</v>
      </c>
      <c r="L21" s="5">
        <f t="shared" si="9"/>
        <v>171354.57407503988</v>
      </c>
      <c r="M21" s="5">
        <f>L21+M22</f>
        <v>295110.65535145759</v>
      </c>
      <c r="N21" s="33">
        <f t="shared" si="10"/>
        <v>6.7391304347826084</v>
      </c>
      <c r="O21" s="4"/>
      <c r="Q21" s="27" t="s">
        <v>68</v>
      </c>
      <c r="R21" s="29">
        <f t="shared" si="1"/>
        <v>43790.61337473242</v>
      </c>
      <c r="S21" s="29">
        <f t="shared" si="2"/>
        <v>171354.57407503988</v>
      </c>
      <c r="T21" s="35">
        <f t="shared" si="3"/>
        <v>6.7391304347826084</v>
      </c>
      <c r="U21" s="42">
        <v>0.68635947845240242</v>
      </c>
      <c r="V21" s="43">
        <f t="shared" si="15"/>
        <v>0.31364052154759758</v>
      </c>
      <c r="W21" s="29">
        <f t="shared" si="11"/>
        <v>117610.83609257793</v>
      </c>
      <c r="X21" s="29">
        <f>X22+W21</f>
        <v>197243.9218376053</v>
      </c>
      <c r="Y21" s="35">
        <f t="shared" si="12"/>
        <v>4.5042511770665632</v>
      </c>
      <c r="Z21" s="36">
        <f t="shared" si="13"/>
        <v>2.2348792577160452</v>
      </c>
    </row>
    <row r="22" spans="1:26" s="2" customFormat="1" x14ac:dyDescent="0.25">
      <c r="A22" s="12">
        <v>19</v>
      </c>
      <c r="B22" s="13" t="s">
        <v>69</v>
      </c>
      <c r="C22" s="12"/>
      <c r="D22">
        <v>35</v>
      </c>
      <c r="E22" s="51">
        <v>7</v>
      </c>
      <c r="F22" s="17">
        <f t="shared" si="5"/>
        <v>0.2</v>
      </c>
      <c r="G22" s="12"/>
      <c r="H22" s="17">
        <v>1</v>
      </c>
      <c r="I22" s="17">
        <f t="shared" si="7"/>
        <v>0</v>
      </c>
      <c r="J22" s="21">
        <f t="shared" si="14"/>
        <v>24751.21625528354</v>
      </c>
      <c r="K22" s="21">
        <f t="shared" si="8"/>
        <v>24751.21625528354</v>
      </c>
      <c r="L22" s="21">
        <f>K22/F22</f>
        <v>123756.0812764177</v>
      </c>
      <c r="M22" s="21">
        <f>L22</f>
        <v>123756.0812764177</v>
      </c>
      <c r="N22" s="34">
        <f t="shared" si="10"/>
        <v>5</v>
      </c>
      <c r="O22" s="4"/>
      <c r="Q22" s="30" t="s">
        <v>69</v>
      </c>
      <c r="R22" s="31">
        <f t="shared" si="1"/>
        <v>24751.21625528354</v>
      </c>
      <c r="S22" s="31">
        <f t="shared" si="2"/>
        <v>123756.0812764177</v>
      </c>
      <c r="T22" s="38">
        <f t="shared" si="3"/>
        <v>5</v>
      </c>
      <c r="U22" s="44">
        <v>0.64346806172022719</v>
      </c>
      <c r="V22" s="45">
        <f t="shared" si="15"/>
        <v>0.35653193827977281</v>
      </c>
      <c r="W22" s="31">
        <f t="shared" si="11"/>
        <v>79633.085745027391</v>
      </c>
      <c r="X22" s="31">
        <f>W22</f>
        <v>79633.085745027391</v>
      </c>
      <c r="Y22" s="38">
        <f t="shared" si="12"/>
        <v>3.2173403086011358</v>
      </c>
      <c r="Z22" s="37">
        <f t="shared" si="13"/>
        <v>1.7826596913988642</v>
      </c>
    </row>
    <row r="23" spans="1:26" s="2" customFormat="1" ht="13.2" x14ac:dyDescent="0.25">
      <c r="B23" s="2" t="s">
        <v>70</v>
      </c>
      <c r="D23" s="25">
        <f>SUM(D4:D22)</f>
        <v>11202</v>
      </c>
      <c r="E23" s="25">
        <f>SUM(E4:E22)</f>
        <v>88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86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7867695.2802594043</v>
      </c>
      <c r="N29" s="32">
        <f>M29/J29</f>
        <v>78.676952802594045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78.676952802594045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6990961.6442351062</v>
      </c>
      <c r="Y29" s="40">
        <f>X29/R29</f>
        <v>69.909616442351066</v>
      </c>
      <c r="Z29" s="36">
        <f>T29-Y29</f>
        <v>8.7673363602429788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433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7767695.2802594043</v>
      </c>
      <c r="N30" s="33">
        <f t="shared" ref="N30:N47" si="26">M30/J30</f>
        <v>77.676952802594045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77.676952802594045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6895096.9702321421</v>
      </c>
      <c r="Y30" s="35">
        <f t="shared" ref="Y30:Y47" si="28">X30/R30</f>
        <v>68.950969702321416</v>
      </c>
      <c r="Z30" s="36">
        <f t="shared" ref="Z30:Z47" si="29">T30-Y30</f>
        <v>8.7259831002726287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617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7367695.2802594043</v>
      </c>
      <c r="N31" s="33">
        <f t="shared" si="26"/>
        <v>73.676952802594045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73.676952802594045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6511638.2742202859</v>
      </c>
      <c r="Y31" s="35">
        <f t="shared" si="28"/>
        <v>65.116382742202859</v>
      </c>
      <c r="Z31" s="36">
        <f t="shared" si="29"/>
        <v>8.5605700603911856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657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6867695.2802594043</v>
      </c>
      <c r="N32" s="33">
        <f t="shared" si="26"/>
        <v>68.676952802594045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68.676952802594045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6032314.9042054648</v>
      </c>
      <c r="Y32" s="35">
        <f t="shared" si="28"/>
        <v>60.323149042054645</v>
      </c>
      <c r="Z32" s="36">
        <f t="shared" si="29"/>
        <v>8.3538037605393995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708</v>
      </c>
      <c r="E33" s="51">
        <v>1</v>
      </c>
      <c r="F33" s="3">
        <f t="shared" si="21"/>
        <v>1.4124293785310734E-3</v>
      </c>
      <c r="G33" s="2">
        <v>0.5</v>
      </c>
      <c r="H33" s="3">
        <f t="shared" si="22"/>
        <v>7.0372976776917669E-3</v>
      </c>
      <c r="I33" s="3">
        <f t="shared" si="23"/>
        <v>0.99296270232230821</v>
      </c>
      <c r="J33" s="5">
        <f t="shared" si="30"/>
        <v>100000</v>
      </c>
      <c r="K33" s="5">
        <f t="shared" si="24"/>
        <v>703.72976776917665</v>
      </c>
      <c r="L33" s="5">
        <f t="shared" si="25"/>
        <v>498240.67558057699</v>
      </c>
      <c r="M33" s="5">
        <f t="shared" si="16"/>
        <v>6367695.2802594043</v>
      </c>
      <c r="N33" s="33">
        <f t="shared" si="26"/>
        <v>63.676952802594045</v>
      </c>
      <c r="O33" s="4"/>
      <c r="Q33" s="27" t="s">
        <v>42</v>
      </c>
      <c r="R33" s="29">
        <f t="shared" si="17"/>
        <v>100000</v>
      </c>
      <c r="S33" s="29">
        <f t="shared" si="18"/>
        <v>498240.67558057699</v>
      </c>
      <c r="T33" s="35">
        <f t="shared" si="19"/>
        <v>63.676952802594045</v>
      </c>
      <c r="U33" s="42">
        <v>0.95864674002964168</v>
      </c>
      <c r="V33" s="43">
        <f>1-U33</f>
        <v>4.1353259970358325E-2</v>
      </c>
      <c r="W33" s="29">
        <f t="shared" si="27"/>
        <v>477636.79939548642</v>
      </c>
      <c r="X33" s="29">
        <f t="shared" si="20"/>
        <v>5552991.5341906436</v>
      </c>
      <c r="Y33" s="35">
        <f t="shared" si="28"/>
        <v>55.529915341906438</v>
      </c>
      <c r="Z33" s="36">
        <f t="shared" si="29"/>
        <v>8.1470374606876064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784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99296.270232230818</v>
      </c>
      <c r="K34" s="5">
        <f t="shared" si="24"/>
        <v>0</v>
      </c>
      <c r="L34" s="5">
        <f t="shared" si="25"/>
        <v>496481.3511611541</v>
      </c>
      <c r="M34" s="5">
        <f t="shared" si="16"/>
        <v>5869454.6046788273</v>
      </c>
      <c r="N34" s="33">
        <f t="shared" si="26"/>
        <v>59.110524402895919</v>
      </c>
      <c r="O34" s="4"/>
      <c r="Q34" s="27" t="s">
        <v>44</v>
      </c>
      <c r="R34" s="29">
        <f t="shared" si="17"/>
        <v>99296.270232230818</v>
      </c>
      <c r="S34" s="29">
        <f t="shared" si="18"/>
        <v>496481.3511611541</v>
      </c>
      <c r="T34" s="35">
        <f t="shared" si="19"/>
        <v>59.110524402895919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481179.90378586494</v>
      </c>
      <c r="X34" s="29">
        <f t="shared" si="20"/>
        <v>5075354.7347951569</v>
      </c>
      <c r="Y34" s="35">
        <f t="shared" si="28"/>
        <v>51.11324647869538</v>
      </c>
      <c r="Z34" s="36">
        <f t="shared" si="29"/>
        <v>7.9972779242005387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886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99296.270232230818</v>
      </c>
      <c r="K35" s="5">
        <f t="shared" si="24"/>
        <v>0</v>
      </c>
      <c r="L35" s="5">
        <f t="shared" si="25"/>
        <v>496481.3511611541</v>
      </c>
      <c r="M35" s="5">
        <f t="shared" si="16"/>
        <v>5372973.2535176734</v>
      </c>
      <c r="N35" s="33">
        <f t="shared" si="26"/>
        <v>54.110524402895919</v>
      </c>
      <c r="O35" s="4"/>
      <c r="Q35" s="27" t="s">
        <v>46</v>
      </c>
      <c r="R35" s="29">
        <f t="shared" si="17"/>
        <v>99296.270232230818</v>
      </c>
      <c r="S35" s="29">
        <f t="shared" si="18"/>
        <v>496481.3511611541</v>
      </c>
      <c r="T35" s="35">
        <f t="shared" si="19"/>
        <v>54.110524402895919</v>
      </c>
      <c r="U35" s="42">
        <v>0.96192878092594225</v>
      </c>
      <c r="V35" s="43">
        <f t="shared" si="31"/>
        <v>3.8071219074057749E-2</v>
      </c>
      <c r="W35" s="29">
        <f t="shared" si="27"/>
        <v>477579.7008749136</v>
      </c>
      <c r="X35" s="29">
        <f t="shared" si="20"/>
        <v>4594174.831009292</v>
      </c>
      <c r="Y35" s="35">
        <f t="shared" si="28"/>
        <v>46.267345392375653</v>
      </c>
      <c r="Z35" s="36">
        <f t="shared" si="29"/>
        <v>7.8431790105202666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775</v>
      </c>
      <c r="E36" s="51">
        <v>1</v>
      </c>
      <c r="F36" s="3">
        <f t="shared" si="21"/>
        <v>1.2903225806451613E-3</v>
      </c>
      <c r="G36" s="2">
        <v>0.5</v>
      </c>
      <c r="H36" s="3">
        <f t="shared" si="22"/>
        <v>6.4308681672025723E-3</v>
      </c>
      <c r="I36" s="3">
        <f t="shared" si="23"/>
        <v>0.99356913183279738</v>
      </c>
      <c r="J36" s="5">
        <f t="shared" si="30"/>
        <v>99296.270232230818</v>
      </c>
      <c r="K36" s="5">
        <f t="shared" si="24"/>
        <v>638.56122335839757</v>
      </c>
      <c r="L36" s="5">
        <f t="shared" si="25"/>
        <v>494884.94810275815</v>
      </c>
      <c r="M36" s="5">
        <f t="shared" si="16"/>
        <v>4876491.9023565194</v>
      </c>
      <c r="N36" s="33">
        <f t="shared" si="26"/>
        <v>49.110524402895919</v>
      </c>
      <c r="O36" s="4"/>
      <c r="Q36" s="27" t="s">
        <v>48</v>
      </c>
      <c r="R36" s="29">
        <f t="shared" si="17"/>
        <v>99296.270232230818</v>
      </c>
      <c r="S36" s="29">
        <f t="shared" si="18"/>
        <v>494884.94810275815</v>
      </c>
      <c r="T36" s="35">
        <f t="shared" si="19"/>
        <v>49.110524402895919</v>
      </c>
      <c r="U36" s="42">
        <v>0.95558309086652893</v>
      </c>
      <c r="V36" s="43">
        <f t="shared" si="31"/>
        <v>4.4416909133471072E-2</v>
      </c>
      <c r="W36" s="29">
        <f t="shared" si="27"/>
        <v>472903.6883313554</v>
      </c>
      <c r="X36" s="29">
        <f t="shared" si="20"/>
        <v>4116595.1301343786</v>
      </c>
      <c r="Y36" s="35">
        <f t="shared" si="28"/>
        <v>41.457701487745943</v>
      </c>
      <c r="Z36" s="36">
        <f t="shared" si="29"/>
        <v>7.6528229151499758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770</v>
      </c>
      <c r="E37" s="51">
        <v>1</v>
      </c>
      <c r="F37" s="3">
        <f t="shared" si="21"/>
        <v>1.2987012987012987E-3</v>
      </c>
      <c r="G37" s="2">
        <v>0.5</v>
      </c>
      <c r="H37" s="3">
        <f t="shared" si="22"/>
        <v>6.4724919093851136E-3</v>
      </c>
      <c r="I37" s="3">
        <f t="shared" si="23"/>
        <v>0.99352750809061485</v>
      </c>
      <c r="J37" s="5">
        <f t="shared" si="30"/>
        <v>98657.709008872422</v>
      </c>
      <c r="K37" s="5">
        <f t="shared" si="24"/>
        <v>638.56122335839757</v>
      </c>
      <c r="L37" s="5">
        <f t="shared" si="25"/>
        <v>491692.14198596613</v>
      </c>
      <c r="M37" s="5">
        <f t="shared" si="16"/>
        <v>4381606.9542537611</v>
      </c>
      <c r="N37" s="33">
        <f t="shared" si="26"/>
        <v>44.412210644985862</v>
      </c>
      <c r="O37" s="4"/>
      <c r="Q37" s="27" t="s">
        <v>50</v>
      </c>
      <c r="R37" s="29">
        <f t="shared" si="17"/>
        <v>98657.709008872422</v>
      </c>
      <c r="S37" s="29">
        <f t="shared" si="18"/>
        <v>491692.14198596613</v>
      </c>
      <c r="T37" s="35">
        <f t="shared" si="19"/>
        <v>44.412210644985862</v>
      </c>
      <c r="U37" s="42">
        <v>0.95343645724036619</v>
      </c>
      <c r="V37" s="43">
        <f t="shared" si="31"/>
        <v>4.6563542759633814E-2</v>
      </c>
      <c r="W37" s="29">
        <f t="shared" si="27"/>
        <v>468797.21390802664</v>
      </c>
      <c r="X37" s="29">
        <f t="shared" si="20"/>
        <v>3643691.4418030232</v>
      </c>
      <c r="Y37" s="35">
        <f t="shared" si="28"/>
        <v>36.932658161313491</v>
      </c>
      <c r="Z37" s="36">
        <f t="shared" si="29"/>
        <v>7.4795524836723715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965</v>
      </c>
      <c r="E38" s="51">
        <v>2</v>
      </c>
      <c r="F38" s="3">
        <f t="shared" si="21"/>
        <v>2.0725388601036268E-3</v>
      </c>
      <c r="G38" s="2">
        <v>0.5</v>
      </c>
      <c r="H38" s="3">
        <f t="shared" si="22"/>
        <v>1.0309278350515462E-2</v>
      </c>
      <c r="I38" s="3">
        <f t="shared" si="23"/>
        <v>0.98969072164948457</v>
      </c>
      <c r="J38" s="5">
        <f t="shared" si="30"/>
        <v>98019.147785514026</v>
      </c>
      <c r="K38" s="5">
        <f t="shared" si="24"/>
        <v>1010.5066782011753</v>
      </c>
      <c r="L38" s="5">
        <f t="shared" si="25"/>
        <v>487569.4722320672</v>
      </c>
      <c r="M38" s="5">
        <f t="shared" si="16"/>
        <v>3889914.8122677952</v>
      </c>
      <c r="N38" s="33">
        <f t="shared" si="26"/>
        <v>39.685254362542771</v>
      </c>
      <c r="O38" s="4"/>
      <c r="Q38" s="27" t="s">
        <v>52</v>
      </c>
      <c r="R38" s="29">
        <f t="shared" si="17"/>
        <v>98019.147785514026</v>
      </c>
      <c r="S38" s="29">
        <f t="shared" si="18"/>
        <v>487569.4722320672</v>
      </c>
      <c r="T38" s="35">
        <f t="shared" si="19"/>
        <v>39.685254362542771</v>
      </c>
      <c r="U38" s="42">
        <v>0.93748024841036759</v>
      </c>
      <c r="V38" s="43">
        <f t="shared" si="31"/>
        <v>6.2519751589632411E-2</v>
      </c>
      <c r="W38" s="29">
        <f t="shared" si="27"/>
        <v>457086.7499454302</v>
      </c>
      <c r="X38" s="29">
        <f t="shared" si="20"/>
        <v>3174894.2278949968</v>
      </c>
      <c r="Y38" s="35">
        <f t="shared" si="28"/>
        <v>32.390551230279165</v>
      </c>
      <c r="Z38" s="36">
        <f t="shared" si="29"/>
        <v>7.2947031322636064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941</v>
      </c>
      <c r="E39" s="51">
        <v>3</v>
      </c>
      <c r="F39" s="3">
        <f t="shared" si="21"/>
        <v>3.188097768331562E-3</v>
      </c>
      <c r="G39" s="2">
        <v>0.5</v>
      </c>
      <c r="H39" s="3">
        <f t="shared" si="22"/>
        <v>1.5814443858724297E-2</v>
      </c>
      <c r="I39" s="3">
        <f t="shared" si="23"/>
        <v>0.98418555614127567</v>
      </c>
      <c r="J39" s="5">
        <f t="shared" si="30"/>
        <v>97008.641107312855</v>
      </c>
      <c r="K39" s="5">
        <f t="shared" si="24"/>
        <v>1534.1377086027333</v>
      </c>
      <c r="L39" s="5">
        <f t="shared" si="25"/>
        <v>481207.86126505747</v>
      </c>
      <c r="M39" s="5">
        <f t="shared" si="16"/>
        <v>3402345.3400357282</v>
      </c>
      <c r="N39" s="33">
        <f t="shared" si="26"/>
        <v>35.072600762152589</v>
      </c>
      <c r="O39" s="4"/>
      <c r="Q39" s="27" t="s">
        <v>54</v>
      </c>
      <c r="R39" s="29">
        <f t="shared" si="17"/>
        <v>97008.641107312855</v>
      </c>
      <c r="S39" s="29">
        <f t="shared" si="18"/>
        <v>481207.86126505747</v>
      </c>
      <c r="T39" s="35">
        <f t="shared" si="19"/>
        <v>35.072600762152589</v>
      </c>
      <c r="U39" s="42">
        <v>0.91788799906018037</v>
      </c>
      <c r="V39" s="43">
        <f t="shared" si="31"/>
        <v>8.2112000939819629E-2</v>
      </c>
      <c r="W39" s="29">
        <f t="shared" si="27"/>
        <v>441694.92090861249</v>
      </c>
      <c r="X39" s="29">
        <f t="shared" si="20"/>
        <v>2717807.4779495667</v>
      </c>
      <c r="Y39" s="35">
        <f t="shared" si="28"/>
        <v>28.016138015407048</v>
      </c>
      <c r="Z39" s="36">
        <f t="shared" si="29"/>
        <v>7.0564627467455416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942</v>
      </c>
      <c r="E40" s="51">
        <v>2</v>
      </c>
      <c r="F40" s="3">
        <f t="shared" si="21"/>
        <v>2.1231422505307855E-3</v>
      </c>
      <c r="G40" s="2">
        <v>0.5</v>
      </c>
      <c r="H40" s="3">
        <f t="shared" si="22"/>
        <v>1.0559662090813092E-2</v>
      </c>
      <c r="I40" s="3">
        <f t="shared" si="23"/>
        <v>0.98944033790918695</v>
      </c>
      <c r="J40" s="5">
        <f t="shared" si="30"/>
        <v>95474.50339871012</v>
      </c>
      <c r="K40" s="5">
        <f t="shared" si="24"/>
        <v>1008.178494178565</v>
      </c>
      <c r="L40" s="5">
        <f t="shared" si="25"/>
        <v>474852.07075810421</v>
      </c>
      <c r="M40" s="5">
        <f t="shared" si="16"/>
        <v>2921137.4787706705</v>
      </c>
      <c r="N40" s="33">
        <f t="shared" si="26"/>
        <v>30.595995525336619</v>
      </c>
      <c r="O40" s="4"/>
      <c r="Q40" s="27" t="s">
        <v>56</v>
      </c>
      <c r="R40" s="29">
        <f t="shared" si="17"/>
        <v>95474.50339871012</v>
      </c>
      <c r="S40" s="29">
        <f t="shared" si="18"/>
        <v>474852.07075810421</v>
      </c>
      <c r="T40" s="35">
        <f t="shared" si="19"/>
        <v>30.595995525336619</v>
      </c>
      <c r="U40" s="42">
        <v>0.89571782863194893</v>
      </c>
      <c r="V40" s="43">
        <f t="shared" si="31"/>
        <v>0.10428217136805107</v>
      </c>
      <c r="W40" s="29">
        <f t="shared" si="27"/>
        <v>425333.46574083366</v>
      </c>
      <c r="X40" s="29">
        <f t="shared" si="20"/>
        <v>2276112.557040954</v>
      </c>
      <c r="Y40" s="35">
        <f t="shared" si="28"/>
        <v>23.840004147868704</v>
      </c>
      <c r="Z40" s="36">
        <f t="shared" si="29"/>
        <v>6.7559913774679146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738</v>
      </c>
      <c r="E41" s="51">
        <v>2</v>
      </c>
      <c r="F41" s="3">
        <f t="shared" si="21"/>
        <v>2.7100271002710027E-3</v>
      </c>
      <c r="G41" s="2">
        <v>0.5</v>
      </c>
      <c r="H41" s="3">
        <f t="shared" si="22"/>
        <v>1.3458950201884255E-2</v>
      </c>
      <c r="I41" s="3">
        <f t="shared" si="23"/>
        <v>0.98654104979811574</v>
      </c>
      <c r="J41" s="5">
        <f t="shared" si="30"/>
        <v>94466.324904531561</v>
      </c>
      <c r="K41" s="5">
        <f t="shared" si="24"/>
        <v>1271.4175626451088</v>
      </c>
      <c r="L41" s="5">
        <f t="shared" si="25"/>
        <v>469153.08061604504</v>
      </c>
      <c r="M41" s="5">
        <f t="shared" si="16"/>
        <v>2446285.4080125662</v>
      </c>
      <c r="N41" s="33">
        <f t="shared" si="26"/>
        <v>25.895846064561123</v>
      </c>
      <c r="O41" s="4"/>
      <c r="Q41" s="27" t="s">
        <v>58</v>
      </c>
      <c r="R41" s="29">
        <f t="shared" si="17"/>
        <v>94466.324904531561</v>
      </c>
      <c r="S41" s="29">
        <f t="shared" si="18"/>
        <v>469153.08061604504</v>
      </c>
      <c r="T41" s="35">
        <f t="shared" si="19"/>
        <v>25.895846064561123</v>
      </c>
      <c r="U41" s="42">
        <v>0.86473435856680392</v>
      </c>
      <c r="V41" s="43">
        <f t="shared" si="31"/>
        <v>0.13526564143319608</v>
      </c>
      <c r="W41" s="29">
        <f t="shared" si="27"/>
        <v>405692.78823615576</v>
      </c>
      <c r="X41" s="29">
        <f t="shared" si="20"/>
        <v>1850779.0913001206</v>
      </c>
      <c r="Y41" s="35">
        <f t="shared" si="28"/>
        <v>19.591945523132534</v>
      </c>
      <c r="Z41" s="36">
        <f t="shared" si="29"/>
        <v>6.3039005414285896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565</v>
      </c>
      <c r="E42" s="51">
        <v>5</v>
      </c>
      <c r="F42" s="3">
        <f t="shared" si="21"/>
        <v>8.8495575221238937E-3</v>
      </c>
      <c r="G42" s="2">
        <v>0.5</v>
      </c>
      <c r="H42" s="3">
        <f t="shared" si="22"/>
        <v>4.3290043290043295E-2</v>
      </c>
      <c r="I42" s="3">
        <f t="shared" si="23"/>
        <v>0.95670995670995673</v>
      </c>
      <c r="J42" s="5">
        <f t="shared" si="30"/>
        <v>93194.907341886457</v>
      </c>
      <c r="K42" s="5">
        <f t="shared" si="24"/>
        <v>4034.4115732418386</v>
      </c>
      <c r="L42" s="5">
        <f t="shared" si="25"/>
        <v>455888.50777632766</v>
      </c>
      <c r="M42" s="5">
        <f t="shared" si="16"/>
        <v>1977132.3273965211</v>
      </c>
      <c r="N42" s="33">
        <f t="shared" si="26"/>
        <v>21.215025410598791</v>
      </c>
      <c r="O42" s="4"/>
      <c r="Q42" s="27" t="s">
        <v>60</v>
      </c>
      <c r="R42" s="29">
        <f t="shared" si="17"/>
        <v>93194.907341886457</v>
      </c>
      <c r="S42" s="29">
        <f t="shared" si="18"/>
        <v>455888.50777632766</v>
      </c>
      <c r="T42" s="35">
        <f t="shared" si="19"/>
        <v>21.215025410598791</v>
      </c>
      <c r="U42" s="42">
        <v>0.81758889711164551</v>
      </c>
      <c r="V42" s="43">
        <f t="shared" si="31"/>
        <v>0.18241110288835449</v>
      </c>
      <c r="W42" s="29">
        <f t="shared" si="27"/>
        <v>372729.38227872155</v>
      </c>
      <c r="X42" s="29">
        <f t="shared" si="20"/>
        <v>1445086.3030639647</v>
      </c>
      <c r="Y42" s="35">
        <f t="shared" si="28"/>
        <v>15.50606513039013</v>
      </c>
      <c r="Z42" s="36">
        <f t="shared" si="29"/>
        <v>5.708960280208661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448</v>
      </c>
      <c r="E43" s="51">
        <v>9</v>
      </c>
      <c r="F43" s="3">
        <f t="shared" si="21"/>
        <v>2.0089285714285716E-2</v>
      </c>
      <c r="G43" s="2">
        <v>0.5</v>
      </c>
      <c r="H43" s="3">
        <f t="shared" si="22"/>
        <v>9.5642933049946879E-2</v>
      </c>
      <c r="I43" s="3">
        <f t="shared" si="23"/>
        <v>0.90435706695005313</v>
      </c>
      <c r="J43" s="5">
        <f t="shared" si="30"/>
        <v>89160.495768644614</v>
      </c>
      <c r="K43" s="5">
        <f t="shared" si="24"/>
        <v>8527.5713275005492</v>
      </c>
      <c r="L43" s="5">
        <f t="shared" si="25"/>
        <v>424483.55052447168</v>
      </c>
      <c r="M43" s="5">
        <f t="shared" si="16"/>
        <v>1521243.8196201934</v>
      </c>
      <c r="N43" s="33">
        <f t="shared" si="26"/>
        <v>17.061859139585163</v>
      </c>
      <c r="O43" s="4"/>
      <c r="Q43" s="27" t="s">
        <v>62</v>
      </c>
      <c r="R43" s="29">
        <f t="shared" si="17"/>
        <v>89160.495768644614</v>
      </c>
      <c r="S43" s="29">
        <f t="shared" si="18"/>
        <v>424483.55052447168</v>
      </c>
      <c r="T43" s="35">
        <f t="shared" si="19"/>
        <v>17.061859139585163</v>
      </c>
      <c r="U43" s="42">
        <v>0.77888026534586052</v>
      </c>
      <c r="V43" s="43">
        <f t="shared" si="31"/>
        <v>0.22111973465413948</v>
      </c>
      <c r="W43" s="29">
        <f t="shared" si="27"/>
        <v>330621.86046745349</v>
      </c>
      <c r="X43" s="29">
        <f t="shared" si="20"/>
        <v>1072356.9207852432</v>
      </c>
      <c r="Y43" s="35">
        <f t="shared" si="28"/>
        <v>12.027265119384438</v>
      </c>
      <c r="Z43" s="36">
        <f t="shared" si="29"/>
        <v>5.0345940202007249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313</v>
      </c>
      <c r="E44" s="51">
        <v>11</v>
      </c>
      <c r="F44" s="3">
        <f t="shared" si="21"/>
        <v>3.5143769968051117E-2</v>
      </c>
      <c r="G44" s="2">
        <v>0.5</v>
      </c>
      <c r="H44" s="3">
        <f t="shared" si="22"/>
        <v>0.16152716593245228</v>
      </c>
      <c r="I44" s="3">
        <f t="shared" si="23"/>
        <v>0.83847283406754769</v>
      </c>
      <c r="J44" s="5">
        <f t="shared" si="30"/>
        <v>80632.92444114406</v>
      </c>
      <c r="K44" s="5">
        <f t="shared" si="24"/>
        <v>13024.407765823564</v>
      </c>
      <c r="L44" s="5">
        <f t="shared" si="25"/>
        <v>370603.60279116139</v>
      </c>
      <c r="M44" s="5">
        <f t="shared" si="16"/>
        <v>1096760.2690957217</v>
      </c>
      <c r="N44" s="33">
        <f t="shared" si="26"/>
        <v>13.601891246004277</v>
      </c>
      <c r="O44" s="4"/>
      <c r="Q44" s="27" t="s">
        <v>64</v>
      </c>
      <c r="R44" s="29">
        <f t="shared" si="17"/>
        <v>80632.92444114406</v>
      </c>
      <c r="S44" s="29">
        <f t="shared" si="18"/>
        <v>370603.60279116139</v>
      </c>
      <c r="T44" s="35">
        <f t="shared" si="19"/>
        <v>13.601891246004277</v>
      </c>
      <c r="U44" s="42">
        <v>0.71980976748499381</v>
      </c>
      <c r="V44" s="43">
        <f t="shared" si="31"/>
        <v>0.28019023251500619</v>
      </c>
      <c r="W44" s="29">
        <f t="shared" si="27"/>
        <v>266764.09315420687</v>
      </c>
      <c r="X44" s="29">
        <f t="shared" si="20"/>
        <v>741735.06031778979</v>
      </c>
      <c r="Y44" s="35">
        <f t="shared" si="28"/>
        <v>9.1989105623869598</v>
      </c>
      <c r="Z44" s="36">
        <f t="shared" si="29"/>
        <v>4.4029806836173169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204</v>
      </c>
      <c r="E45" s="51">
        <v>10</v>
      </c>
      <c r="F45" s="3">
        <f t="shared" si="21"/>
        <v>4.9019607843137254E-2</v>
      </c>
      <c r="G45" s="2">
        <v>0.5</v>
      </c>
      <c r="H45" s="3">
        <f t="shared" si="22"/>
        <v>0.21834061135371177</v>
      </c>
      <c r="I45" s="3">
        <f t="shared" si="23"/>
        <v>0.78165938864628826</v>
      </c>
      <c r="J45" s="5">
        <f t="shared" si="30"/>
        <v>67608.516675320498</v>
      </c>
      <c r="K45" s="5">
        <f t="shared" si="24"/>
        <v>14761.684863607094</v>
      </c>
      <c r="L45" s="5">
        <f t="shared" si="25"/>
        <v>301138.37121758476</v>
      </c>
      <c r="M45" s="5">
        <f t="shared" si="16"/>
        <v>726156.66630456038</v>
      </c>
      <c r="N45" s="33">
        <f t="shared" si="26"/>
        <v>10.740609349437676</v>
      </c>
      <c r="O45" s="4"/>
      <c r="Q45" s="27" t="s">
        <v>66</v>
      </c>
      <c r="R45" s="29">
        <f t="shared" si="17"/>
        <v>67608.516675320498</v>
      </c>
      <c r="S45" s="29">
        <f t="shared" si="18"/>
        <v>301138.37121758476</v>
      </c>
      <c r="T45" s="35">
        <f t="shared" si="19"/>
        <v>10.740609349437676</v>
      </c>
      <c r="U45" s="42">
        <v>0.68480776711742686</v>
      </c>
      <c r="V45" s="43">
        <f t="shared" si="31"/>
        <v>0.31519223288257314</v>
      </c>
      <c r="W45" s="29">
        <f t="shared" si="27"/>
        <v>206221.89558689302</v>
      </c>
      <c r="X45" s="29">
        <f t="shared" si="20"/>
        <v>474970.96716358291</v>
      </c>
      <c r="Y45" s="35">
        <f t="shared" si="28"/>
        <v>7.0253126458099642</v>
      </c>
      <c r="Z45" s="36">
        <f t="shared" si="29"/>
        <v>3.715296703627712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97</v>
      </c>
      <c r="E46" s="51">
        <v>11</v>
      </c>
      <c r="F46" s="3">
        <f t="shared" si="21"/>
        <v>0.1134020618556701</v>
      </c>
      <c r="G46" s="2">
        <v>0.5</v>
      </c>
      <c r="H46" s="3">
        <f t="shared" si="22"/>
        <v>0.44176706827309242</v>
      </c>
      <c r="I46" s="3">
        <f t="shared" si="23"/>
        <v>0.55823293172690758</v>
      </c>
      <c r="J46" s="5">
        <f t="shared" si="30"/>
        <v>52846.831811713404</v>
      </c>
      <c r="K46" s="5">
        <f t="shared" si="24"/>
        <v>23345.989956981826</v>
      </c>
      <c r="L46" s="5">
        <f t="shared" si="25"/>
        <v>205869.18416611245</v>
      </c>
      <c r="M46" s="5">
        <f>L46+M47</f>
        <v>425018.29508697562</v>
      </c>
      <c r="N46" s="33">
        <f t="shared" si="26"/>
        <v>8.0424555364314401</v>
      </c>
      <c r="O46" s="4"/>
      <c r="Q46" s="27" t="s">
        <v>68</v>
      </c>
      <c r="R46" s="29">
        <f t="shared" si="17"/>
        <v>52846.831811713404</v>
      </c>
      <c r="S46" s="29">
        <f t="shared" si="18"/>
        <v>205869.18416611245</v>
      </c>
      <c r="T46" s="35">
        <f t="shared" si="19"/>
        <v>8.0424555364314401</v>
      </c>
      <c r="U46" s="42">
        <v>0.65629805890441617</v>
      </c>
      <c r="V46" s="43">
        <f t="shared" si="31"/>
        <v>0.34370194109558383</v>
      </c>
      <c r="W46" s="29">
        <f t="shared" si="27"/>
        <v>135111.54595645537</v>
      </c>
      <c r="X46" s="29">
        <f>X47+W46</f>
        <v>268749.07157668989</v>
      </c>
      <c r="Y46" s="35">
        <f t="shared" si="28"/>
        <v>5.085433929780482</v>
      </c>
      <c r="Z46" s="36">
        <f t="shared" si="29"/>
        <v>2.957021606650958</v>
      </c>
    </row>
    <row r="47" spans="1:26" s="2" customFormat="1" x14ac:dyDescent="0.25">
      <c r="A47" s="12">
        <v>19</v>
      </c>
      <c r="B47" s="13" t="s">
        <v>69</v>
      </c>
      <c r="C47" s="12"/>
      <c r="D47">
        <v>52</v>
      </c>
      <c r="E47" s="51">
        <v>7</v>
      </c>
      <c r="F47" s="17">
        <f t="shared" si="21"/>
        <v>0.13461538461538461</v>
      </c>
      <c r="G47" s="12"/>
      <c r="H47" s="17">
        <v>1</v>
      </c>
      <c r="I47" s="17">
        <f t="shared" si="23"/>
        <v>0</v>
      </c>
      <c r="J47" s="21">
        <f t="shared" si="30"/>
        <v>29500.841854731578</v>
      </c>
      <c r="K47" s="21">
        <f t="shared" si="24"/>
        <v>29500.841854731578</v>
      </c>
      <c r="L47" s="21">
        <f>K47/F47</f>
        <v>219149.11092086317</v>
      </c>
      <c r="M47" s="21">
        <f>L47</f>
        <v>219149.11092086317</v>
      </c>
      <c r="N47" s="34">
        <f t="shared" si="26"/>
        <v>7.4285714285714288</v>
      </c>
      <c r="O47" s="4"/>
      <c r="Q47" s="30" t="s">
        <v>69</v>
      </c>
      <c r="R47" s="31">
        <f t="shared" si="17"/>
        <v>29500.841854731578</v>
      </c>
      <c r="S47" s="31">
        <f t="shared" si="18"/>
        <v>219149.11092086317</v>
      </c>
      <c r="T47" s="38">
        <f t="shared" si="19"/>
        <v>7.4285714285714288</v>
      </c>
      <c r="U47" s="44">
        <v>0.6098018151143324</v>
      </c>
      <c r="V47" s="45">
        <f t="shared" si="31"/>
        <v>0.3901981848856676</v>
      </c>
      <c r="W47" s="31">
        <f t="shared" si="27"/>
        <v>133637.52562023452</v>
      </c>
      <c r="X47" s="31">
        <f>W47</f>
        <v>133637.52562023452</v>
      </c>
      <c r="Y47" s="38">
        <f t="shared" si="28"/>
        <v>4.5299563408493269</v>
      </c>
      <c r="Z47" s="37">
        <f t="shared" si="29"/>
        <v>2.898615087722102</v>
      </c>
    </row>
    <row r="48" spans="1:26" s="2" customFormat="1" ht="13.2" x14ac:dyDescent="0.25">
      <c r="B48" s="2" t="s">
        <v>70</v>
      </c>
      <c r="D48" s="25">
        <f>SUM(D29:D47)</f>
        <v>10981</v>
      </c>
      <c r="E48" s="25">
        <f>SUM(E29:E47)</f>
        <v>65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178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7567287.7896503331</v>
      </c>
      <c r="N54" s="32">
        <f>M54/J54</f>
        <v>75.672877896503337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75.672877896503337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6736587.3946879338</v>
      </c>
      <c r="Y54" s="40">
        <f>X54/R54</f>
        <v>67.365873946879333</v>
      </c>
      <c r="Z54" s="36">
        <f>T54-Y54</f>
        <v>8.3070039496240042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876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7467287.7896503331</v>
      </c>
      <c r="N55" s="33">
        <f t="shared" ref="N55:N72" si="43">M55/J55</f>
        <v>74.672877896503337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74.672877896503337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6640416.5082156481</v>
      </c>
      <c r="Y55" s="35">
        <f t="shared" ref="Y55:Y72" si="45">X55/R55</f>
        <v>66.404165082156482</v>
      </c>
      <c r="Z55" s="36">
        <f t="shared" ref="Z55:Z72" si="46">T55-Y55</f>
        <v>8.2687128143468556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1273</v>
      </c>
      <c r="E56" s="49">
        <f t="shared" si="37"/>
        <v>1</v>
      </c>
      <c r="F56" s="3">
        <f t="shared" si="38"/>
        <v>7.855459544383347E-4</v>
      </c>
      <c r="G56" s="2">
        <v>0.5</v>
      </c>
      <c r="H56" s="3">
        <f t="shared" si="39"/>
        <v>3.9200313602508821E-3</v>
      </c>
      <c r="I56" s="3">
        <f t="shared" si="40"/>
        <v>0.99607996863974912</v>
      </c>
      <c r="J56" s="5">
        <f t="shared" ref="J56:J72" si="47">I55*J55</f>
        <v>100000</v>
      </c>
      <c r="K56" s="5">
        <f t="shared" si="41"/>
        <v>392.00313602508822</v>
      </c>
      <c r="L56" s="5">
        <f t="shared" si="42"/>
        <v>499019.99215993733</v>
      </c>
      <c r="M56" s="5">
        <f t="shared" si="32"/>
        <v>7067287.7896503331</v>
      </c>
      <c r="N56" s="33">
        <f t="shared" si="43"/>
        <v>70.672877896503337</v>
      </c>
      <c r="O56" s="4"/>
      <c r="Q56" s="27" t="s">
        <v>38</v>
      </c>
      <c r="R56" s="29">
        <f t="shared" si="33"/>
        <v>100000</v>
      </c>
      <c r="S56" s="29">
        <f t="shared" si="34"/>
        <v>499019.99215993733</v>
      </c>
      <c r="T56" s="35">
        <f t="shared" si="35"/>
        <v>70.672877896503337</v>
      </c>
      <c r="U56" s="42">
        <v>0.96170886472285344</v>
      </c>
      <c r="V56" s="43">
        <f>1-U56</f>
        <v>3.829113527714656E-2</v>
      </c>
      <c r="W56" s="29">
        <f t="shared" si="44"/>
        <v>479911.95013414056</v>
      </c>
      <c r="X56" s="29">
        <f t="shared" si="36"/>
        <v>6255732.9623265071</v>
      </c>
      <c r="Y56" s="35">
        <f t="shared" si="45"/>
        <v>62.557329623265069</v>
      </c>
      <c r="Z56" s="36">
        <f t="shared" si="46"/>
        <v>8.115548273238268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1325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99607.996863974913</v>
      </c>
      <c r="K57" s="5">
        <f t="shared" si="41"/>
        <v>0</v>
      </c>
      <c r="L57" s="5">
        <f t="shared" si="42"/>
        <v>498039.98431987455</v>
      </c>
      <c r="M57" s="5">
        <f t="shared" si="32"/>
        <v>6568267.7974903956</v>
      </c>
      <c r="N57" s="33">
        <f t="shared" si="43"/>
        <v>65.941169426989376</v>
      </c>
      <c r="O57" s="4"/>
      <c r="Q57" s="27" t="s">
        <v>40</v>
      </c>
      <c r="R57" s="29">
        <f t="shared" si="33"/>
        <v>99607.996863974913</v>
      </c>
      <c r="S57" s="29">
        <f t="shared" si="34"/>
        <v>498039.98431987455</v>
      </c>
      <c r="T57" s="35">
        <f t="shared" si="35"/>
        <v>65.941169426989376</v>
      </c>
      <c r="U57" s="42">
        <v>0.96170886472285344</v>
      </c>
      <c r="V57" s="43">
        <f>1-U57</f>
        <v>3.829113527714656E-2</v>
      </c>
      <c r="W57" s="29">
        <f t="shared" si="44"/>
        <v>478969.46790685429</v>
      </c>
      <c r="X57" s="29">
        <f t="shared" si="36"/>
        <v>5775821.0121923666</v>
      </c>
      <c r="Y57" s="35">
        <f t="shared" si="45"/>
        <v>57.985515159790346</v>
      </c>
      <c r="Z57" s="36">
        <f t="shared" si="46"/>
        <v>7.95565426719903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1546</v>
      </c>
      <c r="E58" s="49">
        <f t="shared" si="37"/>
        <v>2</v>
      </c>
      <c r="F58" s="3">
        <f t="shared" si="38"/>
        <v>1.29366106080207E-3</v>
      </c>
      <c r="G58" s="2">
        <v>0.5</v>
      </c>
      <c r="H58" s="3">
        <f t="shared" si="39"/>
        <v>6.4474532559638939E-3</v>
      </c>
      <c r="I58" s="3">
        <f t="shared" si="40"/>
        <v>0.99355254674403615</v>
      </c>
      <c r="J58" s="5">
        <f t="shared" si="47"/>
        <v>99607.996863974913</v>
      </c>
      <c r="K58" s="5">
        <f t="shared" si="41"/>
        <v>642.2179037006764</v>
      </c>
      <c r="L58" s="5">
        <f t="shared" si="42"/>
        <v>496434.43956062291</v>
      </c>
      <c r="M58" s="5">
        <f t="shared" si="32"/>
        <v>6070227.8131705206</v>
      </c>
      <c r="N58" s="33">
        <f t="shared" si="43"/>
        <v>60.941169426989369</v>
      </c>
      <c r="O58" s="4"/>
      <c r="Q58" s="27" t="s">
        <v>42</v>
      </c>
      <c r="R58" s="29">
        <f t="shared" si="33"/>
        <v>99607.996863974913</v>
      </c>
      <c r="S58" s="29">
        <f t="shared" si="34"/>
        <v>496434.43956062291</v>
      </c>
      <c r="T58" s="35">
        <f t="shared" si="35"/>
        <v>60.941169426989369</v>
      </c>
      <c r="U58" s="42">
        <v>0.96170886472285344</v>
      </c>
      <c r="V58" s="43">
        <f>1-U58</f>
        <v>3.829113527714656E-2</v>
      </c>
      <c r="W58" s="29">
        <f t="shared" si="44"/>
        <v>477425.40127917269</v>
      </c>
      <c r="X58" s="29">
        <f t="shared" si="36"/>
        <v>5296851.5442855125</v>
      </c>
      <c r="Y58" s="35">
        <f t="shared" si="45"/>
        <v>53.176970836176082</v>
      </c>
      <c r="Z58" s="36">
        <f t="shared" si="46"/>
        <v>7.7641985908132867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1631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98965.778960274241</v>
      </c>
      <c r="K59" s="5">
        <f t="shared" si="41"/>
        <v>0</v>
      </c>
      <c r="L59" s="5">
        <f t="shared" si="42"/>
        <v>494828.89480137121</v>
      </c>
      <c r="M59" s="5">
        <f t="shared" si="32"/>
        <v>5573793.3736098977</v>
      </c>
      <c r="N59" s="33">
        <f t="shared" si="43"/>
        <v>56.320411279208635</v>
      </c>
      <c r="O59" s="4"/>
      <c r="Q59" s="27" t="s">
        <v>44</v>
      </c>
      <c r="R59" s="29">
        <f t="shared" si="33"/>
        <v>98965.778960274241</v>
      </c>
      <c r="S59" s="29">
        <f t="shared" si="34"/>
        <v>494828.89480137121</v>
      </c>
      <c r="T59" s="35">
        <f t="shared" si="35"/>
        <v>56.320411279208635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476565.59611481277</v>
      </c>
      <c r="X59" s="29">
        <f t="shared" si="36"/>
        <v>4819426.1430063397</v>
      </c>
      <c r="Y59" s="35">
        <f t="shared" si="45"/>
        <v>48.697905413758235</v>
      </c>
      <c r="Z59" s="36">
        <f t="shared" si="46"/>
        <v>7.6225058654503997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1865</v>
      </c>
      <c r="E60" s="49">
        <f t="shared" si="37"/>
        <v>3</v>
      </c>
      <c r="F60" s="3">
        <f t="shared" si="38"/>
        <v>1.6085790884718498E-3</v>
      </c>
      <c r="G60" s="2">
        <v>0.5</v>
      </c>
      <c r="H60" s="3">
        <f t="shared" si="39"/>
        <v>8.0106809078771702E-3</v>
      </c>
      <c r="I60" s="3">
        <f t="shared" si="40"/>
        <v>0.99198931909212285</v>
      </c>
      <c r="J60" s="5">
        <f t="shared" si="47"/>
        <v>98965.778960274241</v>
      </c>
      <c r="K60" s="5">
        <f t="shared" si="41"/>
        <v>792.78327605026107</v>
      </c>
      <c r="L60" s="5">
        <f t="shared" si="42"/>
        <v>492846.93661124556</v>
      </c>
      <c r="M60" s="5">
        <f t="shared" si="32"/>
        <v>5078964.4788085269</v>
      </c>
      <c r="N60" s="33">
        <f t="shared" si="43"/>
        <v>51.320411279208635</v>
      </c>
      <c r="O60" s="4"/>
      <c r="Q60" s="27" t="s">
        <v>46</v>
      </c>
      <c r="R60" s="29">
        <f t="shared" si="33"/>
        <v>98965.778960274241</v>
      </c>
      <c r="S60" s="29">
        <f t="shared" si="34"/>
        <v>492846.93661124556</v>
      </c>
      <c r="T60" s="35">
        <f t="shared" si="35"/>
        <v>51.320411279208635</v>
      </c>
      <c r="U60" s="42">
        <v>0.95736753435116873</v>
      </c>
      <c r="V60" s="43">
        <f t="shared" si="48"/>
        <v>4.2632465648831275E-2</v>
      </c>
      <c r="W60" s="29">
        <f t="shared" si="44"/>
        <v>471835.65651603491</v>
      </c>
      <c r="X60" s="29">
        <f t="shared" si="36"/>
        <v>4342860.5468915273</v>
      </c>
      <c r="Y60" s="35">
        <f t="shared" si="45"/>
        <v>43.88244696820697</v>
      </c>
      <c r="Z60" s="36">
        <f t="shared" si="46"/>
        <v>7.4379643110016644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1627</v>
      </c>
      <c r="E61" s="49">
        <f t="shared" si="37"/>
        <v>1</v>
      </c>
      <c r="F61" s="3">
        <f t="shared" si="38"/>
        <v>6.1462814996926854E-4</v>
      </c>
      <c r="G61" s="2">
        <v>0.5</v>
      </c>
      <c r="H61" s="3">
        <f t="shared" si="39"/>
        <v>3.0684258975145744E-3</v>
      </c>
      <c r="I61" s="3">
        <f t="shared" si="40"/>
        <v>0.99693157410248545</v>
      </c>
      <c r="J61" s="5">
        <f t="shared" si="47"/>
        <v>98172.995684223977</v>
      </c>
      <c r="K61" s="5">
        <f t="shared" si="41"/>
        <v>301.23656239405938</v>
      </c>
      <c r="L61" s="5">
        <f t="shared" si="42"/>
        <v>490111.88701513479</v>
      </c>
      <c r="M61" s="5">
        <f t="shared" si="32"/>
        <v>4586117.5421972815</v>
      </c>
      <c r="N61" s="33">
        <f t="shared" si="43"/>
        <v>46.714654169754063</v>
      </c>
      <c r="O61" s="4"/>
      <c r="Q61" s="27" t="s">
        <v>48</v>
      </c>
      <c r="R61" s="29">
        <f t="shared" si="33"/>
        <v>98172.995684223977</v>
      </c>
      <c r="S61" s="29">
        <f t="shared" si="34"/>
        <v>490111.88701513479</v>
      </c>
      <c r="T61" s="35">
        <f t="shared" si="35"/>
        <v>46.714654169754063</v>
      </c>
      <c r="U61" s="42">
        <v>0.95681081085376496</v>
      </c>
      <c r="V61" s="43">
        <f t="shared" si="48"/>
        <v>4.3189189146235041E-2</v>
      </c>
      <c r="W61" s="29">
        <f t="shared" si="44"/>
        <v>468944.35202401999</v>
      </c>
      <c r="X61" s="29">
        <f t="shared" si="36"/>
        <v>3871024.8903754926</v>
      </c>
      <c r="Y61" s="35">
        <f t="shared" si="45"/>
        <v>39.43064855458568</v>
      </c>
      <c r="Z61" s="36">
        <f t="shared" si="46"/>
        <v>7.2840056151683825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1566</v>
      </c>
      <c r="E62" s="49">
        <f t="shared" si="37"/>
        <v>4</v>
      </c>
      <c r="F62" s="3">
        <f t="shared" si="38"/>
        <v>2.554278416347382E-3</v>
      </c>
      <c r="G62" s="2">
        <v>0.5</v>
      </c>
      <c r="H62" s="3">
        <f t="shared" si="39"/>
        <v>1.269035532994924E-2</v>
      </c>
      <c r="I62" s="3">
        <f t="shared" si="40"/>
        <v>0.98730964467005078</v>
      </c>
      <c r="J62" s="5">
        <f t="shared" si="47"/>
        <v>97871.75912182992</v>
      </c>
      <c r="K62" s="5">
        <f t="shared" si="41"/>
        <v>1242.0274000232225</v>
      </c>
      <c r="L62" s="5">
        <f t="shared" si="42"/>
        <v>486253.72710909159</v>
      </c>
      <c r="M62" s="5">
        <f t="shared" si="32"/>
        <v>4096005.6551821465</v>
      </c>
      <c r="N62" s="33">
        <f t="shared" si="43"/>
        <v>41.85074113241874</v>
      </c>
      <c r="O62" s="4"/>
      <c r="Q62" s="27" t="s">
        <v>50</v>
      </c>
      <c r="R62" s="29">
        <f t="shared" si="33"/>
        <v>97871.75912182992</v>
      </c>
      <c r="S62" s="29">
        <f t="shared" si="34"/>
        <v>486253.72710909159</v>
      </c>
      <c r="T62" s="35">
        <f t="shared" si="35"/>
        <v>41.85074113241874</v>
      </c>
      <c r="U62" s="42">
        <v>0.94800928093814252</v>
      </c>
      <c r="V62" s="43">
        <f t="shared" si="48"/>
        <v>5.1990719061857482E-2</v>
      </c>
      <c r="W62" s="29">
        <f t="shared" si="44"/>
        <v>460973.04619018169</v>
      </c>
      <c r="X62" s="29">
        <f t="shared" si="36"/>
        <v>3402080.5383514725</v>
      </c>
      <c r="Y62" s="35">
        <f t="shared" si="45"/>
        <v>34.760594566575556</v>
      </c>
      <c r="Z62" s="36">
        <f t="shared" si="46"/>
        <v>7.0901465658431846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1921</v>
      </c>
      <c r="E63" s="49">
        <f t="shared" si="37"/>
        <v>8</v>
      </c>
      <c r="F63" s="3">
        <f t="shared" si="38"/>
        <v>4.1644976574700676E-3</v>
      </c>
      <c r="G63" s="2">
        <v>0.5</v>
      </c>
      <c r="H63" s="3">
        <f t="shared" si="39"/>
        <v>2.0607934054611025E-2</v>
      </c>
      <c r="I63" s="3">
        <f t="shared" si="40"/>
        <v>0.97939206594538897</v>
      </c>
      <c r="J63" s="5">
        <f t="shared" si="47"/>
        <v>96629.731721806704</v>
      </c>
      <c r="K63" s="5">
        <f t="shared" si="41"/>
        <v>1991.3391390377476</v>
      </c>
      <c r="L63" s="5">
        <f t="shared" si="42"/>
        <v>478170.31076143909</v>
      </c>
      <c r="M63" s="5">
        <f t="shared" si="32"/>
        <v>3609751.9280730551</v>
      </c>
      <c r="N63" s="33">
        <f t="shared" si="43"/>
        <v>37.356534720239033</v>
      </c>
      <c r="O63" s="4"/>
      <c r="Q63" s="27" t="s">
        <v>52</v>
      </c>
      <c r="R63" s="29">
        <f t="shared" si="33"/>
        <v>96629.731721806704</v>
      </c>
      <c r="S63" s="29">
        <f t="shared" si="34"/>
        <v>478170.31076143909</v>
      </c>
      <c r="T63" s="35">
        <f t="shared" si="35"/>
        <v>37.356534720239033</v>
      </c>
      <c r="U63" s="42">
        <v>0.94216194080535964</v>
      </c>
      <c r="V63" s="43">
        <f t="shared" si="48"/>
        <v>5.7838059194640357E-2</v>
      </c>
      <c r="W63" s="29">
        <f t="shared" si="44"/>
        <v>450513.86802249937</v>
      </c>
      <c r="X63" s="29">
        <f t="shared" si="36"/>
        <v>2941107.4921612907</v>
      </c>
      <c r="Y63" s="35">
        <f t="shared" si="45"/>
        <v>30.436879413353093</v>
      </c>
      <c r="Z63" s="36">
        <f t="shared" si="46"/>
        <v>6.9196553068859394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1916</v>
      </c>
      <c r="E64" s="49">
        <f t="shared" si="37"/>
        <v>14</v>
      </c>
      <c r="F64" s="3">
        <f t="shared" si="38"/>
        <v>7.3068893528183713E-3</v>
      </c>
      <c r="G64" s="2">
        <v>0.5</v>
      </c>
      <c r="H64" s="3">
        <f t="shared" si="39"/>
        <v>3.5879036391594052E-2</v>
      </c>
      <c r="I64" s="3">
        <f t="shared" si="40"/>
        <v>0.96412096360840593</v>
      </c>
      <c r="J64" s="5">
        <f t="shared" si="47"/>
        <v>94638.392582768953</v>
      </c>
      <c r="K64" s="5">
        <f t="shared" si="41"/>
        <v>3395.5343315191317</v>
      </c>
      <c r="L64" s="5">
        <f t="shared" si="42"/>
        <v>464703.12708504696</v>
      </c>
      <c r="M64" s="5">
        <f t="shared" si="32"/>
        <v>3131581.617311616</v>
      </c>
      <c r="N64" s="33">
        <f t="shared" si="43"/>
        <v>33.089970484999455</v>
      </c>
      <c r="O64" s="4"/>
      <c r="Q64" s="27" t="s">
        <v>54</v>
      </c>
      <c r="R64" s="29">
        <f t="shared" si="33"/>
        <v>94638.392582768953</v>
      </c>
      <c r="S64" s="29">
        <f t="shared" si="34"/>
        <v>464703.12708504696</v>
      </c>
      <c r="T64" s="35">
        <f t="shared" si="35"/>
        <v>33.089970484999455</v>
      </c>
      <c r="U64" s="42">
        <v>0.92489605986448908</v>
      </c>
      <c r="V64" s="43">
        <f t="shared" si="48"/>
        <v>7.5103940135510916E-2</v>
      </c>
      <c r="W64" s="29">
        <f t="shared" si="44"/>
        <v>429802.09124766686</v>
      </c>
      <c r="X64" s="29">
        <f t="shared" si="36"/>
        <v>2490593.6241387911</v>
      </c>
      <c r="Y64" s="35">
        <f t="shared" si="45"/>
        <v>26.316947659065161</v>
      </c>
      <c r="Z64" s="36">
        <f t="shared" si="46"/>
        <v>6.7730228259342944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1870</v>
      </c>
      <c r="E65" s="49">
        <f t="shared" si="37"/>
        <v>9</v>
      </c>
      <c r="F65" s="3">
        <f t="shared" si="38"/>
        <v>4.8128342245989308E-3</v>
      </c>
      <c r="G65" s="2">
        <v>0.5</v>
      </c>
      <c r="H65" s="3">
        <f t="shared" si="39"/>
        <v>2.3778071334214005E-2</v>
      </c>
      <c r="I65" s="3">
        <f t="shared" si="40"/>
        <v>0.97622192866578594</v>
      </c>
      <c r="J65" s="5">
        <f t="shared" si="47"/>
        <v>91242.858251249825</v>
      </c>
      <c r="K65" s="5">
        <f t="shared" si="41"/>
        <v>2169.5791922357953</v>
      </c>
      <c r="L65" s="5">
        <f t="shared" si="42"/>
        <v>450790.3432756596</v>
      </c>
      <c r="M65" s="5">
        <f t="shared" si="32"/>
        <v>2666878.4902265691</v>
      </c>
      <c r="N65" s="33">
        <f t="shared" si="43"/>
        <v>29.228353225004749</v>
      </c>
      <c r="O65" s="4"/>
      <c r="Q65" s="27" t="s">
        <v>56</v>
      </c>
      <c r="R65" s="29">
        <f t="shared" si="33"/>
        <v>91242.858251249825</v>
      </c>
      <c r="S65" s="29">
        <f t="shared" si="34"/>
        <v>450790.3432756596</v>
      </c>
      <c r="T65" s="35">
        <f t="shared" si="35"/>
        <v>29.228353225004749</v>
      </c>
      <c r="U65" s="42">
        <v>0.89970667843387275</v>
      </c>
      <c r="V65" s="43">
        <f t="shared" si="48"/>
        <v>0.10029332156612725</v>
      </c>
      <c r="W65" s="29">
        <f t="shared" si="44"/>
        <v>405579.082418609</v>
      </c>
      <c r="X65" s="29">
        <f t="shared" si="36"/>
        <v>2060791.532891124</v>
      </c>
      <c r="Y65" s="35">
        <f t="shared" si="45"/>
        <v>22.585784491937435</v>
      </c>
      <c r="Z65" s="36">
        <f t="shared" si="46"/>
        <v>6.6425687330673142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1425</v>
      </c>
      <c r="E66" s="49">
        <f t="shared" si="37"/>
        <v>8</v>
      </c>
      <c r="F66" s="3">
        <f t="shared" si="38"/>
        <v>5.6140350877192978E-3</v>
      </c>
      <c r="G66" s="2">
        <v>0.5</v>
      </c>
      <c r="H66" s="3">
        <f t="shared" si="39"/>
        <v>2.7681660899653977E-2</v>
      </c>
      <c r="I66" s="3">
        <f t="shared" si="40"/>
        <v>0.97231833910034604</v>
      </c>
      <c r="J66" s="5">
        <f t="shared" si="47"/>
        <v>89073.279059014021</v>
      </c>
      <c r="K66" s="5">
        <f t="shared" si="41"/>
        <v>2465.6963061318756</v>
      </c>
      <c r="L66" s="5">
        <f t="shared" si="42"/>
        <v>439202.15452974045</v>
      </c>
      <c r="M66" s="5">
        <f t="shared" si="32"/>
        <v>2216088.1469509094</v>
      </c>
      <c r="N66" s="33">
        <f t="shared" si="43"/>
        <v>24.879382126290388</v>
      </c>
      <c r="O66" s="4"/>
      <c r="Q66" s="27" t="s">
        <v>58</v>
      </c>
      <c r="R66" s="29">
        <f t="shared" si="33"/>
        <v>89073.279059014021</v>
      </c>
      <c r="S66" s="29">
        <f t="shared" si="34"/>
        <v>439202.15452974045</v>
      </c>
      <c r="T66" s="35">
        <f t="shared" si="35"/>
        <v>24.879382126290388</v>
      </c>
      <c r="U66" s="42">
        <v>0.86438699185239576</v>
      </c>
      <c r="V66" s="43">
        <f t="shared" si="48"/>
        <v>0.13561300814760424</v>
      </c>
      <c r="W66" s="29">
        <f t="shared" si="44"/>
        <v>379640.6291690534</v>
      </c>
      <c r="X66" s="29">
        <f t="shared" si="36"/>
        <v>1655212.4504725151</v>
      </c>
      <c r="Y66" s="35">
        <f t="shared" si="45"/>
        <v>18.582592534579103</v>
      </c>
      <c r="Z66" s="36">
        <f t="shared" si="46"/>
        <v>6.2967895917112848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1112</v>
      </c>
      <c r="E67" s="49">
        <f t="shared" si="37"/>
        <v>14</v>
      </c>
      <c r="F67" s="3">
        <f t="shared" si="38"/>
        <v>1.2589928057553957E-2</v>
      </c>
      <c r="G67" s="2">
        <v>0.5</v>
      </c>
      <c r="H67" s="3">
        <f t="shared" si="39"/>
        <v>6.1028770706190061E-2</v>
      </c>
      <c r="I67" s="3">
        <f t="shared" si="40"/>
        <v>0.93897122929380994</v>
      </c>
      <c r="J67" s="5">
        <f t="shared" si="47"/>
        <v>86607.582752882154</v>
      </c>
      <c r="K67" s="5">
        <f t="shared" si="41"/>
        <v>5285.5543092430262</v>
      </c>
      <c r="L67" s="5">
        <f t="shared" si="42"/>
        <v>419824.02799130313</v>
      </c>
      <c r="M67" s="5">
        <f t="shared" si="32"/>
        <v>1776885.9924211688</v>
      </c>
      <c r="N67" s="33">
        <f t="shared" si="43"/>
        <v>20.516517560490822</v>
      </c>
      <c r="O67" s="4"/>
      <c r="Q67" s="27" t="s">
        <v>60</v>
      </c>
      <c r="R67" s="29">
        <f t="shared" si="33"/>
        <v>86607.582752882154</v>
      </c>
      <c r="S67" s="29">
        <f t="shared" si="34"/>
        <v>419824.02799130313</v>
      </c>
      <c r="T67" s="35">
        <f t="shared" si="35"/>
        <v>20.516517560490822</v>
      </c>
      <c r="U67" s="42">
        <v>0.82345390469096191</v>
      </c>
      <c r="V67" s="43">
        <f t="shared" si="48"/>
        <v>0.17654609530903809</v>
      </c>
      <c r="W67" s="29">
        <f t="shared" si="44"/>
        <v>345705.73513252626</v>
      </c>
      <c r="X67" s="29">
        <f t="shared" si="36"/>
        <v>1275571.8213034617</v>
      </c>
      <c r="Y67" s="35">
        <f t="shared" si="45"/>
        <v>14.728177149835219</v>
      </c>
      <c r="Z67" s="36">
        <f t="shared" si="46"/>
        <v>5.7883404106556036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855</v>
      </c>
      <c r="E68" s="49">
        <f t="shared" si="37"/>
        <v>18</v>
      </c>
      <c r="F68" s="3">
        <f t="shared" si="38"/>
        <v>2.1052631578947368E-2</v>
      </c>
      <c r="G68" s="2">
        <v>0.5</v>
      </c>
      <c r="H68" s="3">
        <f t="shared" si="39"/>
        <v>0.1</v>
      </c>
      <c r="I68" s="3">
        <f t="shared" si="40"/>
        <v>0.9</v>
      </c>
      <c r="J68" s="5">
        <f t="shared" si="47"/>
        <v>81322.028443639123</v>
      </c>
      <c r="K68" s="5">
        <f t="shared" si="41"/>
        <v>8132.2028443639128</v>
      </c>
      <c r="L68" s="5">
        <f t="shared" si="42"/>
        <v>386279.63510728581</v>
      </c>
      <c r="M68" s="5">
        <f t="shared" si="32"/>
        <v>1357061.9644298656</v>
      </c>
      <c r="N68" s="33">
        <f t="shared" si="43"/>
        <v>16.68750755977992</v>
      </c>
      <c r="O68" s="4"/>
      <c r="Q68" s="27" t="s">
        <v>62</v>
      </c>
      <c r="R68" s="29">
        <f t="shared" si="33"/>
        <v>81322.028443639123</v>
      </c>
      <c r="S68" s="29">
        <f t="shared" si="34"/>
        <v>386279.63510728581</v>
      </c>
      <c r="T68" s="35">
        <f t="shared" si="35"/>
        <v>16.68750755977992</v>
      </c>
      <c r="U68" s="42">
        <v>0.7557222850963411</v>
      </c>
      <c r="V68" s="43">
        <f t="shared" si="48"/>
        <v>0.2442777149036589</v>
      </c>
      <c r="W68" s="29">
        <f t="shared" si="44"/>
        <v>291920.12852945883</v>
      </c>
      <c r="X68" s="29">
        <f t="shared" si="36"/>
        <v>929866.08617093554</v>
      </c>
      <c r="Y68" s="35">
        <f t="shared" si="45"/>
        <v>11.43436906293338</v>
      </c>
      <c r="Z68" s="36">
        <f t="shared" si="46"/>
        <v>5.2531384968465407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564</v>
      </c>
      <c r="E69" s="49">
        <f t="shared" si="37"/>
        <v>18</v>
      </c>
      <c r="F69" s="3">
        <f t="shared" si="38"/>
        <v>3.1914893617021274E-2</v>
      </c>
      <c r="G69" s="2">
        <v>0.5</v>
      </c>
      <c r="H69" s="3">
        <f t="shared" si="39"/>
        <v>0.14778325123152708</v>
      </c>
      <c r="I69" s="3">
        <f t="shared" si="40"/>
        <v>0.85221674876847286</v>
      </c>
      <c r="J69" s="5">
        <f t="shared" si="47"/>
        <v>73189.825599275209</v>
      </c>
      <c r="K69" s="5">
        <f t="shared" si="41"/>
        <v>10816.23038412934</v>
      </c>
      <c r="L69" s="5">
        <f t="shared" si="42"/>
        <v>338908.55203605263</v>
      </c>
      <c r="M69" s="5">
        <f t="shared" si="32"/>
        <v>970782.32932257978</v>
      </c>
      <c r="N69" s="33">
        <f t="shared" si="43"/>
        <v>13.263897288644356</v>
      </c>
      <c r="O69" s="4"/>
      <c r="Q69" s="27" t="s">
        <v>64</v>
      </c>
      <c r="R69" s="29">
        <f t="shared" si="33"/>
        <v>73189.825599275209</v>
      </c>
      <c r="S69" s="29">
        <f t="shared" si="34"/>
        <v>338908.55203605263</v>
      </c>
      <c r="T69" s="35">
        <f t="shared" si="35"/>
        <v>13.263897288644356</v>
      </c>
      <c r="U69" s="42">
        <v>0.69850988448397933</v>
      </c>
      <c r="V69" s="43">
        <f t="shared" si="48"/>
        <v>0.30149011551602067</v>
      </c>
      <c r="W69" s="29">
        <f t="shared" si="44"/>
        <v>236730.97353333581</v>
      </c>
      <c r="X69" s="29">
        <f t="shared" si="36"/>
        <v>637945.95764147665</v>
      </c>
      <c r="Y69" s="35">
        <f t="shared" si="45"/>
        <v>8.7163202319175106</v>
      </c>
      <c r="Z69" s="36">
        <f t="shared" si="46"/>
        <v>4.5475770567268459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368</v>
      </c>
      <c r="E70" s="49">
        <f t="shared" si="37"/>
        <v>19</v>
      </c>
      <c r="F70" s="3">
        <f t="shared" si="38"/>
        <v>5.1630434782608696E-2</v>
      </c>
      <c r="G70" s="2">
        <v>0.5</v>
      </c>
      <c r="H70" s="3">
        <f t="shared" si="39"/>
        <v>0.2286401925391095</v>
      </c>
      <c r="I70" s="3">
        <f t="shared" si="40"/>
        <v>0.7713598074608905</v>
      </c>
      <c r="J70" s="5">
        <f t="shared" si="47"/>
        <v>62373.595215145862</v>
      </c>
      <c r="K70" s="5">
        <f t="shared" si="41"/>
        <v>14261.110819347428</v>
      </c>
      <c r="L70" s="5">
        <f t="shared" si="42"/>
        <v>276215.19902736071</v>
      </c>
      <c r="M70" s="5">
        <f t="shared" si="32"/>
        <v>631873.77728652721</v>
      </c>
      <c r="N70" s="33">
        <f t="shared" si="43"/>
        <v>10.13046907280234</v>
      </c>
      <c r="O70" s="4"/>
      <c r="Q70" s="27" t="s">
        <v>66</v>
      </c>
      <c r="R70" s="29">
        <f t="shared" si="33"/>
        <v>62373.595215145862</v>
      </c>
      <c r="S70" s="29">
        <f t="shared" si="34"/>
        <v>276215.19902736071</v>
      </c>
      <c r="T70" s="35">
        <f t="shared" si="35"/>
        <v>10.13046907280234</v>
      </c>
      <c r="U70" s="42">
        <v>0.67065690345363116</v>
      </c>
      <c r="V70" s="43">
        <f t="shared" si="48"/>
        <v>0.32934309654636884</v>
      </c>
      <c r="W70" s="29">
        <f t="shared" si="44"/>
        <v>185245.63006651818</v>
      </c>
      <c r="X70" s="29">
        <f t="shared" si="36"/>
        <v>401214.98410814081</v>
      </c>
      <c r="Y70" s="35">
        <f t="shared" si="45"/>
        <v>6.4324492234931459</v>
      </c>
      <c r="Z70" s="36">
        <f t="shared" si="46"/>
        <v>3.698019849309194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178</v>
      </c>
      <c r="E71" s="49">
        <f t="shared" si="49"/>
        <v>20</v>
      </c>
      <c r="F71" s="3">
        <f t="shared" si="38"/>
        <v>0.11235955056179775</v>
      </c>
      <c r="G71" s="2">
        <v>0.5</v>
      </c>
      <c r="H71" s="3">
        <f t="shared" si="39"/>
        <v>0.43859649122807021</v>
      </c>
      <c r="I71" s="3">
        <f t="shared" si="40"/>
        <v>0.56140350877192979</v>
      </c>
      <c r="J71" s="5">
        <f t="shared" si="47"/>
        <v>48112.484395798434</v>
      </c>
      <c r="K71" s="5">
        <f t="shared" si="41"/>
        <v>21101.966840262474</v>
      </c>
      <c r="L71" s="5">
        <f t="shared" si="42"/>
        <v>187807.50487833598</v>
      </c>
      <c r="M71" s="5">
        <f>L71+M72</f>
        <v>355658.57825916656</v>
      </c>
      <c r="N71" s="33">
        <f t="shared" si="43"/>
        <v>7.3922305764411016</v>
      </c>
      <c r="O71" s="4"/>
      <c r="Q71" s="27" t="s">
        <v>68</v>
      </c>
      <c r="R71" s="29">
        <f t="shared" si="33"/>
        <v>48112.484395798434</v>
      </c>
      <c r="S71" s="29">
        <f t="shared" si="34"/>
        <v>187807.50487833598</v>
      </c>
      <c r="T71" s="35">
        <f t="shared" si="35"/>
        <v>7.3922305764411016</v>
      </c>
      <c r="U71" s="42">
        <v>0.63527807449444496</v>
      </c>
      <c r="V71" s="43">
        <f t="shared" si="48"/>
        <v>0.36472192550555504</v>
      </c>
      <c r="W71" s="29">
        <f t="shared" si="44"/>
        <v>119309.99007471536</v>
      </c>
      <c r="X71" s="29">
        <f>X72+W71</f>
        <v>215969.35404162266</v>
      </c>
      <c r="Y71" s="35">
        <f t="shared" si="45"/>
        <v>4.4888422777120782</v>
      </c>
      <c r="Z71" s="36">
        <f t="shared" si="46"/>
        <v>2.9033882987290234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87</v>
      </c>
      <c r="E72" s="50">
        <f t="shared" si="49"/>
        <v>14</v>
      </c>
      <c r="F72" s="17">
        <f t="shared" si="38"/>
        <v>0.16091954022988506</v>
      </c>
      <c r="G72" s="12"/>
      <c r="H72" s="17">
        <v>1</v>
      </c>
      <c r="I72" s="17">
        <f t="shared" si="40"/>
        <v>0</v>
      </c>
      <c r="J72" s="21">
        <f t="shared" si="47"/>
        <v>27010.51755553596</v>
      </c>
      <c r="K72" s="21">
        <f t="shared" si="41"/>
        <v>27010.51755553596</v>
      </c>
      <c r="L72" s="21">
        <f>K72/F72</f>
        <v>167851.07338083061</v>
      </c>
      <c r="M72" s="21">
        <f>L72</f>
        <v>167851.07338083061</v>
      </c>
      <c r="N72" s="34">
        <f t="shared" si="43"/>
        <v>6.2142857142857144</v>
      </c>
      <c r="O72" s="4"/>
      <c r="Q72" s="30" t="s">
        <v>69</v>
      </c>
      <c r="R72" s="31">
        <f t="shared" si="33"/>
        <v>27010.51755553596</v>
      </c>
      <c r="S72" s="31">
        <f t="shared" si="34"/>
        <v>167851.07338083061</v>
      </c>
      <c r="T72" s="38">
        <f t="shared" si="35"/>
        <v>6.2142857142857144</v>
      </c>
      <c r="U72" s="44">
        <v>0.57586384179742911</v>
      </c>
      <c r="V72" s="45">
        <f t="shared" si="48"/>
        <v>0.42413615820257089</v>
      </c>
      <c r="W72" s="31">
        <f t="shared" si="44"/>
        <v>96659.363966907302</v>
      </c>
      <c r="X72" s="31">
        <f>W72</f>
        <v>96659.363966907302</v>
      </c>
      <c r="Y72" s="38">
        <f t="shared" si="45"/>
        <v>3.5785824454554525</v>
      </c>
      <c r="Z72" s="37">
        <f t="shared" si="46"/>
        <v>2.635703268830262</v>
      </c>
    </row>
    <row r="73" spans="1:26" s="2" customFormat="1" ht="13.2" x14ac:dyDescent="0.25">
      <c r="B73" s="2" t="s">
        <v>70</v>
      </c>
      <c r="D73" s="25">
        <f>SUM(D54:D72)</f>
        <v>22183</v>
      </c>
      <c r="E73" s="25">
        <f>SUM(E54:E72)</f>
        <v>153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72.942877024553297</v>
      </c>
      <c r="F78" s="55">
        <f>$Y$4</f>
        <v>66.276653231567451</v>
      </c>
      <c r="G78" s="55">
        <f>E78-F78</f>
        <v>6.6662237929858463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78.676952802594045</v>
      </c>
      <c r="F79" s="55">
        <f>$Y$29</f>
        <v>69.909616442351066</v>
      </c>
      <c r="G79" s="55">
        <f t="shared" ref="G79:G80" si="50">E79-F79</f>
        <v>8.7673363602429788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75.672877896503337</v>
      </c>
      <c r="F80" s="55">
        <f>$Y$54</f>
        <v>67.365873946879333</v>
      </c>
      <c r="G80" s="55">
        <f t="shared" si="50"/>
        <v>8.3070039496240042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22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88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7308324.3054786893</v>
      </c>
      <c r="N4" s="32">
        <f>M4/J4</f>
        <v>73.083243054786891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73.083243054786891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6638984.3703809725</v>
      </c>
      <c r="Y4" s="40">
        <f>X4/R4</f>
        <v>66.389843703809731</v>
      </c>
      <c r="Z4" s="36">
        <f>T4-Y4</f>
        <v>6.6933993509771597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420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7208324.3054786893</v>
      </c>
      <c r="N5" s="33">
        <f t="shared" ref="N5:N22" si="10">M5/J5</f>
        <v>72.083243054786891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72.083243054786891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6542304.1762060989</v>
      </c>
      <c r="Y5" s="35">
        <f t="shared" ref="Y5:Y22" si="12">X5/R5</f>
        <v>65.42304176206099</v>
      </c>
      <c r="Z5" s="36">
        <f t="shared" ref="Z5:Z22" si="13">T5-Y5</f>
        <v>6.6602012927259011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658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6808324.3054786893</v>
      </c>
      <c r="N6" s="33">
        <f t="shared" si="10"/>
        <v>68.083243054786891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68.083243054786891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6155583.3995066043</v>
      </c>
      <c r="Y6" s="35">
        <f t="shared" si="12"/>
        <v>61.555833995066045</v>
      </c>
      <c r="Z6" s="36">
        <f t="shared" si="13"/>
        <v>6.5274090597208456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671</v>
      </c>
      <c r="E7" s="51">
        <v>2</v>
      </c>
      <c r="F7" s="3">
        <f t="shared" si="5"/>
        <v>2.9806259314456036E-3</v>
      </c>
      <c r="G7" s="2">
        <v>0.5</v>
      </c>
      <c r="H7" s="3">
        <f t="shared" si="6"/>
        <v>1.4792899408284025E-2</v>
      </c>
      <c r="I7" s="3">
        <f t="shared" si="7"/>
        <v>0.98520710059171601</v>
      </c>
      <c r="J7" s="5">
        <f t="shared" si="14"/>
        <v>100000</v>
      </c>
      <c r="K7" s="5">
        <f t="shared" si="8"/>
        <v>1479.2899408284025</v>
      </c>
      <c r="L7" s="5">
        <f t="shared" si="9"/>
        <v>496301.77514792897</v>
      </c>
      <c r="M7" s="5">
        <f t="shared" si="0"/>
        <v>6308324.3054786893</v>
      </c>
      <c r="N7" s="33">
        <f t="shared" si="10"/>
        <v>63.083243054786891</v>
      </c>
      <c r="O7" s="4"/>
      <c r="Q7" s="27" t="s">
        <v>40</v>
      </c>
      <c r="R7" s="29">
        <f t="shared" si="1"/>
        <v>100000</v>
      </c>
      <c r="S7" s="29">
        <f t="shared" si="2"/>
        <v>496301.77514792897</v>
      </c>
      <c r="T7" s="35">
        <f t="shared" si="3"/>
        <v>63.083243054786891</v>
      </c>
      <c r="U7" s="42">
        <v>0.96680194174873568</v>
      </c>
      <c r="V7" s="43">
        <f>1-U7</f>
        <v>3.3198058251264317E-2</v>
      </c>
      <c r="W7" s="29">
        <f t="shared" si="11"/>
        <v>479825.51990636217</v>
      </c>
      <c r="X7" s="29">
        <f t="shared" si="4"/>
        <v>5672182.4286322361</v>
      </c>
      <c r="Y7" s="35">
        <f t="shared" si="12"/>
        <v>56.721824286322359</v>
      </c>
      <c r="Z7" s="36">
        <f t="shared" si="13"/>
        <v>6.3614187684645316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768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98520.710059171601</v>
      </c>
      <c r="K8" s="5">
        <f t="shared" si="8"/>
        <v>0</v>
      </c>
      <c r="L8" s="5">
        <f t="shared" si="9"/>
        <v>492603.550295858</v>
      </c>
      <c r="M8" s="5">
        <f t="shared" si="0"/>
        <v>5812022.5303307604</v>
      </c>
      <c r="N8" s="33">
        <f t="shared" si="10"/>
        <v>58.992901358912825</v>
      </c>
      <c r="O8" s="4"/>
      <c r="Q8" s="27" t="s">
        <v>42</v>
      </c>
      <c r="R8" s="29">
        <f t="shared" si="1"/>
        <v>98520.710059171601</v>
      </c>
      <c r="S8" s="29">
        <f t="shared" si="2"/>
        <v>492603.550295858</v>
      </c>
      <c r="T8" s="35">
        <f t="shared" si="3"/>
        <v>58.992901358912825</v>
      </c>
      <c r="U8" s="42">
        <v>0.96680194174873568</v>
      </c>
      <c r="V8" s="43">
        <f>1-U8</f>
        <v>3.3198058251264317E-2</v>
      </c>
      <c r="W8" s="29">
        <f t="shared" si="11"/>
        <v>476250.06893835647</v>
      </c>
      <c r="X8" s="29">
        <f t="shared" si="4"/>
        <v>5192356.9087258736</v>
      </c>
      <c r="Y8" s="35">
        <f t="shared" si="12"/>
        <v>52.703202256737093</v>
      </c>
      <c r="Z8" s="36">
        <f t="shared" si="13"/>
        <v>6.2896991021757316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838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98520.710059171601</v>
      </c>
      <c r="K9" s="5">
        <f t="shared" si="8"/>
        <v>0</v>
      </c>
      <c r="L9" s="5">
        <f t="shared" si="9"/>
        <v>492603.550295858</v>
      </c>
      <c r="M9" s="5">
        <f t="shared" si="0"/>
        <v>5319418.9800349027</v>
      </c>
      <c r="N9" s="33">
        <f t="shared" si="10"/>
        <v>53.992901358912825</v>
      </c>
      <c r="O9" s="4"/>
      <c r="Q9" s="27" t="s">
        <v>44</v>
      </c>
      <c r="R9" s="29">
        <f t="shared" si="1"/>
        <v>98520.710059171601</v>
      </c>
      <c r="S9" s="29">
        <f t="shared" si="2"/>
        <v>492603.550295858</v>
      </c>
      <c r="T9" s="35">
        <f t="shared" si="3"/>
        <v>53.992901358912825</v>
      </c>
      <c r="U9" s="42">
        <v>0.9555940589531835</v>
      </c>
      <c r="V9" s="43">
        <f t="shared" ref="V9:V22" si="15">1-U9</f>
        <v>4.4405941046816499E-2</v>
      </c>
      <c r="W9" s="29">
        <f t="shared" si="11"/>
        <v>470729.02608196763</v>
      </c>
      <c r="X9" s="29">
        <f t="shared" si="4"/>
        <v>4716106.8397875167</v>
      </c>
      <c r="Y9" s="35">
        <f t="shared" si="12"/>
        <v>47.869192547993414</v>
      </c>
      <c r="Z9" s="36">
        <f t="shared" si="13"/>
        <v>6.1237088109194104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968</v>
      </c>
      <c r="E10" s="51">
        <v>3</v>
      </c>
      <c r="F10" s="3">
        <f t="shared" si="5"/>
        <v>3.0991735537190084E-3</v>
      </c>
      <c r="G10" s="2">
        <v>0.5</v>
      </c>
      <c r="H10" s="3">
        <f t="shared" si="6"/>
        <v>1.5376729882111737E-2</v>
      </c>
      <c r="I10" s="3">
        <f t="shared" si="7"/>
        <v>0.98462327011788831</v>
      </c>
      <c r="J10" s="5">
        <f t="shared" si="14"/>
        <v>98520.710059171601</v>
      </c>
      <c r="K10" s="5">
        <f t="shared" si="8"/>
        <v>1514.9263463737302</v>
      </c>
      <c r="L10" s="5">
        <f t="shared" si="9"/>
        <v>488816.2344299237</v>
      </c>
      <c r="M10" s="5">
        <f t="shared" si="0"/>
        <v>4826815.429739045</v>
      </c>
      <c r="N10" s="33">
        <f t="shared" si="10"/>
        <v>48.992901358912825</v>
      </c>
      <c r="O10" s="4"/>
      <c r="Q10" s="27" t="s">
        <v>46</v>
      </c>
      <c r="R10" s="29">
        <f t="shared" si="1"/>
        <v>98520.710059171601</v>
      </c>
      <c r="S10" s="29">
        <f t="shared" si="2"/>
        <v>488816.2344299237</v>
      </c>
      <c r="T10" s="35">
        <f t="shared" si="3"/>
        <v>48.992901358912825</v>
      </c>
      <c r="U10" s="42">
        <v>0.96363095511775332</v>
      </c>
      <c r="V10" s="43">
        <f t="shared" si="15"/>
        <v>3.6369044882246682E-2</v>
      </c>
      <c r="W10" s="29">
        <f t="shared" si="11"/>
        <v>471038.45486077102</v>
      </c>
      <c r="X10" s="29">
        <f t="shared" si="4"/>
        <v>4245377.8137055496</v>
      </c>
      <c r="Y10" s="35">
        <f t="shared" si="12"/>
        <v>43.0912222532275</v>
      </c>
      <c r="Z10" s="36">
        <f t="shared" si="13"/>
        <v>5.9016791056853251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875</v>
      </c>
      <c r="E11" s="51">
        <v>3</v>
      </c>
      <c r="F11" s="3">
        <f t="shared" si="5"/>
        <v>3.4285714285714284E-3</v>
      </c>
      <c r="G11" s="2">
        <v>0.5</v>
      </c>
      <c r="H11" s="3">
        <f t="shared" si="6"/>
        <v>1.6997167138810193E-2</v>
      </c>
      <c r="I11" s="3">
        <f t="shared" si="7"/>
        <v>0.98300283286118983</v>
      </c>
      <c r="J11" s="5">
        <f t="shared" si="14"/>
        <v>97005.783712797871</v>
      </c>
      <c r="K11" s="5">
        <f t="shared" si="8"/>
        <v>1648.8235191976971</v>
      </c>
      <c r="L11" s="5">
        <f t="shared" si="9"/>
        <v>480906.85976599512</v>
      </c>
      <c r="M11" s="5">
        <f t="shared" si="0"/>
        <v>4337999.1953091212</v>
      </c>
      <c r="N11" s="33">
        <f t="shared" si="10"/>
        <v>44.718974779405997</v>
      </c>
      <c r="O11" s="4"/>
      <c r="Q11" s="27" t="s">
        <v>48</v>
      </c>
      <c r="R11" s="29">
        <f t="shared" si="1"/>
        <v>97005.783712797871</v>
      </c>
      <c r="S11" s="29">
        <f t="shared" si="2"/>
        <v>480906.85976599512</v>
      </c>
      <c r="T11" s="35">
        <f t="shared" si="3"/>
        <v>44.718974779405997</v>
      </c>
      <c r="U11" s="42">
        <v>0.96005435016735896</v>
      </c>
      <c r="V11" s="43">
        <f t="shared" si="15"/>
        <v>3.9945649832641039E-2</v>
      </c>
      <c r="W11" s="29">
        <f t="shared" si="11"/>
        <v>461696.72274366766</v>
      </c>
      <c r="X11" s="29">
        <f t="shared" si="4"/>
        <v>3774339.3588447785</v>
      </c>
      <c r="Y11" s="35">
        <f t="shared" si="12"/>
        <v>38.908395091362308</v>
      </c>
      <c r="Z11" s="36">
        <f t="shared" si="13"/>
        <v>5.8105796880436884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779</v>
      </c>
      <c r="E12" s="51">
        <v>5</v>
      </c>
      <c r="F12" s="3">
        <f t="shared" si="5"/>
        <v>6.4184852374839542E-3</v>
      </c>
      <c r="G12" s="2">
        <v>0.5</v>
      </c>
      <c r="H12" s="3">
        <f t="shared" si="6"/>
        <v>3.1585596967782695E-2</v>
      </c>
      <c r="I12" s="3">
        <f t="shared" si="7"/>
        <v>0.96841440303221726</v>
      </c>
      <c r="J12" s="5">
        <f t="shared" si="14"/>
        <v>95356.960193600171</v>
      </c>
      <c r="K12" s="5">
        <f t="shared" si="8"/>
        <v>3011.9065127479525</v>
      </c>
      <c r="L12" s="5">
        <f t="shared" si="9"/>
        <v>469255.03468613094</v>
      </c>
      <c r="M12" s="5">
        <f t="shared" si="0"/>
        <v>3857092.3355431263</v>
      </c>
      <c r="N12" s="33">
        <f t="shared" si="10"/>
        <v>40.44898587069256</v>
      </c>
      <c r="O12" s="4"/>
      <c r="Q12" s="27" t="s">
        <v>50</v>
      </c>
      <c r="R12" s="29">
        <f t="shared" si="1"/>
        <v>95356.960193600171</v>
      </c>
      <c r="S12" s="29">
        <f t="shared" si="2"/>
        <v>469255.03468613094</v>
      </c>
      <c r="T12" s="35">
        <f t="shared" si="3"/>
        <v>40.44898587069256</v>
      </c>
      <c r="U12" s="42">
        <v>0.94127750867207383</v>
      </c>
      <c r="V12" s="43">
        <f t="shared" si="15"/>
        <v>5.8722491327926174E-2</v>
      </c>
      <c r="W12" s="29">
        <f t="shared" si="11"/>
        <v>441699.20998118893</v>
      </c>
      <c r="X12" s="29">
        <f t="shared" si="4"/>
        <v>3312642.6361011108</v>
      </c>
      <c r="Y12" s="35">
        <f t="shared" si="12"/>
        <v>34.739390070484198</v>
      </c>
      <c r="Z12" s="36">
        <f t="shared" si="13"/>
        <v>5.709595800208362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942</v>
      </c>
      <c r="E13" s="51">
        <v>3</v>
      </c>
      <c r="F13" s="3">
        <f t="shared" si="5"/>
        <v>3.1847133757961785E-3</v>
      </c>
      <c r="G13" s="2">
        <v>0.5</v>
      </c>
      <c r="H13" s="3">
        <f t="shared" si="6"/>
        <v>1.579778830963665E-2</v>
      </c>
      <c r="I13" s="3">
        <f t="shared" si="7"/>
        <v>0.98420221169036337</v>
      </c>
      <c r="J13" s="5">
        <f t="shared" si="14"/>
        <v>92345.053680852216</v>
      </c>
      <c r="K13" s="5">
        <f t="shared" si="8"/>
        <v>1458.8476094921359</v>
      </c>
      <c r="L13" s="5">
        <f t="shared" si="9"/>
        <v>458078.14938053075</v>
      </c>
      <c r="M13" s="5">
        <f t="shared" si="0"/>
        <v>3387837.3008569954</v>
      </c>
      <c r="N13" s="33">
        <f t="shared" si="10"/>
        <v>36.68672187430289</v>
      </c>
      <c r="O13" s="4"/>
      <c r="Q13" s="27" t="s">
        <v>52</v>
      </c>
      <c r="R13" s="29">
        <f t="shared" si="1"/>
        <v>92345.053680852216</v>
      </c>
      <c r="S13" s="29">
        <f t="shared" si="2"/>
        <v>458078.14938053075</v>
      </c>
      <c r="T13" s="35">
        <f t="shared" si="3"/>
        <v>36.68672187430289</v>
      </c>
      <c r="U13" s="42">
        <v>0.95386474178345915</v>
      </c>
      <c r="V13" s="43">
        <f t="shared" si="15"/>
        <v>4.6135258216540853E-2</v>
      </c>
      <c r="W13" s="29">
        <f t="shared" si="11"/>
        <v>436944.59567550477</v>
      </c>
      <c r="X13" s="29">
        <f t="shared" si="4"/>
        <v>2870943.4261199217</v>
      </c>
      <c r="Y13" s="35">
        <f t="shared" si="12"/>
        <v>31.089303776269428</v>
      </c>
      <c r="Z13" s="36">
        <f t="shared" si="13"/>
        <v>5.5974180980334616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954</v>
      </c>
      <c r="E14" s="51">
        <v>5</v>
      </c>
      <c r="F14" s="3">
        <f t="shared" si="5"/>
        <v>5.2410901467505244E-3</v>
      </c>
      <c r="G14" s="2">
        <v>0.5</v>
      </c>
      <c r="H14" s="3">
        <f t="shared" si="6"/>
        <v>2.5866528711846873E-2</v>
      </c>
      <c r="I14" s="3">
        <f t="shared" si="7"/>
        <v>0.97413347128815309</v>
      </c>
      <c r="J14" s="5">
        <f t="shared" si="14"/>
        <v>90886.20607136008</v>
      </c>
      <c r="K14" s="5">
        <f t="shared" si="8"/>
        <v>2350.910658855667</v>
      </c>
      <c r="L14" s="5">
        <f t="shared" si="9"/>
        <v>448553.75370966119</v>
      </c>
      <c r="M14" s="5">
        <f t="shared" si="0"/>
        <v>2929759.1514764647</v>
      </c>
      <c r="N14" s="33">
        <f t="shared" si="10"/>
        <v>32.235465403585437</v>
      </c>
      <c r="O14" s="4"/>
      <c r="Q14" s="27" t="s">
        <v>54</v>
      </c>
      <c r="R14" s="29">
        <f t="shared" si="1"/>
        <v>90886.20607136008</v>
      </c>
      <c r="S14" s="29">
        <f t="shared" si="2"/>
        <v>448553.75370966119</v>
      </c>
      <c r="T14" s="35">
        <f t="shared" si="3"/>
        <v>32.235465403585437</v>
      </c>
      <c r="U14" s="42">
        <v>0.94210046609890041</v>
      </c>
      <c r="V14" s="43">
        <f t="shared" si="15"/>
        <v>5.7899533901099587E-2</v>
      </c>
      <c r="W14" s="29">
        <f t="shared" si="11"/>
        <v>422582.70044028317</v>
      </c>
      <c r="X14" s="29">
        <f t="shared" si="4"/>
        <v>2433998.830444417</v>
      </c>
      <c r="Y14" s="35">
        <f t="shared" si="12"/>
        <v>26.780728733833843</v>
      </c>
      <c r="Z14" s="36">
        <f t="shared" si="13"/>
        <v>5.4547366697515933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950</v>
      </c>
      <c r="E15" s="51">
        <v>3</v>
      </c>
      <c r="F15" s="3">
        <f t="shared" si="5"/>
        <v>3.1578947368421052E-3</v>
      </c>
      <c r="G15" s="2">
        <v>0.5</v>
      </c>
      <c r="H15" s="3">
        <f t="shared" si="6"/>
        <v>1.5665796344647522E-2</v>
      </c>
      <c r="I15" s="3">
        <f t="shared" si="7"/>
        <v>0.98433420365535251</v>
      </c>
      <c r="J15" s="5">
        <f t="shared" si="14"/>
        <v>88535.295412504405</v>
      </c>
      <c r="K15" s="5">
        <f t="shared" si="8"/>
        <v>1386.9759072454999</v>
      </c>
      <c r="L15" s="5">
        <f t="shared" si="9"/>
        <v>439209.03729440831</v>
      </c>
      <c r="M15" s="5">
        <f t="shared" si="0"/>
        <v>2481205.3977668034</v>
      </c>
      <c r="N15" s="33">
        <f t="shared" si="10"/>
        <v>28.02504228631474</v>
      </c>
      <c r="O15" s="4"/>
      <c r="Q15" s="27" t="s">
        <v>56</v>
      </c>
      <c r="R15" s="29">
        <f t="shared" si="1"/>
        <v>88535.295412504405</v>
      </c>
      <c r="S15" s="29">
        <f t="shared" si="2"/>
        <v>439209.03729440831</v>
      </c>
      <c r="T15" s="35">
        <f t="shared" si="3"/>
        <v>28.02504228631474</v>
      </c>
      <c r="U15" s="42">
        <v>0.91645683631107144</v>
      </c>
      <c r="V15" s="43">
        <f t="shared" si="15"/>
        <v>8.3543163688928557E-2</v>
      </c>
      <c r="W15" s="29">
        <f t="shared" si="11"/>
        <v>402516.12479806482</v>
      </c>
      <c r="X15" s="29">
        <f t="shared" si="4"/>
        <v>2011416.1300041336</v>
      </c>
      <c r="Y15" s="35">
        <f t="shared" si="12"/>
        <v>22.718805202292785</v>
      </c>
      <c r="Z15" s="36">
        <f t="shared" si="13"/>
        <v>5.306237084021955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736</v>
      </c>
      <c r="E16" s="51">
        <v>8</v>
      </c>
      <c r="F16" s="3">
        <f t="shared" si="5"/>
        <v>1.0869565217391304E-2</v>
      </c>
      <c r="G16" s="2">
        <v>0.5</v>
      </c>
      <c r="H16" s="3">
        <f t="shared" si="6"/>
        <v>5.2910052910052907E-2</v>
      </c>
      <c r="I16" s="3">
        <f t="shared" si="7"/>
        <v>0.94708994708994709</v>
      </c>
      <c r="J16" s="5">
        <f t="shared" si="14"/>
        <v>87148.319505258914</v>
      </c>
      <c r="K16" s="5">
        <f t="shared" si="8"/>
        <v>4611.0221960454446</v>
      </c>
      <c r="L16" s="5">
        <f t="shared" si="9"/>
        <v>424214.04203618091</v>
      </c>
      <c r="M16" s="5">
        <f t="shared" si="0"/>
        <v>2041996.3604723951</v>
      </c>
      <c r="N16" s="33">
        <f t="shared" si="10"/>
        <v>23.431276381057145</v>
      </c>
      <c r="O16" s="4"/>
      <c r="Q16" s="27" t="s">
        <v>58</v>
      </c>
      <c r="R16" s="29">
        <f t="shared" si="1"/>
        <v>87148.319505258914</v>
      </c>
      <c r="S16" s="29">
        <f t="shared" si="2"/>
        <v>424214.04203618091</v>
      </c>
      <c r="T16" s="35">
        <f t="shared" si="3"/>
        <v>23.431276381057145</v>
      </c>
      <c r="U16" s="42">
        <v>0.8859396016463057</v>
      </c>
      <c r="V16" s="43">
        <f t="shared" si="15"/>
        <v>0.1140603983536943</v>
      </c>
      <c r="W16" s="29">
        <f t="shared" si="11"/>
        <v>375828.0194143033</v>
      </c>
      <c r="X16" s="29">
        <f t="shared" si="4"/>
        <v>1608900.0052060687</v>
      </c>
      <c r="Y16" s="35">
        <f t="shared" si="12"/>
        <v>18.461629717472412</v>
      </c>
      <c r="Z16" s="36">
        <f t="shared" si="13"/>
        <v>4.9696466635847329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564</v>
      </c>
      <c r="E17" s="51">
        <v>7</v>
      </c>
      <c r="F17" s="3">
        <f t="shared" si="5"/>
        <v>1.2411347517730497E-2</v>
      </c>
      <c r="G17" s="2">
        <v>0.5</v>
      </c>
      <c r="H17" s="3">
        <f t="shared" si="6"/>
        <v>6.0189165950128985E-2</v>
      </c>
      <c r="I17" s="3">
        <f t="shared" si="7"/>
        <v>0.93981083404987098</v>
      </c>
      <c r="J17" s="5">
        <f t="shared" si="14"/>
        <v>82537.297309213463</v>
      </c>
      <c r="K17" s="5">
        <f t="shared" si="8"/>
        <v>4967.8510848193837</v>
      </c>
      <c r="L17" s="5">
        <f t="shared" si="9"/>
        <v>400266.85883401887</v>
      </c>
      <c r="M17" s="5">
        <f t="shared" si="0"/>
        <v>1617782.3184362142</v>
      </c>
      <c r="N17" s="33">
        <f t="shared" si="10"/>
        <v>19.60062143027822</v>
      </c>
      <c r="O17" s="4"/>
      <c r="Q17" s="27" t="s">
        <v>60</v>
      </c>
      <c r="R17" s="29">
        <f t="shared" si="1"/>
        <v>82537.297309213463</v>
      </c>
      <c r="S17" s="29">
        <f t="shared" si="2"/>
        <v>400266.85883401887</v>
      </c>
      <c r="T17" s="35">
        <f t="shared" si="3"/>
        <v>19.60062143027822</v>
      </c>
      <c r="U17" s="42">
        <v>0.85631920960893304</v>
      </c>
      <c r="V17" s="43">
        <f t="shared" si="15"/>
        <v>0.14368079039106696</v>
      </c>
      <c r="W17" s="29">
        <f t="shared" si="11"/>
        <v>342756.20018939744</v>
      </c>
      <c r="X17" s="29">
        <f t="shared" si="4"/>
        <v>1233071.9857917654</v>
      </c>
      <c r="Y17" s="35">
        <f t="shared" si="12"/>
        <v>14.939573089875335</v>
      </c>
      <c r="Z17" s="36">
        <f t="shared" si="13"/>
        <v>4.6610483404028855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423</v>
      </c>
      <c r="E18" s="51">
        <v>6</v>
      </c>
      <c r="F18" s="3">
        <f t="shared" si="5"/>
        <v>1.4184397163120567E-2</v>
      </c>
      <c r="G18" s="2">
        <v>0.5</v>
      </c>
      <c r="H18" s="3">
        <f t="shared" si="6"/>
        <v>6.8493150684931503E-2</v>
      </c>
      <c r="I18" s="3">
        <f t="shared" si="7"/>
        <v>0.93150684931506844</v>
      </c>
      <c r="J18" s="5">
        <f t="shared" si="14"/>
        <v>77569.44622439408</v>
      </c>
      <c r="K18" s="5">
        <f t="shared" si="8"/>
        <v>5312.9757687941146</v>
      </c>
      <c r="L18" s="5">
        <f t="shared" si="9"/>
        <v>374564.79169998504</v>
      </c>
      <c r="M18" s="5">
        <f t="shared" si="0"/>
        <v>1217515.4596021953</v>
      </c>
      <c r="N18" s="33">
        <f t="shared" si="10"/>
        <v>15.695812189765388</v>
      </c>
      <c r="O18" s="4"/>
      <c r="Q18" s="27" t="s">
        <v>62</v>
      </c>
      <c r="R18" s="29">
        <f t="shared" si="1"/>
        <v>77569.44622439408</v>
      </c>
      <c r="S18" s="29">
        <f t="shared" si="2"/>
        <v>374564.79169998504</v>
      </c>
      <c r="T18" s="35">
        <f t="shared" si="3"/>
        <v>15.695812189765388</v>
      </c>
      <c r="U18" s="42">
        <v>0.77613843304153718</v>
      </c>
      <c r="V18" s="43">
        <f t="shared" si="15"/>
        <v>0.22386156695846282</v>
      </c>
      <c r="W18" s="29">
        <f t="shared" si="11"/>
        <v>290714.13050255616</v>
      </c>
      <c r="X18" s="29">
        <f t="shared" si="4"/>
        <v>890315.78560236795</v>
      </c>
      <c r="Y18" s="35">
        <f t="shared" si="12"/>
        <v>11.477660714849618</v>
      </c>
      <c r="Z18" s="36">
        <f t="shared" si="13"/>
        <v>4.2181514749157696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288</v>
      </c>
      <c r="E19" s="51">
        <v>11</v>
      </c>
      <c r="F19" s="3">
        <f t="shared" si="5"/>
        <v>3.8194444444444448E-2</v>
      </c>
      <c r="G19" s="2">
        <v>0.5</v>
      </c>
      <c r="H19" s="3">
        <f t="shared" si="6"/>
        <v>0.17432646592709986</v>
      </c>
      <c r="I19" s="3">
        <f t="shared" si="7"/>
        <v>0.82567353407290012</v>
      </c>
      <c r="J19" s="5">
        <f t="shared" si="14"/>
        <v>72256.470455599963</v>
      </c>
      <c r="K19" s="5">
        <f t="shared" si="8"/>
        <v>12596.215134890645</v>
      </c>
      <c r="L19" s="5">
        <f t="shared" si="9"/>
        <v>329791.81444077316</v>
      </c>
      <c r="M19" s="5">
        <f t="shared" si="0"/>
        <v>842950.66790221026</v>
      </c>
      <c r="N19" s="33">
        <f t="shared" si="10"/>
        <v>11.666092497836374</v>
      </c>
      <c r="O19" s="4"/>
      <c r="Q19" s="27" t="s">
        <v>64</v>
      </c>
      <c r="R19" s="29">
        <f t="shared" si="1"/>
        <v>72256.470455599963</v>
      </c>
      <c r="S19" s="29">
        <f t="shared" si="2"/>
        <v>329791.81444077316</v>
      </c>
      <c r="T19" s="35">
        <f t="shared" si="3"/>
        <v>11.666092497836374</v>
      </c>
      <c r="U19" s="42">
        <v>0.73716277889453141</v>
      </c>
      <c r="V19" s="43">
        <f t="shared" si="15"/>
        <v>0.26283722110546859</v>
      </c>
      <c r="W19" s="29">
        <f t="shared" si="11"/>
        <v>243110.25038983001</v>
      </c>
      <c r="X19" s="29">
        <f t="shared" si="4"/>
        <v>599601.65509981173</v>
      </c>
      <c r="Y19" s="35">
        <f t="shared" si="12"/>
        <v>8.2982416843658857</v>
      </c>
      <c r="Z19" s="36">
        <f t="shared" si="13"/>
        <v>3.3678508134704881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157</v>
      </c>
      <c r="E20" s="51">
        <v>14</v>
      </c>
      <c r="F20" s="3">
        <f t="shared" si="5"/>
        <v>8.9171974522292988E-2</v>
      </c>
      <c r="G20" s="2">
        <v>0.5</v>
      </c>
      <c r="H20" s="3">
        <f t="shared" si="6"/>
        <v>0.36458333333333331</v>
      </c>
      <c r="I20" s="3">
        <f t="shared" si="7"/>
        <v>0.63541666666666674</v>
      </c>
      <c r="J20" s="5">
        <f t="shared" si="14"/>
        <v>59660.255320709315</v>
      </c>
      <c r="K20" s="5">
        <f t="shared" si="8"/>
        <v>21751.134752341935</v>
      </c>
      <c r="L20" s="5">
        <f t="shared" si="9"/>
        <v>243923.43972269178</v>
      </c>
      <c r="M20" s="5">
        <f t="shared" si="0"/>
        <v>513158.85346143716</v>
      </c>
      <c r="N20" s="33">
        <f t="shared" si="10"/>
        <v>8.6013519503546121</v>
      </c>
      <c r="O20" s="4"/>
      <c r="Q20" s="27" t="s">
        <v>66</v>
      </c>
      <c r="R20" s="29">
        <f t="shared" si="1"/>
        <v>59660.255320709315</v>
      </c>
      <c r="S20" s="29">
        <f t="shared" si="2"/>
        <v>243923.43972269178</v>
      </c>
      <c r="T20" s="35">
        <f t="shared" si="3"/>
        <v>8.6013519503546121</v>
      </c>
      <c r="U20" s="42">
        <v>0.7271372759570951</v>
      </c>
      <c r="V20" s="43">
        <f t="shared" si="15"/>
        <v>0.2728627240429049</v>
      </c>
      <c r="W20" s="29">
        <f t="shared" si="11"/>
        <v>177365.82550204278</v>
      </c>
      <c r="X20" s="29">
        <f t="shared" si="4"/>
        <v>356491.40470998175</v>
      </c>
      <c r="Y20" s="35">
        <f t="shared" si="12"/>
        <v>5.9753583485962078</v>
      </c>
      <c r="Z20" s="36">
        <f t="shared" si="13"/>
        <v>2.6259936017584042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85</v>
      </c>
      <c r="E21" s="51">
        <v>13</v>
      </c>
      <c r="F21" s="3">
        <f t="shared" si="5"/>
        <v>0.15294117647058825</v>
      </c>
      <c r="G21" s="2">
        <v>0.5</v>
      </c>
      <c r="H21" s="3">
        <f t="shared" si="6"/>
        <v>0.55319148936170215</v>
      </c>
      <c r="I21" s="3">
        <f t="shared" si="7"/>
        <v>0.44680851063829785</v>
      </c>
      <c r="J21" s="5">
        <f t="shared" si="14"/>
        <v>37909.120568367383</v>
      </c>
      <c r="K21" s="5">
        <f t="shared" si="8"/>
        <v>20971.002867607491</v>
      </c>
      <c r="L21" s="5">
        <f t="shared" si="9"/>
        <v>137118.09567281819</v>
      </c>
      <c r="M21" s="5">
        <f>L21+M22</f>
        <v>269235.41373874538</v>
      </c>
      <c r="N21" s="33">
        <f t="shared" si="10"/>
        <v>7.1021276595744682</v>
      </c>
      <c r="O21" s="4"/>
      <c r="Q21" s="27" t="s">
        <v>68</v>
      </c>
      <c r="R21" s="29">
        <f t="shared" si="1"/>
        <v>37909.120568367383</v>
      </c>
      <c r="S21" s="29">
        <f t="shared" si="2"/>
        <v>137118.09567281819</v>
      </c>
      <c r="T21" s="35">
        <f t="shared" si="3"/>
        <v>7.1021276595744682</v>
      </c>
      <c r="U21" s="42">
        <v>0.68635947845240242</v>
      </c>
      <c r="V21" s="43">
        <f t="shared" si="15"/>
        <v>0.31364052154759758</v>
      </c>
      <c r="W21" s="29">
        <f t="shared" si="11"/>
        <v>94112.304632382104</v>
      </c>
      <c r="X21" s="29">
        <f>X22+W21</f>
        <v>179125.57920793901</v>
      </c>
      <c r="Y21" s="35">
        <f t="shared" si="12"/>
        <v>4.7251314860996088</v>
      </c>
      <c r="Z21" s="36">
        <f t="shared" si="13"/>
        <v>2.3769961734748595</v>
      </c>
    </row>
    <row r="22" spans="1:26" s="2" customFormat="1" x14ac:dyDescent="0.25">
      <c r="A22" s="12">
        <v>19</v>
      </c>
      <c r="B22" s="13" t="s">
        <v>69</v>
      </c>
      <c r="C22" s="12"/>
      <c r="D22">
        <v>39</v>
      </c>
      <c r="E22" s="51">
        <v>5</v>
      </c>
      <c r="F22" s="17">
        <f t="shared" si="5"/>
        <v>0.12820512820512819</v>
      </c>
      <c r="G22" s="12"/>
      <c r="H22" s="17">
        <v>1</v>
      </c>
      <c r="I22" s="17">
        <f t="shared" si="7"/>
        <v>0</v>
      </c>
      <c r="J22" s="21">
        <f t="shared" si="14"/>
        <v>16938.117700759893</v>
      </c>
      <c r="K22" s="21">
        <f t="shared" si="8"/>
        <v>16938.117700759893</v>
      </c>
      <c r="L22" s="21">
        <f>K22/F22</f>
        <v>132117.31806592716</v>
      </c>
      <c r="M22" s="21">
        <f>L22</f>
        <v>132117.31806592716</v>
      </c>
      <c r="N22" s="34">
        <f t="shared" si="10"/>
        <v>7.8</v>
      </c>
      <c r="O22" s="4"/>
      <c r="Q22" s="30" t="s">
        <v>69</v>
      </c>
      <c r="R22" s="31">
        <f t="shared" si="1"/>
        <v>16938.117700759893</v>
      </c>
      <c r="S22" s="31">
        <f t="shared" si="2"/>
        <v>132117.31806592716</v>
      </c>
      <c r="T22" s="38">
        <f t="shared" si="3"/>
        <v>7.8</v>
      </c>
      <c r="U22" s="44">
        <v>0.64346806172022719</v>
      </c>
      <c r="V22" s="45">
        <f t="shared" si="15"/>
        <v>0.35653193827977281</v>
      </c>
      <c r="W22" s="31">
        <f t="shared" si="11"/>
        <v>85013.274575556905</v>
      </c>
      <c r="X22" s="31">
        <f>W22</f>
        <v>85013.274575556905</v>
      </c>
      <c r="Y22" s="38">
        <f t="shared" si="12"/>
        <v>5.0190508814177717</v>
      </c>
      <c r="Z22" s="37">
        <f t="shared" si="13"/>
        <v>2.7809491185822282</v>
      </c>
    </row>
    <row r="23" spans="1:26" s="2" customFormat="1" ht="13.2" x14ac:dyDescent="0.25">
      <c r="B23" s="2" t="s">
        <v>70</v>
      </c>
      <c r="D23" s="25">
        <f>SUM(D4:D22)</f>
        <v>11203</v>
      </c>
      <c r="E23" s="25">
        <f>SUM(E4:E22)</f>
        <v>88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86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7713775.6077658087</v>
      </c>
      <c r="N29" s="32">
        <f>M29/J29</f>
        <v>77.137756077658082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77.137756077658082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6862817.6009518011</v>
      </c>
      <c r="Y29" s="40">
        <f>X29/R29</f>
        <v>68.628176009518015</v>
      </c>
      <c r="Z29" s="36">
        <f>T29-Y29</f>
        <v>8.5095800681400675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433</v>
      </c>
      <c r="E30" s="51">
        <v>2</v>
      </c>
      <c r="F30" s="3">
        <f t="shared" ref="F30:F47" si="21">E30/D30</f>
        <v>4.6189376443418013E-3</v>
      </c>
      <c r="G30" s="2">
        <v>0.4</v>
      </c>
      <c r="H30" s="3">
        <f t="shared" ref="H30:H46" si="22">C30*F30/(1+(1-G30)*C30*F30)</f>
        <v>1.827318410232983E-2</v>
      </c>
      <c r="I30" s="3">
        <f t="shared" ref="I30:I47" si="23">1-H30</f>
        <v>0.98172681589767019</v>
      </c>
      <c r="J30" s="5">
        <f>I29*J29</f>
        <v>100000</v>
      </c>
      <c r="K30" s="5">
        <f t="shared" ref="K30:K47" si="24">J30*H30</f>
        <v>1827.3184102329831</v>
      </c>
      <c r="L30" s="5">
        <f t="shared" ref="L30:L46" si="25">C30*(J31+G30*K30)</f>
        <v>395614.43581544084</v>
      </c>
      <c r="M30" s="5">
        <f t="shared" si="16"/>
        <v>7613775.6077658087</v>
      </c>
      <c r="N30" s="33">
        <f t="shared" ref="N30:N47" si="26">M30/J30</f>
        <v>76.137756077658082</v>
      </c>
      <c r="O30" s="4"/>
      <c r="Q30" s="27" t="s">
        <v>36</v>
      </c>
      <c r="R30" s="29">
        <f t="shared" si="17"/>
        <v>100000</v>
      </c>
      <c r="S30" s="29">
        <f t="shared" si="18"/>
        <v>395614.43581544084</v>
      </c>
      <c r="T30" s="35">
        <f t="shared" si="19"/>
        <v>76.137756077658082</v>
      </c>
      <c r="U30" s="42">
        <v>0.95864674002964168</v>
      </c>
      <c r="V30" s="43">
        <f>1-U30</f>
        <v>4.1353259970358325E-2</v>
      </c>
      <c r="W30" s="29">
        <f t="shared" ref="W30:W47" si="27">S30*U30</f>
        <v>379254.48920313828</v>
      </c>
      <c r="X30" s="29">
        <f t="shared" si="20"/>
        <v>6766952.926948837</v>
      </c>
      <c r="Y30" s="35">
        <f t="shared" ref="Y30:Y47" si="28">X30/R30</f>
        <v>67.669529269488365</v>
      </c>
      <c r="Z30" s="36">
        <f t="shared" ref="Z30:Z47" si="29">T30-Y30</f>
        <v>8.4682268081697174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617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98172.681589767017</v>
      </c>
      <c r="K31" s="5">
        <f t="shared" si="24"/>
        <v>0</v>
      </c>
      <c r="L31" s="5">
        <f t="shared" si="25"/>
        <v>490863.40794883505</v>
      </c>
      <c r="M31" s="5">
        <f t="shared" si="16"/>
        <v>7218161.1719503682</v>
      </c>
      <c r="N31" s="33">
        <f t="shared" si="26"/>
        <v>73.525150327591234</v>
      </c>
      <c r="O31" s="4"/>
      <c r="Q31" s="27" t="s">
        <v>38</v>
      </c>
      <c r="R31" s="29">
        <f t="shared" si="17"/>
        <v>98172.681589767017</v>
      </c>
      <c r="S31" s="29">
        <f t="shared" si="18"/>
        <v>490863.40794883505</v>
      </c>
      <c r="T31" s="35">
        <f t="shared" si="19"/>
        <v>73.525150327591234</v>
      </c>
      <c r="U31" s="42">
        <v>0.95864674002964168</v>
      </c>
      <c r="V31" s="43">
        <f>1-U31</f>
        <v>4.1353259970358325E-2</v>
      </c>
      <c r="W31" s="29">
        <f t="shared" si="27"/>
        <v>470564.60582999082</v>
      </c>
      <c r="X31" s="29">
        <f t="shared" si="20"/>
        <v>6387698.4377456987</v>
      </c>
      <c r="Y31" s="35">
        <f t="shared" si="28"/>
        <v>65.065946394720029</v>
      </c>
      <c r="Z31" s="36">
        <f t="shared" si="29"/>
        <v>8.4592039328712048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657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98172.681589767017</v>
      </c>
      <c r="K32" s="5">
        <f t="shared" si="24"/>
        <v>0</v>
      </c>
      <c r="L32" s="5">
        <f t="shared" si="25"/>
        <v>490863.40794883505</v>
      </c>
      <c r="M32" s="5">
        <f t="shared" si="16"/>
        <v>6727297.7640015334</v>
      </c>
      <c r="N32" s="33">
        <f t="shared" si="26"/>
        <v>68.525150327591234</v>
      </c>
      <c r="O32" s="4"/>
      <c r="Q32" s="27" t="s">
        <v>40</v>
      </c>
      <c r="R32" s="29">
        <f t="shared" si="17"/>
        <v>98172.681589767017</v>
      </c>
      <c r="S32" s="29">
        <f t="shared" si="18"/>
        <v>490863.40794883505</v>
      </c>
      <c r="T32" s="35">
        <f t="shared" si="19"/>
        <v>68.525150327591234</v>
      </c>
      <c r="U32" s="42">
        <v>0.95864674002964168</v>
      </c>
      <c r="V32" s="43">
        <f>1-U32</f>
        <v>4.1353259970358325E-2</v>
      </c>
      <c r="W32" s="29">
        <f t="shared" si="27"/>
        <v>470564.60582999082</v>
      </c>
      <c r="X32" s="29">
        <f t="shared" si="20"/>
        <v>5917133.8319157083</v>
      </c>
      <c r="Y32" s="35">
        <f t="shared" si="28"/>
        <v>60.272712694571823</v>
      </c>
      <c r="Z32" s="36">
        <f t="shared" si="29"/>
        <v>8.2524376330194116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708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98172.681589767017</v>
      </c>
      <c r="K33" s="5">
        <f t="shared" si="24"/>
        <v>0</v>
      </c>
      <c r="L33" s="5">
        <f t="shared" si="25"/>
        <v>490863.40794883505</v>
      </c>
      <c r="M33" s="5">
        <f t="shared" si="16"/>
        <v>6236434.3560526986</v>
      </c>
      <c r="N33" s="33">
        <f t="shared" si="26"/>
        <v>63.525150327591241</v>
      </c>
      <c r="O33" s="4"/>
      <c r="Q33" s="27" t="s">
        <v>42</v>
      </c>
      <c r="R33" s="29">
        <f t="shared" si="17"/>
        <v>98172.681589767017</v>
      </c>
      <c r="S33" s="29">
        <f t="shared" si="18"/>
        <v>490863.40794883505</v>
      </c>
      <c r="T33" s="35">
        <f t="shared" si="19"/>
        <v>63.525150327591241</v>
      </c>
      <c r="U33" s="42">
        <v>0.95864674002964168</v>
      </c>
      <c r="V33" s="43">
        <f>1-U33</f>
        <v>4.1353259970358325E-2</v>
      </c>
      <c r="W33" s="29">
        <f t="shared" si="27"/>
        <v>470564.60582999082</v>
      </c>
      <c r="X33" s="29">
        <f t="shared" si="20"/>
        <v>5446569.2260857178</v>
      </c>
      <c r="Y33" s="35">
        <f t="shared" si="28"/>
        <v>55.479478994423623</v>
      </c>
      <c r="Z33" s="36">
        <f t="shared" si="29"/>
        <v>8.0456713331676184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784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98172.681589767017</v>
      </c>
      <c r="K34" s="5">
        <f t="shared" si="24"/>
        <v>0</v>
      </c>
      <c r="L34" s="5">
        <f t="shared" si="25"/>
        <v>490863.40794883505</v>
      </c>
      <c r="M34" s="5">
        <f t="shared" si="16"/>
        <v>5745570.9481038637</v>
      </c>
      <c r="N34" s="33">
        <f t="shared" si="26"/>
        <v>58.525150327591241</v>
      </c>
      <c r="O34" s="4"/>
      <c r="Q34" s="27" t="s">
        <v>44</v>
      </c>
      <c r="R34" s="29">
        <f t="shared" si="17"/>
        <v>98172.681589767017</v>
      </c>
      <c r="S34" s="29">
        <f t="shared" si="18"/>
        <v>490863.40794883505</v>
      </c>
      <c r="T34" s="35">
        <f t="shared" si="19"/>
        <v>58.525150327591241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475735.10436277307</v>
      </c>
      <c r="X34" s="29">
        <f t="shared" si="20"/>
        <v>4976004.6202557273</v>
      </c>
      <c r="Y34" s="35">
        <f t="shared" si="28"/>
        <v>50.686245294275416</v>
      </c>
      <c r="Z34" s="36">
        <f t="shared" si="29"/>
        <v>7.8389050333158252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886</v>
      </c>
      <c r="E35" s="51">
        <v>1</v>
      </c>
      <c r="F35" s="3">
        <f t="shared" si="21"/>
        <v>1.128668171557562E-3</v>
      </c>
      <c r="G35" s="2">
        <v>0.5</v>
      </c>
      <c r="H35" s="3">
        <f t="shared" si="22"/>
        <v>5.6274620146314009E-3</v>
      </c>
      <c r="I35" s="3">
        <f t="shared" si="23"/>
        <v>0.99437253798536862</v>
      </c>
      <c r="J35" s="5">
        <f t="shared" si="30"/>
        <v>98172.681589767017</v>
      </c>
      <c r="K35" s="5">
        <f t="shared" si="24"/>
        <v>552.46303652091729</v>
      </c>
      <c r="L35" s="5">
        <f t="shared" si="25"/>
        <v>489482.25035753282</v>
      </c>
      <c r="M35" s="5">
        <f t="shared" si="16"/>
        <v>5254707.5401550289</v>
      </c>
      <c r="N35" s="33">
        <f t="shared" si="26"/>
        <v>53.525150327591241</v>
      </c>
      <c r="O35" s="4"/>
      <c r="Q35" s="27" t="s">
        <v>46</v>
      </c>
      <c r="R35" s="29">
        <f t="shared" si="17"/>
        <v>98172.681589767017</v>
      </c>
      <c r="S35" s="29">
        <f t="shared" si="18"/>
        <v>489482.25035753282</v>
      </c>
      <c r="T35" s="35">
        <f t="shared" si="19"/>
        <v>53.525150327591241</v>
      </c>
      <c r="U35" s="42">
        <v>0.96192878092594225</v>
      </c>
      <c r="V35" s="43">
        <f t="shared" si="31"/>
        <v>3.8071219074057749E-2</v>
      </c>
      <c r="W35" s="29">
        <f t="shared" si="27"/>
        <v>470847.06437130843</v>
      </c>
      <c r="X35" s="29">
        <f t="shared" si="20"/>
        <v>4500269.5158929545</v>
      </c>
      <c r="Y35" s="35">
        <f t="shared" si="28"/>
        <v>45.840344207955688</v>
      </c>
      <c r="Z35" s="36">
        <f t="shared" si="29"/>
        <v>7.684806119635553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775</v>
      </c>
      <c r="E36" s="51">
        <v>1</v>
      </c>
      <c r="F36" s="3">
        <f t="shared" si="21"/>
        <v>1.2903225806451613E-3</v>
      </c>
      <c r="G36" s="2">
        <v>0.5</v>
      </c>
      <c r="H36" s="3">
        <f t="shared" si="22"/>
        <v>6.4308681672025723E-3</v>
      </c>
      <c r="I36" s="3">
        <f t="shared" si="23"/>
        <v>0.99356913183279738</v>
      </c>
      <c r="J36" s="5">
        <f t="shared" si="30"/>
        <v>97620.218553246101</v>
      </c>
      <c r="K36" s="5">
        <f t="shared" si="24"/>
        <v>627.78275596942831</v>
      </c>
      <c r="L36" s="5">
        <f t="shared" si="25"/>
        <v>486531.63587630697</v>
      </c>
      <c r="M36" s="5">
        <f t="shared" si="16"/>
        <v>4765225.2897974961</v>
      </c>
      <c r="N36" s="33">
        <f t="shared" si="26"/>
        <v>48.813917448856614</v>
      </c>
      <c r="O36" s="4"/>
      <c r="Q36" s="27" t="s">
        <v>48</v>
      </c>
      <c r="R36" s="29">
        <f t="shared" si="17"/>
        <v>97620.218553246101</v>
      </c>
      <c r="S36" s="29">
        <f t="shared" si="18"/>
        <v>486531.63587630697</v>
      </c>
      <c r="T36" s="35">
        <f t="shared" si="19"/>
        <v>48.813917448856614</v>
      </c>
      <c r="U36" s="42">
        <v>0.95558309086652893</v>
      </c>
      <c r="V36" s="43">
        <f t="shared" si="31"/>
        <v>4.4416909133471072E-2</v>
      </c>
      <c r="W36" s="29">
        <f t="shared" si="27"/>
        <v>464921.40441503003</v>
      </c>
      <c r="X36" s="29">
        <f t="shared" si="20"/>
        <v>4029422.4515216462</v>
      </c>
      <c r="Y36" s="35">
        <f t="shared" si="28"/>
        <v>41.276515369854785</v>
      </c>
      <c r="Z36" s="36">
        <f t="shared" si="29"/>
        <v>7.5374020790018292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770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96992.435797276674</v>
      </c>
      <c r="K37" s="5">
        <f t="shared" si="24"/>
        <v>0</v>
      </c>
      <c r="L37" s="5">
        <f t="shared" si="25"/>
        <v>484962.17898638337</v>
      </c>
      <c r="M37" s="5">
        <f t="shared" si="16"/>
        <v>4278693.6539211888</v>
      </c>
      <c r="N37" s="33">
        <f t="shared" si="26"/>
        <v>44.113683904836265</v>
      </c>
      <c r="O37" s="4"/>
      <c r="Q37" s="27" t="s">
        <v>50</v>
      </c>
      <c r="R37" s="29">
        <f t="shared" si="17"/>
        <v>96992.435797276674</v>
      </c>
      <c r="S37" s="29">
        <f t="shared" si="18"/>
        <v>484962.17898638337</v>
      </c>
      <c r="T37" s="35">
        <f t="shared" si="19"/>
        <v>44.113683904836265</v>
      </c>
      <c r="U37" s="42">
        <v>0.95343645724036619</v>
      </c>
      <c r="V37" s="43">
        <f t="shared" si="31"/>
        <v>4.6563542759633814E-2</v>
      </c>
      <c r="W37" s="29">
        <f t="shared" si="27"/>
        <v>462380.6218283457</v>
      </c>
      <c r="X37" s="29">
        <f t="shared" si="20"/>
        <v>3564501.0471066162</v>
      </c>
      <c r="Y37" s="35">
        <f t="shared" si="28"/>
        <v>36.750299317740193</v>
      </c>
      <c r="Z37" s="36">
        <f t="shared" si="29"/>
        <v>7.3633845870960712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965</v>
      </c>
      <c r="E38" s="51">
        <v>1</v>
      </c>
      <c r="F38" s="3">
        <f t="shared" si="21"/>
        <v>1.0362694300518134E-3</v>
      </c>
      <c r="G38" s="2">
        <v>0.5</v>
      </c>
      <c r="H38" s="3">
        <f t="shared" si="22"/>
        <v>5.1679586563307487E-3</v>
      </c>
      <c r="I38" s="3">
        <f t="shared" si="23"/>
        <v>0.9948320413436692</v>
      </c>
      <c r="J38" s="5">
        <f t="shared" si="30"/>
        <v>96992.435797276674</v>
      </c>
      <c r="K38" s="5">
        <f t="shared" si="24"/>
        <v>501.25289817714037</v>
      </c>
      <c r="L38" s="5">
        <f t="shared" si="25"/>
        <v>483709.04674094048</v>
      </c>
      <c r="M38" s="5">
        <f t="shared" si="16"/>
        <v>3793731.4749348052</v>
      </c>
      <c r="N38" s="33">
        <f t="shared" si="26"/>
        <v>39.113683904836265</v>
      </c>
      <c r="O38" s="4"/>
      <c r="Q38" s="27" t="s">
        <v>52</v>
      </c>
      <c r="R38" s="29">
        <f t="shared" si="17"/>
        <v>96992.435797276674</v>
      </c>
      <c r="S38" s="29">
        <f t="shared" si="18"/>
        <v>483709.04674094048</v>
      </c>
      <c r="T38" s="35">
        <f t="shared" si="19"/>
        <v>39.113683904836265</v>
      </c>
      <c r="U38" s="42">
        <v>0.93748024841036759</v>
      </c>
      <c r="V38" s="43">
        <f t="shared" si="31"/>
        <v>6.2519751589632411E-2</v>
      </c>
      <c r="W38" s="29">
        <f t="shared" si="27"/>
        <v>453467.67729703902</v>
      </c>
      <c r="X38" s="29">
        <f t="shared" si="20"/>
        <v>3102120.4252782706</v>
      </c>
      <c r="Y38" s="35">
        <f t="shared" si="28"/>
        <v>31.983117031538359</v>
      </c>
      <c r="Z38" s="36">
        <f t="shared" si="29"/>
        <v>7.1305668732979051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941</v>
      </c>
      <c r="E39" s="51">
        <v>4</v>
      </c>
      <c r="F39" s="3">
        <f t="shared" si="21"/>
        <v>4.2507970244420826E-3</v>
      </c>
      <c r="G39" s="2">
        <v>0.5</v>
      </c>
      <c r="H39" s="3">
        <f t="shared" si="22"/>
        <v>2.1030494216614088E-2</v>
      </c>
      <c r="I39" s="3">
        <f t="shared" si="23"/>
        <v>0.97896950578338593</v>
      </c>
      <c r="J39" s="5">
        <f t="shared" si="30"/>
        <v>96491.182899099527</v>
      </c>
      <c r="K39" s="5">
        <f t="shared" si="24"/>
        <v>2029.2572639137647</v>
      </c>
      <c r="L39" s="5">
        <f t="shared" si="25"/>
        <v>477382.77133571322</v>
      </c>
      <c r="M39" s="5">
        <f t="shared" si="16"/>
        <v>3310022.4281938649</v>
      </c>
      <c r="N39" s="33">
        <f t="shared" si="26"/>
        <v>34.303884860186066</v>
      </c>
      <c r="O39" s="4"/>
      <c r="Q39" s="27" t="s">
        <v>54</v>
      </c>
      <c r="R39" s="29">
        <f t="shared" si="17"/>
        <v>96491.182899099527</v>
      </c>
      <c r="S39" s="29">
        <f t="shared" si="18"/>
        <v>477382.77133571322</v>
      </c>
      <c r="T39" s="35">
        <f t="shared" si="19"/>
        <v>34.303884860186066</v>
      </c>
      <c r="U39" s="42">
        <v>0.91788799906018037</v>
      </c>
      <c r="V39" s="43">
        <f t="shared" si="31"/>
        <v>8.2112000939819629E-2</v>
      </c>
      <c r="W39" s="29">
        <f t="shared" si="27"/>
        <v>438183.91676714143</v>
      </c>
      <c r="X39" s="29">
        <f t="shared" si="20"/>
        <v>2648652.7479812317</v>
      </c>
      <c r="Y39" s="35">
        <f t="shared" si="28"/>
        <v>27.449686783826849</v>
      </c>
      <c r="Z39" s="36">
        <f t="shared" si="29"/>
        <v>6.8541980763592179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942</v>
      </c>
      <c r="E40" s="51">
        <v>5</v>
      </c>
      <c r="F40" s="3">
        <f t="shared" si="21"/>
        <v>5.3078556263269636E-3</v>
      </c>
      <c r="G40" s="2">
        <v>0.5</v>
      </c>
      <c r="H40" s="3">
        <f t="shared" si="22"/>
        <v>2.6191723415400731E-2</v>
      </c>
      <c r="I40" s="3">
        <f t="shared" si="23"/>
        <v>0.97380827658459923</v>
      </c>
      <c r="J40" s="5">
        <f t="shared" si="30"/>
        <v>94461.925635185762</v>
      </c>
      <c r="K40" s="5">
        <f t="shared" si="24"/>
        <v>2474.1206295229376</v>
      </c>
      <c r="L40" s="5">
        <f t="shared" si="25"/>
        <v>466124.32660212152</v>
      </c>
      <c r="M40" s="5">
        <f t="shared" si="16"/>
        <v>2832639.6568581518</v>
      </c>
      <c r="N40" s="33">
        <f t="shared" si="26"/>
        <v>29.987104728288884</v>
      </c>
      <c r="O40" s="4"/>
      <c r="Q40" s="27" t="s">
        <v>56</v>
      </c>
      <c r="R40" s="29">
        <f t="shared" si="17"/>
        <v>94461.925635185762</v>
      </c>
      <c r="S40" s="29">
        <f t="shared" si="18"/>
        <v>466124.32660212152</v>
      </c>
      <c r="T40" s="35">
        <f t="shared" si="19"/>
        <v>29.987104728288884</v>
      </c>
      <c r="U40" s="42">
        <v>0.89571782863194893</v>
      </c>
      <c r="V40" s="43">
        <f t="shared" si="31"/>
        <v>0.10428217136805107</v>
      </c>
      <c r="W40" s="29">
        <f t="shared" si="27"/>
        <v>417515.86969658168</v>
      </c>
      <c r="X40" s="29">
        <f t="shared" si="20"/>
        <v>2210468.8312140903</v>
      </c>
      <c r="Y40" s="35">
        <f t="shared" si="28"/>
        <v>23.400632756005571</v>
      </c>
      <c r="Z40" s="36">
        <f t="shared" si="29"/>
        <v>6.5864719722833129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738</v>
      </c>
      <c r="E41" s="51">
        <v>3</v>
      </c>
      <c r="F41" s="3">
        <f t="shared" si="21"/>
        <v>4.0650406504065045E-3</v>
      </c>
      <c r="G41" s="2">
        <v>0.5</v>
      </c>
      <c r="H41" s="3">
        <f t="shared" si="22"/>
        <v>2.0120724346076459E-2</v>
      </c>
      <c r="I41" s="3">
        <f t="shared" si="23"/>
        <v>0.97987927565392352</v>
      </c>
      <c r="J41" s="5">
        <f t="shared" si="30"/>
        <v>91987.805005662827</v>
      </c>
      <c r="K41" s="5">
        <f t="shared" si="24"/>
        <v>1850.861267719574</v>
      </c>
      <c r="L41" s="5">
        <f t="shared" si="25"/>
        <v>455311.87185901514</v>
      </c>
      <c r="M41" s="5">
        <f t="shared" si="16"/>
        <v>2366515.3302560304</v>
      </c>
      <c r="N41" s="33">
        <f t="shared" si="26"/>
        <v>25.726402865144422</v>
      </c>
      <c r="O41" s="4"/>
      <c r="Q41" s="27" t="s">
        <v>58</v>
      </c>
      <c r="R41" s="29">
        <f t="shared" si="17"/>
        <v>91987.805005662827</v>
      </c>
      <c r="S41" s="29">
        <f t="shared" si="18"/>
        <v>455311.87185901514</v>
      </c>
      <c r="T41" s="35">
        <f t="shared" si="19"/>
        <v>25.726402865144422</v>
      </c>
      <c r="U41" s="42">
        <v>0.86473435856680392</v>
      </c>
      <c r="V41" s="43">
        <f t="shared" si="31"/>
        <v>0.13526564143319608</v>
      </c>
      <c r="W41" s="29">
        <f t="shared" si="27"/>
        <v>393723.81945985625</v>
      </c>
      <c r="X41" s="29">
        <f t="shared" si="20"/>
        <v>1792952.9615175088</v>
      </c>
      <c r="Y41" s="35">
        <f t="shared" si="28"/>
        <v>19.491202789403808</v>
      </c>
      <c r="Z41" s="36">
        <f t="shared" si="29"/>
        <v>6.2352000757406145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565</v>
      </c>
      <c r="E42" s="51">
        <v>6</v>
      </c>
      <c r="F42" s="3">
        <f t="shared" si="21"/>
        <v>1.0619469026548672E-2</v>
      </c>
      <c r="G42" s="2">
        <v>0.5</v>
      </c>
      <c r="H42" s="3">
        <f t="shared" si="22"/>
        <v>5.1724137931034482E-2</v>
      </c>
      <c r="I42" s="3">
        <f t="shared" si="23"/>
        <v>0.94827586206896552</v>
      </c>
      <c r="J42" s="5">
        <f t="shared" si="30"/>
        <v>90136.943737943249</v>
      </c>
      <c r="K42" s="5">
        <f t="shared" si="24"/>
        <v>4662.2557105832711</v>
      </c>
      <c r="L42" s="5">
        <f t="shared" si="25"/>
        <v>439029.07941325806</v>
      </c>
      <c r="M42" s="5">
        <f t="shared" si="16"/>
        <v>1911203.4583970155</v>
      </c>
      <c r="N42" s="33">
        <f t="shared" si="26"/>
        <v>21.203331055393797</v>
      </c>
      <c r="O42" s="4"/>
      <c r="Q42" s="27" t="s">
        <v>60</v>
      </c>
      <c r="R42" s="29">
        <f t="shared" si="17"/>
        <v>90136.943737943249</v>
      </c>
      <c r="S42" s="29">
        <f t="shared" si="18"/>
        <v>439029.07941325806</v>
      </c>
      <c r="T42" s="35">
        <f t="shared" si="19"/>
        <v>21.203331055393797</v>
      </c>
      <c r="U42" s="42">
        <v>0.81758889711164551</v>
      </c>
      <c r="V42" s="43">
        <f t="shared" si="31"/>
        <v>0.18241110288835449</v>
      </c>
      <c r="W42" s="29">
        <f t="shared" si="27"/>
        <v>358945.30083742668</v>
      </c>
      <c r="X42" s="29">
        <f t="shared" si="20"/>
        <v>1399229.1420576526</v>
      </c>
      <c r="Y42" s="35">
        <f t="shared" si="28"/>
        <v>15.523370152483276</v>
      </c>
      <c r="Z42" s="36">
        <f t="shared" si="29"/>
        <v>5.6799609029105209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448</v>
      </c>
      <c r="E43" s="51">
        <v>8</v>
      </c>
      <c r="F43" s="3">
        <f t="shared" si="21"/>
        <v>1.7857142857142856E-2</v>
      </c>
      <c r="G43" s="2">
        <v>0.5</v>
      </c>
      <c r="H43" s="3">
        <f t="shared" si="22"/>
        <v>8.5470085470085458E-2</v>
      </c>
      <c r="I43" s="3">
        <f t="shared" si="23"/>
        <v>0.9145299145299145</v>
      </c>
      <c r="J43" s="5">
        <f t="shared" si="30"/>
        <v>85474.688027359982</v>
      </c>
      <c r="K43" s="5">
        <f t="shared" si="24"/>
        <v>7305.5288912273481</v>
      </c>
      <c r="L43" s="5">
        <f t="shared" si="25"/>
        <v>409109.61790873151</v>
      </c>
      <c r="M43" s="5">
        <f t="shared" si="16"/>
        <v>1472174.3789837575</v>
      </c>
      <c r="N43" s="33">
        <f t="shared" si="26"/>
        <v>17.223512749324367</v>
      </c>
      <c r="O43" s="4"/>
      <c r="Q43" s="27" t="s">
        <v>62</v>
      </c>
      <c r="R43" s="29">
        <f t="shared" si="17"/>
        <v>85474.688027359982</v>
      </c>
      <c r="S43" s="29">
        <f t="shared" si="18"/>
        <v>409109.61790873151</v>
      </c>
      <c r="T43" s="35">
        <f t="shared" si="19"/>
        <v>17.223512749324367</v>
      </c>
      <c r="U43" s="42">
        <v>0.77888026534586052</v>
      </c>
      <c r="V43" s="43">
        <f t="shared" si="31"/>
        <v>0.22111973465413948</v>
      </c>
      <c r="W43" s="29">
        <f t="shared" si="27"/>
        <v>318647.40775229642</v>
      </c>
      <c r="X43" s="29">
        <f t="shared" si="20"/>
        <v>1040283.8412202259</v>
      </c>
      <c r="Y43" s="35">
        <f t="shared" si="28"/>
        <v>12.170665552908911</v>
      </c>
      <c r="Z43" s="36">
        <f t="shared" si="29"/>
        <v>5.0528471964154562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313</v>
      </c>
      <c r="E44" s="51">
        <v>9</v>
      </c>
      <c r="F44" s="3">
        <f t="shared" si="21"/>
        <v>2.8753993610223641E-2</v>
      </c>
      <c r="G44" s="2">
        <v>0.5</v>
      </c>
      <c r="H44" s="3">
        <f t="shared" si="22"/>
        <v>0.13412816691505214</v>
      </c>
      <c r="I44" s="3">
        <f t="shared" si="23"/>
        <v>0.86587183308494786</v>
      </c>
      <c r="J44" s="5">
        <f t="shared" si="30"/>
        <v>78169.159136132628</v>
      </c>
      <c r="K44" s="5">
        <f t="shared" si="24"/>
        <v>10484.686024220469</v>
      </c>
      <c r="L44" s="5">
        <f t="shared" si="25"/>
        <v>364634.0806201119</v>
      </c>
      <c r="M44" s="5">
        <f t="shared" si="16"/>
        <v>1063064.7610750259</v>
      </c>
      <c r="N44" s="33">
        <f t="shared" si="26"/>
        <v>13.599541978233187</v>
      </c>
      <c r="O44" s="4"/>
      <c r="Q44" s="27" t="s">
        <v>64</v>
      </c>
      <c r="R44" s="29">
        <f t="shared" si="17"/>
        <v>78169.159136132628</v>
      </c>
      <c r="S44" s="29">
        <f t="shared" si="18"/>
        <v>364634.0806201119</v>
      </c>
      <c r="T44" s="35">
        <f t="shared" si="19"/>
        <v>13.599541978233187</v>
      </c>
      <c r="U44" s="42">
        <v>0.71980976748499381</v>
      </c>
      <c r="V44" s="43">
        <f t="shared" si="31"/>
        <v>0.28019023251500619</v>
      </c>
      <c r="W44" s="29">
        <f t="shared" si="27"/>
        <v>262467.17278826726</v>
      </c>
      <c r="X44" s="29">
        <f t="shared" si="20"/>
        <v>721636.43346792948</v>
      </c>
      <c r="Y44" s="35">
        <f t="shared" si="28"/>
        <v>9.2317282345482319</v>
      </c>
      <c r="Z44" s="36">
        <f t="shared" si="29"/>
        <v>4.3678137436849553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204</v>
      </c>
      <c r="E45" s="51">
        <v>10</v>
      </c>
      <c r="F45" s="3">
        <f t="shared" si="21"/>
        <v>4.9019607843137254E-2</v>
      </c>
      <c r="G45" s="2">
        <v>0.5</v>
      </c>
      <c r="H45" s="3">
        <f t="shared" si="22"/>
        <v>0.21834061135371177</v>
      </c>
      <c r="I45" s="3">
        <f t="shared" si="23"/>
        <v>0.78165938864628826</v>
      </c>
      <c r="J45" s="5">
        <f t="shared" si="30"/>
        <v>67684.473111912157</v>
      </c>
      <c r="K45" s="5">
        <f t="shared" si="24"/>
        <v>14778.269238408766</v>
      </c>
      <c r="L45" s="5">
        <f t="shared" si="25"/>
        <v>301476.6924635389</v>
      </c>
      <c r="M45" s="5">
        <f t="shared" si="16"/>
        <v>698430.68045491399</v>
      </c>
      <c r="N45" s="33">
        <f t="shared" si="26"/>
        <v>10.318920253690996</v>
      </c>
      <c r="O45" s="4"/>
      <c r="Q45" s="27" t="s">
        <v>66</v>
      </c>
      <c r="R45" s="29">
        <f t="shared" si="17"/>
        <v>67684.473111912157</v>
      </c>
      <c r="S45" s="29">
        <f t="shared" si="18"/>
        <v>301476.6924635389</v>
      </c>
      <c r="T45" s="35">
        <f t="shared" si="19"/>
        <v>10.318920253690996</v>
      </c>
      <c r="U45" s="42">
        <v>0.68480776711742686</v>
      </c>
      <c r="V45" s="43">
        <f t="shared" si="31"/>
        <v>0.31519223288257314</v>
      </c>
      <c r="W45" s="29">
        <f t="shared" si="27"/>
        <v>206453.58060390328</v>
      </c>
      <c r="X45" s="29">
        <f t="shared" si="20"/>
        <v>459169.26067966217</v>
      </c>
      <c r="Y45" s="35">
        <f t="shared" si="28"/>
        <v>6.7839674236726903</v>
      </c>
      <c r="Z45" s="36">
        <f t="shared" si="29"/>
        <v>3.5349528300183053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97</v>
      </c>
      <c r="E46" s="51">
        <v>6</v>
      </c>
      <c r="F46" s="3">
        <f t="shared" si="21"/>
        <v>6.1855670103092786E-2</v>
      </c>
      <c r="G46" s="2">
        <v>0.5</v>
      </c>
      <c r="H46" s="3">
        <f t="shared" si="22"/>
        <v>0.2678571428571429</v>
      </c>
      <c r="I46" s="3">
        <f t="shared" si="23"/>
        <v>0.7321428571428571</v>
      </c>
      <c r="J46" s="5">
        <f t="shared" si="30"/>
        <v>52906.203873503393</v>
      </c>
      <c r="K46" s="5">
        <f t="shared" si="24"/>
        <v>14171.304608974126</v>
      </c>
      <c r="L46" s="5">
        <f t="shared" si="25"/>
        <v>229102.75784508165</v>
      </c>
      <c r="M46" s="5">
        <f>L46+M47</f>
        <v>396953.98799137515</v>
      </c>
      <c r="N46" s="33">
        <f t="shared" si="26"/>
        <v>7.5029761904761907</v>
      </c>
      <c r="O46" s="4"/>
      <c r="Q46" s="27" t="s">
        <v>68</v>
      </c>
      <c r="R46" s="29">
        <f t="shared" si="17"/>
        <v>52906.203873503393</v>
      </c>
      <c r="S46" s="29">
        <f t="shared" si="18"/>
        <v>229102.75784508165</v>
      </c>
      <c r="T46" s="35">
        <f t="shared" si="19"/>
        <v>7.5029761904761907</v>
      </c>
      <c r="U46" s="42">
        <v>0.65629805890441617</v>
      </c>
      <c r="V46" s="43">
        <f t="shared" si="31"/>
        <v>0.34370194109558383</v>
      </c>
      <c r="W46" s="29">
        <f t="shared" si="27"/>
        <v>150359.69526337559</v>
      </c>
      <c r="X46" s="29">
        <f>X47+W46</f>
        <v>252715.68007575889</v>
      </c>
      <c r="Y46" s="35">
        <f t="shared" si="28"/>
        <v>4.7766738411244161</v>
      </c>
      <c r="Z46" s="36">
        <f t="shared" si="29"/>
        <v>2.7263023493517746</v>
      </c>
    </row>
    <row r="47" spans="1:26" s="2" customFormat="1" x14ac:dyDescent="0.25">
      <c r="A47" s="12">
        <v>19</v>
      </c>
      <c r="B47" s="13" t="s">
        <v>69</v>
      </c>
      <c r="C47" s="12"/>
      <c r="D47">
        <v>52</v>
      </c>
      <c r="E47" s="51">
        <v>12</v>
      </c>
      <c r="F47" s="17">
        <f t="shared" si="21"/>
        <v>0.23076923076923078</v>
      </c>
      <c r="G47" s="12"/>
      <c r="H47" s="17">
        <v>1</v>
      </c>
      <c r="I47" s="17">
        <f t="shared" si="23"/>
        <v>0</v>
      </c>
      <c r="J47" s="21">
        <f t="shared" si="30"/>
        <v>38734.899264529267</v>
      </c>
      <c r="K47" s="21">
        <f t="shared" si="24"/>
        <v>38734.899264529267</v>
      </c>
      <c r="L47" s="21">
        <f>K47/F47</f>
        <v>167851.23014629347</v>
      </c>
      <c r="M47" s="21">
        <f>L47</f>
        <v>167851.23014629347</v>
      </c>
      <c r="N47" s="34">
        <f t="shared" si="26"/>
        <v>4.333333333333333</v>
      </c>
      <c r="O47" s="4"/>
      <c r="Q47" s="30" t="s">
        <v>69</v>
      </c>
      <c r="R47" s="31">
        <f t="shared" si="17"/>
        <v>38734.899264529267</v>
      </c>
      <c r="S47" s="31">
        <f t="shared" si="18"/>
        <v>167851.23014629347</v>
      </c>
      <c r="T47" s="38">
        <f t="shared" si="19"/>
        <v>4.333333333333333</v>
      </c>
      <c r="U47" s="44">
        <v>0.6098018151143324</v>
      </c>
      <c r="V47" s="45">
        <f t="shared" si="31"/>
        <v>0.3901981848856676</v>
      </c>
      <c r="W47" s="31">
        <f t="shared" si="27"/>
        <v>102355.98481238331</v>
      </c>
      <c r="X47" s="31">
        <f>W47</f>
        <v>102355.98481238331</v>
      </c>
      <c r="Y47" s="38">
        <f t="shared" si="28"/>
        <v>2.6424745321621068</v>
      </c>
      <c r="Z47" s="37">
        <f t="shared" si="29"/>
        <v>1.6908588011712262</v>
      </c>
    </row>
    <row r="48" spans="1:26" s="2" customFormat="1" ht="13.2" x14ac:dyDescent="0.25">
      <c r="B48" s="2" t="s">
        <v>70</v>
      </c>
      <c r="D48" s="25">
        <f>SUM(D29:D47)</f>
        <v>10981</v>
      </c>
      <c r="E48" s="25">
        <f>SUM(E29:E47)</f>
        <v>68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174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7494451.5253535639</v>
      </c>
      <c r="N54" s="32">
        <f>M54/J54</f>
        <v>74.944515253535641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74.944515253535641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6677374.3179140752</v>
      </c>
      <c r="Y54" s="40">
        <f>X54/R54</f>
        <v>66.773743179140752</v>
      </c>
      <c r="Z54" s="36">
        <f>T54-Y54</f>
        <v>8.1707720743948897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853</v>
      </c>
      <c r="E55" s="49">
        <f t="shared" si="37"/>
        <v>2</v>
      </c>
      <c r="F55" s="3">
        <f t="shared" ref="F55:F72" si="38">E55/D55</f>
        <v>2.3446658851113715E-3</v>
      </c>
      <c r="G55" s="2">
        <v>0.4</v>
      </c>
      <c r="H55" s="3">
        <f t="shared" ref="H55:H71" si="39">C55*F55/(1+(1-G55)*C55*F55)</f>
        <v>9.3261832595010492E-3</v>
      </c>
      <c r="I55" s="3">
        <f t="shared" ref="I55:I72" si="40">1-H55</f>
        <v>0.99067381674049892</v>
      </c>
      <c r="J55" s="5">
        <f>I54*J54</f>
        <v>100000</v>
      </c>
      <c r="K55" s="5">
        <f t="shared" ref="K55:K72" si="41">J55*H55</f>
        <v>932.61832595010492</v>
      </c>
      <c r="L55" s="5">
        <f t="shared" ref="L55:L71" si="42">C55*(J56+G55*K55)</f>
        <v>397761.71601771971</v>
      </c>
      <c r="M55" s="5">
        <f t="shared" si="32"/>
        <v>7394451.5253535639</v>
      </c>
      <c r="N55" s="33">
        <f t="shared" ref="N55:N72" si="43">M55/J55</f>
        <v>73.944515253535641</v>
      </c>
      <c r="O55" s="4"/>
      <c r="Q55" s="27" t="s">
        <v>36</v>
      </c>
      <c r="R55" s="29">
        <f t="shared" si="33"/>
        <v>100000</v>
      </c>
      <c r="S55" s="29">
        <f t="shared" si="34"/>
        <v>397761.71601771971</v>
      </c>
      <c r="T55" s="35">
        <f t="shared" si="35"/>
        <v>73.944515253535641</v>
      </c>
      <c r="U55" s="42">
        <v>0.96170886472285344</v>
      </c>
      <c r="V55" s="43">
        <f>1-U55</f>
        <v>3.829113527714656E-2</v>
      </c>
      <c r="W55" s="29">
        <f t="shared" ref="W55:W72" si="44">S55*U55</f>
        <v>382530.96834161523</v>
      </c>
      <c r="X55" s="29">
        <f t="shared" si="36"/>
        <v>6581203.4314417895</v>
      </c>
      <c r="Y55" s="35">
        <f t="shared" ref="Y55:Y72" si="45">X55/R55</f>
        <v>65.8120343144179</v>
      </c>
      <c r="Z55" s="36">
        <f t="shared" ref="Z55:Z72" si="46">T55-Y55</f>
        <v>8.1324809391177411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1275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99067.381674049888</v>
      </c>
      <c r="K56" s="5">
        <f t="shared" si="41"/>
        <v>0</v>
      </c>
      <c r="L56" s="5">
        <f t="shared" si="42"/>
        <v>495336.90837024944</v>
      </c>
      <c r="M56" s="5">
        <f t="shared" si="32"/>
        <v>6996689.8093358446</v>
      </c>
      <c r="N56" s="33">
        <f t="shared" si="43"/>
        <v>70.625565055875356</v>
      </c>
      <c r="O56" s="4"/>
      <c r="Q56" s="27" t="s">
        <v>38</v>
      </c>
      <c r="R56" s="29">
        <f t="shared" si="33"/>
        <v>99067.381674049888</v>
      </c>
      <c r="S56" s="29">
        <f t="shared" si="34"/>
        <v>495336.90837024944</v>
      </c>
      <c r="T56" s="35">
        <f t="shared" si="35"/>
        <v>70.625565055875356</v>
      </c>
      <c r="U56" s="42">
        <v>0.96170886472285344</v>
      </c>
      <c r="V56" s="43">
        <f>1-U56</f>
        <v>3.829113527714656E-2</v>
      </c>
      <c r="W56" s="29">
        <f t="shared" si="44"/>
        <v>476369.89580408065</v>
      </c>
      <c r="X56" s="29">
        <f t="shared" si="36"/>
        <v>6198672.4631001744</v>
      </c>
      <c r="Y56" s="35">
        <f t="shared" si="45"/>
        <v>62.57026640206319</v>
      </c>
      <c r="Z56" s="36">
        <f t="shared" si="46"/>
        <v>8.0552986538121658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1328</v>
      </c>
      <c r="E57" s="49">
        <f t="shared" si="37"/>
        <v>2</v>
      </c>
      <c r="F57" s="3">
        <f t="shared" si="38"/>
        <v>1.5060240963855422E-3</v>
      </c>
      <c r="G57" s="2">
        <v>0.5</v>
      </c>
      <c r="H57" s="3">
        <f t="shared" si="39"/>
        <v>7.5018754688672175E-3</v>
      </c>
      <c r="I57" s="3">
        <f t="shared" si="40"/>
        <v>0.99249812453113273</v>
      </c>
      <c r="J57" s="5">
        <f t="shared" si="47"/>
        <v>99067.381674049888</v>
      </c>
      <c r="K57" s="5">
        <f t="shared" si="41"/>
        <v>743.19116034546062</v>
      </c>
      <c r="L57" s="5">
        <f t="shared" si="42"/>
        <v>493478.93046938576</v>
      </c>
      <c r="M57" s="5">
        <f t="shared" si="32"/>
        <v>6501352.9009655956</v>
      </c>
      <c r="N57" s="33">
        <f t="shared" si="43"/>
        <v>65.625565055875356</v>
      </c>
      <c r="O57" s="4"/>
      <c r="Q57" s="27" t="s">
        <v>40</v>
      </c>
      <c r="R57" s="29">
        <f t="shared" si="33"/>
        <v>99067.381674049888</v>
      </c>
      <c r="S57" s="29">
        <f t="shared" si="34"/>
        <v>493478.93046938576</v>
      </c>
      <c r="T57" s="35">
        <f t="shared" si="35"/>
        <v>65.625565055875356</v>
      </c>
      <c r="U57" s="42">
        <v>0.96170886472285344</v>
      </c>
      <c r="V57" s="43">
        <f>1-U57</f>
        <v>3.829113527714656E-2</v>
      </c>
      <c r="W57" s="29">
        <f t="shared" si="44"/>
        <v>474583.06198636093</v>
      </c>
      <c r="X57" s="29">
        <f t="shared" si="36"/>
        <v>5722302.5672960933</v>
      </c>
      <c r="Y57" s="35">
        <f t="shared" si="45"/>
        <v>57.761722078448919</v>
      </c>
      <c r="Z57" s="36">
        <f t="shared" si="46"/>
        <v>7.8638429774264367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1476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98324.190513704423</v>
      </c>
      <c r="K58" s="5">
        <f t="shared" si="41"/>
        <v>0</v>
      </c>
      <c r="L58" s="5">
        <f t="shared" si="42"/>
        <v>491620.95256852213</v>
      </c>
      <c r="M58" s="5">
        <f t="shared" si="32"/>
        <v>6007873.9704962103</v>
      </c>
      <c r="N58" s="33">
        <f t="shared" si="43"/>
        <v>61.102704625458706</v>
      </c>
      <c r="O58" s="4"/>
      <c r="Q58" s="27" t="s">
        <v>42</v>
      </c>
      <c r="R58" s="29">
        <f t="shared" si="33"/>
        <v>98324.190513704423</v>
      </c>
      <c r="S58" s="29">
        <f t="shared" si="34"/>
        <v>491620.95256852213</v>
      </c>
      <c r="T58" s="35">
        <f t="shared" si="35"/>
        <v>61.102704625458706</v>
      </c>
      <c r="U58" s="42">
        <v>0.96170886472285344</v>
      </c>
      <c r="V58" s="43">
        <f>1-U58</f>
        <v>3.829113527714656E-2</v>
      </c>
      <c r="W58" s="29">
        <f t="shared" si="44"/>
        <v>472796.22816864122</v>
      </c>
      <c r="X58" s="29">
        <f t="shared" si="36"/>
        <v>5247719.5053097326</v>
      </c>
      <c r="Y58" s="35">
        <f t="shared" si="45"/>
        <v>53.371601412556821</v>
      </c>
      <c r="Z58" s="36">
        <f t="shared" si="46"/>
        <v>7.7311032129018855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1622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98324.190513704423</v>
      </c>
      <c r="K59" s="5">
        <f t="shared" si="41"/>
        <v>0</v>
      </c>
      <c r="L59" s="5">
        <f t="shared" si="42"/>
        <v>491620.95256852213</v>
      </c>
      <c r="M59" s="5">
        <f t="shared" si="32"/>
        <v>5516253.0179276885</v>
      </c>
      <c r="N59" s="33">
        <f t="shared" si="43"/>
        <v>56.102704625458713</v>
      </c>
      <c r="O59" s="4"/>
      <c r="Q59" s="27" t="s">
        <v>44</v>
      </c>
      <c r="R59" s="29">
        <f t="shared" si="33"/>
        <v>98324.190513704423</v>
      </c>
      <c r="S59" s="29">
        <f t="shared" si="34"/>
        <v>491620.95256852213</v>
      </c>
      <c r="T59" s="35">
        <f t="shared" si="35"/>
        <v>56.102704625458713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473476.05361121002</v>
      </c>
      <c r="X59" s="29">
        <f t="shared" si="36"/>
        <v>4774923.2771410914</v>
      </c>
      <c r="Y59" s="35">
        <f t="shared" si="45"/>
        <v>48.56305708894255</v>
      </c>
      <c r="Z59" s="36">
        <f t="shared" si="46"/>
        <v>7.5396475365161635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1854</v>
      </c>
      <c r="E60" s="49">
        <f t="shared" si="37"/>
        <v>4</v>
      </c>
      <c r="F60" s="3">
        <f t="shared" si="38"/>
        <v>2.1574973031283709E-3</v>
      </c>
      <c r="G60" s="2">
        <v>0.5</v>
      </c>
      <c r="H60" s="3">
        <f t="shared" si="39"/>
        <v>1.0729613733905579E-2</v>
      </c>
      <c r="I60" s="3">
        <f t="shared" si="40"/>
        <v>0.98927038626609443</v>
      </c>
      <c r="J60" s="5">
        <f t="shared" si="47"/>
        <v>98324.190513704423</v>
      </c>
      <c r="K60" s="5">
        <f t="shared" si="41"/>
        <v>1054.9805849109916</v>
      </c>
      <c r="L60" s="5">
        <f t="shared" si="42"/>
        <v>488983.50110624457</v>
      </c>
      <c r="M60" s="5">
        <f t="shared" si="32"/>
        <v>5024632.0653591668</v>
      </c>
      <c r="N60" s="33">
        <f t="shared" si="43"/>
        <v>51.102704625458713</v>
      </c>
      <c r="O60" s="4"/>
      <c r="Q60" s="27" t="s">
        <v>46</v>
      </c>
      <c r="R60" s="29">
        <f t="shared" si="33"/>
        <v>98324.190513704423</v>
      </c>
      <c r="S60" s="29">
        <f t="shared" si="34"/>
        <v>488983.50110624457</v>
      </c>
      <c r="T60" s="35">
        <f t="shared" si="35"/>
        <v>51.102704625458713</v>
      </c>
      <c r="U60" s="42">
        <v>0.95736753435116873</v>
      </c>
      <c r="V60" s="43">
        <f t="shared" si="48"/>
        <v>4.2632465648831275E-2</v>
      </c>
      <c r="W60" s="29">
        <f t="shared" si="44"/>
        <v>468136.92879248736</v>
      </c>
      <c r="X60" s="29">
        <f t="shared" si="36"/>
        <v>4301447.2235298818</v>
      </c>
      <c r="Y60" s="35">
        <f t="shared" si="45"/>
        <v>43.747598643391285</v>
      </c>
      <c r="Z60" s="36">
        <f t="shared" si="46"/>
        <v>7.3551059820674283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1650</v>
      </c>
      <c r="E61" s="49">
        <f t="shared" si="37"/>
        <v>4</v>
      </c>
      <c r="F61" s="3">
        <f t="shared" si="38"/>
        <v>2.4242424242424242E-3</v>
      </c>
      <c r="G61" s="2">
        <v>0.5</v>
      </c>
      <c r="H61" s="3">
        <f t="shared" si="39"/>
        <v>1.2048192771084336E-2</v>
      </c>
      <c r="I61" s="3">
        <f t="shared" si="40"/>
        <v>0.98795180722891562</v>
      </c>
      <c r="J61" s="5">
        <f t="shared" si="47"/>
        <v>97269.209928793425</v>
      </c>
      <c r="K61" s="5">
        <f t="shared" si="41"/>
        <v>1171.9181919131736</v>
      </c>
      <c r="L61" s="5">
        <f t="shared" si="42"/>
        <v>483416.25416418415</v>
      </c>
      <c r="M61" s="5">
        <f t="shared" si="32"/>
        <v>4535648.5642529223</v>
      </c>
      <c r="N61" s="33">
        <f t="shared" si="43"/>
        <v>46.629848927253285</v>
      </c>
      <c r="O61" s="4"/>
      <c r="Q61" s="27" t="s">
        <v>48</v>
      </c>
      <c r="R61" s="29">
        <f t="shared" si="33"/>
        <v>97269.209928793425</v>
      </c>
      <c r="S61" s="29">
        <f t="shared" si="34"/>
        <v>483416.25416418415</v>
      </c>
      <c r="T61" s="35">
        <f t="shared" si="35"/>
        <v>46.629848927253285</v>
      </c>
      <c r="U61" s="42">
        <v>0.95681081085376496</v>
      </c>
      <c r="V61" s="43">
        <f t="shared" si="48"/>
        <v>4.3189189146235041E-2</v>
      </c>
      <c r="W61" s="29">
        <f t="shared" si="44"/>
        <v>462537.89812672278</v>
      </c>
      <c r="X61" s="29">
        <f t="shared" si="36"/>
        <v>3833310.2947373944</v>
      </c>
      <c r="Y61" s="35">
        <f t="shared" si="45"/>
        <v>39.409287867595459</v>
      </c>
      <c r="Z61" s="36">
        <f t="shared" si="46"/>
        <v>7.2205610596578254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1549</v>
      </c>
      <c r="E62" s="49">
        <f t="shared" si="37"/>
        <v>5</v>
      </c>
      <c r="F62" s="3">
        <f t="shared" si="38"/>
        <v>3.2278889606197547E-3</v>
      </c>
      <c r="G62" s="2">
        <v>0.5</v>
      </c>
      <c r="H62" s="3">
        <f t="shared" si="39"/>
        <v>1.6010246557796991E-2</v>
      </c>
      <c r="I62" s="3">
        <f t="shared" si="40"/>
        <v>0.98398975344220296</v>
      </c>
      <c r="J62" s="5">
        <f t="shared" si="47"/>
        <v>96097.291736880245</v>
      </c>
      <c r="K62" s="5">
        <f t="shared" si="41"/>
        <v>1538.5413342440002</v>
      </c>
      <c r="L62" s="5">
        <f t="shared" si="42"/>
        <v>476640.10534879117</v>
      </c>
      <c r="M62" s="5">
        <f t="shared" si="32"/>
        <v>4052232.3100887379</v>
      </c>
      <c r="N62" s="33">
        <f t="shared" si="43"/>
        <v>42.168017816610032</v>
      </c>
      <c r="O62" s="4"/>
      <c r="Q62" s="27" t="s">
        <v>50</v>
      </c>
      <c r="R62" s="29">
        <f t="shared" si="33"/>
        <v>96097.291736880245</v>
      </c>
      <c r="S62" s="29">
        <f t="shared" si="34"/>
        <v>476640.10534879117</v>
      </c>
      <c r="T62" s="35">
        <f t="shared" si="35"/>
        <v>42.168017816610032</v>
      </c>
      <c r="U62" s="42">
        <v>0.94800928093814252</v>
      </c>
      <c r="V62" s="43">
        <f t="shared" si="48"/>
        <v>5.1990719061857482E-2</v>
      </c>
      <c r="W62" s="29">
        <f t="shared" si="44"/>
        <v>451859.24353798799</v>
      </c>
      <c r="X62" s="29">
        <f t="shared" si="36"/>
        <v>3370772.3966106717</v>
      </c>
      <c r="Y62" s="35">
        <f t="shared" si="45"/>
        <v>35.076663823576162</v>
      </c>
      <c r="Z62" s="36">
        <f t="shared" si="46"/>
        <v>7.09135399303387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1907</v>
      </c>
      <c r="E63" s="49">
        <f t="shared" si="37"/>
        <v>4</v>
      </c>
      <c r="F63" s="3">
        <f t="shared" si="38"/>
        <v>2.097535395909806E-3</v>
      </c>
      <c r="G63" s="2">
        <v>0.5</v>
      </c>
      <c r="H63" s="3">
        <f t="shared" si="39"/>
        <v>1.0432968179447052E-2</v>
      </c>
      <c r="I63" s="3">
        <f t="shared" si="40"/>
        <v>0.98956703182055294</v>
      </c>
      <c r="J63" s="5">
        <f t="shared" si="47"/>
        <v>94558.750402636244</v>
      </c>
      <c r="K63" s="5">
        <f t="shared" si="41"/>
        <v>986.52843403897998</v>
      </c>
      <c r="L63" s="5">
        <f t="shared" si="42"/>
        <v>470327.43092808378</v>
      </c>
      <c r="M63" s="5">
        <f t="shared" si="32"/>
        <v>3575592.2047399469</v>
      </c>
      <c r="N63" s="33">
        <f t="shared" si="43"/>
        <v>37.813446027098315</v>
      </c>
      <c r="O63" s="4"/>
      <c r="Q63" s="27" t="s">
        <v>52</v>
      </c>
      <c r="R63" s="29">
        <f t="shared" si="33"/>
        <v>94558.750402636244</v>
      </c>
      <c r="S63" s="29">
        <f t="shared" si="34"/>
        <v>470327.43092808378</v>
      </c>
      <c r="T63" s="35">
        <f t="shared" si="35"/>
        <v>37.813446027098315</v>
      </c>
      <c r="U63" s="42">
        <v>0.94216194080535964</v>
      </c>
      <c r="V63" s="43">
        <f t="shared" si="48"/>
        <v>5.7838059194640357E-2</v>
      </c>
      <c r="W63" s="29">
        <f t="shared" si="44"/>
        <v>443124.60513720213</v>
      </c>
      <c r="X63" s="29">
        <f t="shared" si="36"/>
        <v>2918913.1530726836</v>
      </c>
      <c r="Y63" s="35">
        <f t="shared" si="45"/>
        <v>30.868778834785722</v>
      </c>
      <c r="Z63" s="36">
        <f t="shared" si="46"/>
        <v>6.9446671923125933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1895</v>
      </c>
      <c r="E64" s="49">
        <f t="shared" si="37"/>
        <v>9</v>
      </c>
      <c r="F64" s="3">
        <f t="shared" si="38"/>
        <v>4.7493403693931397E-3</v>
      </c>
      <c r="G64" s="2">
        <v>0.5</v>
      </c>
      <c r="H64" s="3">
        <f t="shared" si="39"/>
        <v>2.3468057366362451E-2</v>
      </c>
      <c r="I64" s="3">
        <f t="shared" si="40"/>
        <v>0.97653194263363752</v>
      </c>
      <c r="J64" s="5">
        <f t="shared" si="47"/>
        <v>93572.221968597267</v>
      </c>
      <c r="K64" s="5">
        <f t="shared" si="41"/>
        <v>2195.9582730570414</v>
      </c>
      <c r="L64" s="5">
        <f t="shared" si="42"/>
        <v>462371.21416034375</v>
      </c>
      <c r="M64" s="5">
        <f t="shared" si="32"/>
        <v>3105264.7738118633</v>
      </c>
      <c r="N64" s="33">
        <f t="shared" si="43"/>
        <v>33.185754366867407</v>
      </c>
      <c r="O64" s="4"/>
      <c r="Q64" s="27" t="s">
        <v>54</v>
      </c>
      <c r="R64" s="29">
        <f t="shared" si="33"/>
        <v>93572.221968597267</v>
      </c>
      <c r="S64" s="29">
        <f t="shared" si="34"/>
        <v>462371.21416034375</v>
      </c>
      <c r="T64" s="35">
        <f t="shared" si="35"/>
        <v>33.185754366867407</v>
      </c>
      <c r="U64" s="42">
        <v>0.92489605986448908</v>
      </c>
      <c r="V64" s="43">
        <f t="shared" si="48"/>
        <v>7.5103940135510916E-2</v>
      </c>
      <c r="W64" s="29">
        <f t="shared" si="44"/>
        <v>427645.3141716618</v>
      </c>
      <c r="X64" s="29">
        <f t="shared" si="36"/>
        <v>2475788.5479354816</v>
      </c>
      <c r="Y64" s="35">
        <f t="shared" si="45"/>
        <v>26.458584565474499</v>
      </c>
      <c r="Z64" s="36">
        <f t="shared" si="46"/>
        <v>6.7271698013929075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1892</v>
      </c>
      <c r="E65" s="49">
        <f t="shared" si="37"/>
        <v>8</v>
      </c>
      <c r="F65" s="3">
        <f t="shared" si="38"/>
        <v>4.2283298097251587E-3</v>
      </c>
      <c r="G65" s="2">
        <v>0.5</v>
      </c>
      <c r="H65" s="3">
        <f t="shared" si="39"/>
        <v>2.0920502092050212E-2</v>
      </c>
      <c r="I65" s="3">
        <f t="shared" si="40"/>
        <v>0.97907949790794979</v>
      </c>
      <c r="J65" s="5">
        <f t="shared" si="47"/>
        <v>91376.263695540227</v>
      </c>
      <c r="K65" s="5">
        <f t="shared" si="41"/>
        <v>1911.6373158062811</v>
      </c>
      <c r="L65" s="5">
        <f t="shared" si="42"/>
        <v>452102.22518818546</v>
      </c>
      <c r="M65" s="5">
        <f t="shared" si="32"/>
        <v>2642893.5596515196</v>
      </c>
      <c r="N65" s="33">
        <f t="shared" si="43"/>
        <v>28.923195726818829</v>
      </c>
      <c r="O65" s="4"/>
      <c r="Q65" s="27" t="s">
        <v>56</v>
      </c>
      <c r="R65" s="29">
        <f t="shared" si="33"/>
        <v>91376.263695540227</v>
      </c>
      <c r="S65" s="29">
        <f t="shared" si="34"/>
        <v>452102.22518818546</v>
      </c>
      <c r="T65" s="35">
        <f t="shared" si="35"/>
        <v>28.923195726818829</v>
      </c>
      <c r="U65" s="42">
        <v>0.89970667843387275</v>
      </c>
      <c r="V65" s="43">
        <f t="shared" si="48"/>
        <v>0.10029332156612725</v>
      </c>
      <c r="W65" s="29">
        <f t="shared" si="44"/>
        <v>406759.39133662509</v>
      </c>
      <c r="X65" s="29">
        <f t="shared" si="36"/>
        <v>2048143.23376382</v>
      </c>
      <c r="Y65" s="35">
        <f t="shared" si="45"/>
        <v>22.414390246772403</v>
      </c>
      <c r="Z65" s="36">
        <f t="shared" si="46"/>
        <v>6.5088054800464263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1474</v>
      </c>
      <c r="E66" s="49">
        <f t="shared" si="37"/>
        <v>11</v>
      </c>
      <c r="F66" s="3">
        <f t="shared" si="38"/>
        <v>7.462686567164179E-3</v>
      </c>
      <c r="G66" s="2">
        <v>0.5</v>
      </c>
      <c r="H66" s="3">
        <f t="shared" si="39"/>
        <v>3.6630036630036632E-2</v>
      </c>
      <c r="I66" s="3">
        <f t="shared" si="40"/>
        <v>0.96336996336996339</v>
      </c>
      <c r="J66" s="5">
        <f t="shared" si="47"/>
        <v>89464.626379733949</v>
      </c>
      <c r="K66" s="5">
        <f t="shared" si="41"/>
        <v>3277.092541382196</v>
      </c>
      <c r="L66" s="5">
        <f t="shared" si="42"/>
        <v>439130.40054521419</v>
      </c>
      <c r="M66" s="5">
        <f t="shared" si="32"/>
        <v>2190791.3344633342</v>
      </c>
      <c r="N66" s="33">
        <f t="shared" si="43"/>
        <v>24.487793926109831</v>
      </c>
      <c r="O66" s="4"/>
      <c r="Q66" s="27" t="s">
        <v>58</v>
      </c>
      <c r="R66" s="29">
        <f t="shared" si="33"/>
        <v>89464.626379733949</v>
      </c>
      <c r="S66" s="29">
        <f t="shared" si="34"/>
        <v>439130.40054521419</v>
      </c>
      <c r="T66" s="35">
        <f t="shared" si="35"/>
        <v>24.487793926109831</v>
      </c>
      <c r="U66" s="42">
        <v>0.86438699185239576</v>
      </c>
      <c r="V66" s="43">
        <f t="shared" si="48"/>
        <v>0.13561300814760424</v>
      </c>
      <c r="W66" s="29">
        <f t="shared" si="44"/>
        <v>379578.60595821537</v>
      </c>
      <c r="X66" s="29">
        <f t="shared" si="36"/>
        <v>1641383.8424271948</v>
      </c>
      <c r="Y66" s="35">
        <f t="shared" si="45"/>
        <v>18.346735562951064</v>
      </c>
      <c r="Z66" s="36">
        <f t="shared" si="46"/>
        <v>6.1410583631587663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1129</v>
      </c>
      <c r="E67" s="49">
        <f t="shared" si="37"/>
        <v>13</v>
      </c>
      <c r="F67" s="3">
        <f t="shared" si="38"/>
        <v>1.1514614703277236E-2</v>
      </c>
      <c r="G67" s="2">
        <v>0.5</v>
      </c>
      <c r="H67" s="3">
        <f t="shared" si="39"/>
        <v>5.5962117950925531E-2</v>
      </c>
      <c r="I67" s="3">
        <f t="shared" si="40"/>
        <v>0.94403788204907446</v>
      </c>
      <c r="J67" s="5">
        <f t="shared" si="47"/>
        <v>86187.533838351752</v>
      </c>
      <c r="K67" s="5">
        <f t="shared" si="41"/>
        <v>4823.236934561226</v>
      </c>
      <c r="L67" s="5">
        <f t="shared" si="42"/>
        <v>418879.5768553557</v>
      </c>
      <c r="M67" s="5">
        <f t="shared" si="32"/>
        <v>1751660.9339181199</v>
      </c>
      <c r="N67" s="33">
        <f t="shared" si="43"/>
        <v>20.323831717977122</v>
      </c>
      <c r="O67" s="4"/>
      <c r="Q67" s="27" t="s">
        <v>60</v>
      </c>
      <c r="R67" s="29">
        <f t="shared" si="33"/>
        <v>86187.533838351752</v>
      </c>
      <c r="S67" s="29">
        <f t="shared" si="34"/>
        <v>418879.5768553557</v>
      </c>
      <c r="T67" s="35">
        <f t="shared" si="35"/>
        <v>20.323831717977122</v>
      </c>
      <c r="U67" s="42">
        <v>0.82345390469096191</v>
      </c>
      <c r="V67" s="43">
        <f t="shared" si="48"/>
        <v>0.17654609530903809</v>
      </c>
      <c r="W67" s="29">
        <f t="shared" si="44"/>
        <v>344928.02315684053</v>
      </c>
      <c r="X67" s="29">
        <f t="shared" si="36"/>
        <v>1261805.2364689794</v>
      </c>
      <c r="Y67" s="35">
        <f t="shared" si="45"/>
        <v>14.640229047921789</v>
      </c>
      <c r="Z67" s="36">
        <f t="shared" si="46"/>
        <v>5.6836026700553326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871</v>
      </c>
      <c r="E68" s="49">
        <f t="shared" si="37"/>
        <v>14</v>
      </c>
      <c r="F68" s="3">
        <f t="shared" si="38"/>
        <v>1.6073478760045924E-2</v>
      </c>
      <c r="G68" s="2">
        <v>0.5</v>
      </c>
      <c r="H68" s="3">
        <f t="shared" si="39"/>
        <v>7.7262693156732884E-2</v>
      </c>
      <c r="I68" s="3">
        <f t="shared" si="40"/>
        <v>0.92273730684326716</v>
      </c>
      <c r="J68" s="5">
        <f t="shared" si="47"/>
        <v>81364.296903790528</v>
      </c>
      <c r="K68" s="5">
        <f t="shared" si="41"/>
        <v>6286.4247055908791</v>
      </c>
      <c r="L68" s="5">
        <f t="shared" si="42"/>
        <v>391105.42275497544</v>
      </c>
      <c r="M68" s="5">
        <f t="shared" si="32"/>
        <v>1332781.3570627642</v>
      </c>
      <c r="N68" s="33">
        <f t="shared" si="43"/>
        <v>16.380420009512473</v>
      </c>
      <c r="O68" s="4"/>
      <c r="Q68" s="27" t="s">
        <v>62</v>
      </c>
      <c r="R68" s="29">
        <f t="shared" si="33"/>
        <v>81364.296903790528</v>
      </c>
      <c r="S68" s="29">
        <f t="shared" si="34"/>
        <v>391105.42275497544</v>
      </c>
      <c r="T68" s="35">
        <f t="shared" si="35"/>
        <v>16.380420009512473</v>
      </c>
      <c r="U68" s="42">
        <v>0.7557222850963411</v>
      </c>
      <c r="V68" s="43">
        <f t="shared" si="48"/>
        <v>0.2442777149036589</v>
      </c>
      <c r="W68" s="29">
        <f t="shared" si="44"/>
        <v>295567.08379796054</v>
      </c>
      <c r="X68" s="29">
        <f t="shared" si="36"/>
        <v>916877.2133121388</v>
      </c>
      <c r="Y68" s="35">
        <f t="shared" si="45"/>
        <v>11.26879046710504</v>
      </c>
      <c r="Z68" s="36">
        <f t="shared" si="46"/>
        <v>5.1116295424074334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601</v>
      </c>
      <c r="E69" s="49">
        <f t="shared" si="37"/>
        <v>20</v>
      </c>
      <c r="F69" s="3">
        <f t="shared" si="38"/>
        <v>3.3277870216306155E-2</v>
      </c>
      <c r="G69" s="2">
        <v>0.5</v>
      </c>
      <c r="H69" s="3">
        <f t="shared" si="39"/>
        <v>0.15360983102918588</v>
      </c>
      <c r="I69" s="3">
        <f t="shared" si="40"/>
        <v>0.84639016897081409</v>
      </c>
      <c r="J69" s="5">
        <f t="shared" si="47"/>
        <v>75077.87219819965</v>
      </c>
      <c r="K69" s="5">
        <f t="shared" si="41"/>
        <v>11532.69926239626</v>
      </c>
      <c r="L69" s="5">
        <f t="shared" si="42"/>
        <v>346557.6128350076</v>
      </c>
      <c r="M69" s="5">
        <f t="shared" si="32"/>
        <v>941675.93430778873</v>
      </c>
      <c r="N69" s="33">
        <f t="shared" si="43"/>
        <v>12.542656134710887</v>
      </c>
      <c r="O69" s="4"/>
      <c r="Q69" s="27" t="s">
        <v>64</v>
      </c>
      <c r="R69" s="29">
        <f t="shared" si="33"/>
        <v>75077.87219819965</v>
      </c>
      <c r="S69" s="29">
        <f t="shared" si="34"/>
        <v>346557.6128350076</v>
      </c>
      <c r="T69" s="35">
        <f t="shared" si="35"/>
        <v>12.542656134710887</v>
      </c>
      <c r="U69" s="42">
        <v>0.69850988448397933</v>
      </c>
      <c r="V69" s="43">
        <f t="shared" si="48"/>
        <v>0.30149011551602067</v>
      </c>
      <c r="W69" s="29">
        <f t="shared" si="44"/>
        <v>242073.91810842478</v>
      </c>
      <c r="X69" s="29">
        <f t="shared" si="36"/>
        <v>621310.12951417826</v>
      </c>
      <c r="Y69" s="35">
        <f t="shared" si="45"/>
        <v>8.2755425976107659</v>
      </c>
      <c r="Z69" s="36">
        <f t="shared" si="46"/>
        <v>4.267113537100121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361</v>
      </c>
      <c r="E70" s="49">
        <f t="shared" si="37"/>
        <v>24</v>
      </c>
      <c r="F70" s="3">
        <f t="shared" si="38"/>
        <v>6.6481994459833799E-2</v>
      </c>
      <c r="G70" s="2">
        <v>0.5</v>
      </c>
      <c r="H70" s="3">
        <f t="shared" si="39"/>
        <v>0.28503562945368177</v>
      </c>
      <c r="I70" s="3">
        <f t="shared" si="40"/>
        <v>0.71496437054631823</v>
      </c>
      <c r="J70" s="5">
        <f t="shared" si="47"/>
        <v>63545.172935803384</v>
      </c>
      <c r="K70" s="5">
        <f t="shared" si="41"/>
        <v>18112.638366499781</v>
      </c>
      <c r="L70" s="5">
        <f t="shared" si="42"/>
        <v>272444.26876276749</v>
      </c>
      <c r="M70" s="5">
        <f t="shared" si="32"/>
        <v>595118.32147278113</v>
      </c>
      <c r="N70" s="33">
        <f t="shared" si="43"/>
        <v>9.3652797526257476</v>
      </c>
      <c r="O70" s="4"/>
      <c r="Q70" s="27" t="s">
        <v>66</v>
      </c>
      <c r="R70" s="29">
        <f t="shared" si="33"/>
        <v>63545.172935803384</v>
      </c>
      <c r="S70" s="29">
        <f t="shared" si="34"/>
        <v>272444.26876276749</v>
      </c>
      <c r="T70" s="35">
        <f t="shared" si="35"/>
        <v>9.3652797526257476</v>
      </c>
      <c r="U70" s="42">
        <v>0.67065690345363116</v>
      </c>
      <c r="V70" s="43">
        <f t="shared" si="48"/>
        <v>0.32934309654636884</v>
      </c>
      <c r="W70" s="29">
        <f t="shared" si="44"/>
        <v>182716.62965212649</v>
      </c>
      <c r="X70" s="29">
        <f t="shared" si="36"/>
        <v>379236.21140575345</v>
      </c>
      <c r="Y70" s="35">
        <f t="shared" si="45"/>
        <v>5.9679782725412904</v>
      </c>
      <c r="Z70" s="36">
        <f t="shared" si="46"/>
        <v>3.3973014800844572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182</v>
      </c>
      <c r="E71" s="49">
        <f t="shared" si="49"/>
        <v>19</v>
      </c>
      <c r="F71" s="3">
        <f t="shared" si="38"/>
        <v>0.1043956043956044</v>
      </c>
      <c r="G71" s="2">
        <v>0.5</v>
      </c>
      <c r="H71" s="3">
        <f t="shared" si="39"/>
        <v>0.41394335511982577</v>
      </c>
      <c r="I71" s="3">
        <f t="shared" si="40"/>
        <v>0.58605664488017428</v>
      </c>
      <c r="J71" s="5">
        <f t="shared" si="47"/>
        <v>45432.534569303607</v>
      </c>
      <c r="K71" s="5">
        <f t="shared" si="41"/>
        <v>18806.495791215002</v>
      </c>
      <c r="L71" s="5">
        <f t="shared" si="42"/>
        <v>180146.43336848053</v>
      </c>
      <c r="M71" s="5">
        <f>L71+M72</f>
        <v>322674.05271001364</v>
      </c>
      <c r="N71" s="33">
        <f t="shared" si="43"/>
        <v>7.1022683583237214</v>
      </c>
      <c r="O71" s="4"/>
      <c r="Q71" s="27" t="s">
        <v>68</v>
      </c>
      <c r="R71" s="29">
        <f t="shared" si="33"/>
        <v>45432.534569303607</v>
      </c>
      <c r="S71" s="29">
        <f t="shared" si="34"/>
        <v>180146.43336848053</v>
      </c>
      <c r="T71" s="35">
        <f t="shared" si="35"/>
        <v>7.1022683583237214</v>
      </c>
      <c r="U71" s="42">
        <v>0.63527807449444496</v>
      </c>
      <c r="V71" s="43">
        <f t="shared" si="48"/>
        <v>0.36472192550555504</v>
      </c>
      <c r="W71" s="29">
        <f t="shared" si="44"/>
        <v>114443.07931737014</v>
      </c>
      <c r="X71" s="29">
        <f>X72+W71</f>
        <v>196519.58175362696</v>
      </c>
      <c r="Y71" s="35">
        <f t="shared" si="45"/>
        <v>4.3255253887245155</v>
      </c>
      <c r="Z71" s="36">
        <f t="shared" si="46"/>
        <v>2.7767429695992059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91</v>
      </c>
      <c r="E72" s="50">
        <f t="shared" si="49"/>
        <v>17</v>
      </c>
      <c r="F72" s="17">
        <f t="shared" si="38"/>
        <v>0.18681318681318682</v>
      </c>
      <c r="G72" s="12"/>
      <c r="H72" s="17">
        <v>1</v>
      </c>
      <c r="I72" s="17">
        <f t="shared" si="40"/>
        <v>0</v>
      </c>
      <c r="J72" s="21">
        <f t="shared" si="47"/>
        <v>26626.038778088605</v>
      </c>
      <c r="K72" s="21">
        <f t="shared" si="41"/>
        <v>26626.038778088605</v>
      </c>
      <c r="L72" s="21">
        <f>K72/F72</f>
        <v>142527.61934153311</v>
      </c>
      <c r="M72" s="21">
        <f>L72</f>
        <v>142527.61934153311</v>
      </c>
      <c r="N72" s="34">
        <f t="shared" si="43"/>
        <v>5.3529411764705879</v>
      </c>
      <c r="O72" s="4"/>
      <c r="Q72" s="30" t="s">
        <v>69</v>
      </c>
      <c r="R72" s="31">
        <f t="shared" si="33"/>
        <v>26626.038778088605</v>
      </c>
      <c r="S72" s="31">
        <f t="shared" si="34"/>
        <v>142527.61934153311</v>
      </c>
      <c r="T72" s="38">
        <f t="shared" si="35"/>
        <v>5.3529411764705879</v>
      </c>
      <c r="U72" s="44">
        <v>0.57586384179742911</v>
      </c>
      <c r="V72" s="45">
        <f t="shared" si="48"/>
        <v>0.42413615820257089</v>
      </c>
      <c r="W72" s="31">
        <f t="shared" si="44"/>
        <v>82076.502436256822</v>
      </c>
      <c r="X72" s="31">
        <f>W72</f>
        <v>82076.502436256822</v>
      </c>
      <c r="Y72" s="38">
        <f t="shared" si="45"/>
        <v>3.0825652707980029</v>
      </c>
      <c r="Z72" s="37">
        <f t="shared" si="46"/>
        <v>2.270375905672585</v>
      </c>
    </row>
    <row r="73" spans="1:26" s="2" customFormat="1" ht="13.2" x14ac:dyDescent="0.25">
      <c r="B73" s="2" t="s">
        <v>70</v>
      </c>
      <c r="D73" s="25">
        <f>SUM(D54:D72)</f>
        <v>22184</v>
      </c>
      <c r="E73" s="25">
        <f>SUM(E54:E72)</f>
        <v>156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73.083243054786891</v>
      </c>
      <c r="F78" s="55">
        <f>$Y$4</f>
        <v>66.389843703809731</v>
      </c>
      <c r="G78" s="55">
        <f>E78-F78</f>
        <v>6.6933993509771597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77.137756077658082</v>
      </c>
      <c r="F79" s="55">
        <f>$Y$29</f>
        <v>68.628176009518015</v>
      </c>
      <c r="G79" s="55">
        <f t="shared" ref="G79:G80" si="50">E79-F79</f>
        <v>8.5095800681400675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74.944515253535641</v>
      </c>
      <c r="F80" s="55">
        <f>$Y$54</f>
        <v>66.773743179140752</v>
      </c>
      <c r="G80" s="55">
        <f t="shared" si="50"/>
        <v>8.1707720743948897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27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82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7616181.7931884546</v>
      </c>
      <c r="N4" s="32">
        <f>M4/J4</f>
        <v>76.161817931884542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76.161817931884542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6854866.3040149398</v>
      </c>
      <c r="Y4" s="40">
        <f>X4/R4</f>
        <v>68.548663040149393</v>
      </c>
      <c r="Z4" s="36">
        <f>T4-Y4</f>
        <v>7.6131548917351495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405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7516181.7931884546</v>
      </c>
      <c r="N5" s="33">
        <f t="shared" ref="N5:N22" si="10">M5/J5</f>
        <v>75.161817931884542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75.161817931884542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6758186.1098400662</v>
      </c>
      <c r="Y5" s="35">
        <f t="shared" ref="Y5:Y22" si="12">X5/R5</f>
        <v>67.581861098400665</v>
      </c>
      <c r="Z5" s="36">
        <f t="shared" ref="Z5:Z22" si="13">T5-Y5</f>
        <v>7.5799568334838767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636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7116181.7931884546</v>
      </c>
      <c r="N6" s="33">
        <f t="shared" si="10"/>
        <v>71.161817931884542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71.161817931884542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6371465.3331405716</v>
      </c>
      <c r="Y6" s="35">
        <f t="shared" si="12"/>
        <v>63.714653331405714</v>
      </c>
      <c r="Z6" s="36">
        <f t="shared" si="13"/>
        <v>7.4471646004788283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671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6616181.7931884546</v>
      </c>
      <c r="N7" s="33">
        <f t="shared" si="10"/>
        <v>66.161817931884542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66.161817931884542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5888064.3622662034</v>
      </c>
      <c r="Y7" s="35">
        <f t="shared" si="12"/>
        <v>58.880643622662035</v>
      </c>
      <c r="Z7" s="36">
        <f t="shared" si="13"/>
        <v>7.2811743092225072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725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100000</v>
      </c>
      <c r="K8" s="5">
        <f t="shared" si="8"/>
        <v>0</v>
      </c>
      <c r="L8" s="5">
        <f t="shared" si="9"/>
        <v>500000</v>
      </c>
      <c r="M8" s="5">
        <f t="shared" si="0"/>
        <v>6116181.7931884546</v>
      </c>
      <c r="N8" s="33">
        <f t="shared" si="10"/>
        <v>61.161817931884549</v>
      </c>
      <c r="O8" s="4"/>
      <c r="Q8" s="27" t="s">
        <v>42</v>
      </c>
      <c r="R8" s="29">
        <f t="shared" si="1"/>
        <v>100000</v>
      </c>
      <c r="S8" s="29">
        <f t="shared" si="2"/>
        <v>500000</v>
      </c>
      <c r="T8" s="35">
        <f t="shared" si="3"/>
        <v>61.161817931884549</v>
      </c>
      <c r="U8" s="42">
        <v>0.96680194174873568</v>
      </c>
      <c r="V8" s="43">
        <f>1-U8</f>
        <v>3.3198058251264317E-2</v>
      </c>
      <c r="W8" s="29">
        <f t="shared" si="11"/>
        <v>483400.97087436786</v>
      </c>
      <c r="X8" s="29">
        <f t="shared" si="4"/>
        <v>5404663.3913918352</v>
      </c>
      <c r="Y8" s="35">
        <f t="shared" si="12"/>
        <v>54.046633913918349</v>
      </c>
      <c r="Z8" s="36">
        <f t="shared" si="13"/>
        <v>7.1151840179662003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809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100000</v>
      </c>
      <c r="K9" s="5">
        <f t="shared" si="8"/>
        <v>0</v>
      </c>
      <c r="L9" s="5">
        <f t="shared" si="9"/>
        <v>500000</v>
      </c>
      <c r="M9" s="5">
        <f t="shared" si="0"/>
        <v>5616181.7931884546</v>
      </c>
      <c r="N9" s="33">
        <f t="shared" si="10"/>
        <v>56.161817931884549</v>
      </c>
      <c r="O9" s="4"/>
      <c r="Q9" s="27" t="s">
        <v>44</v>
      </c>
      <c r="R9" s="29">
        <f t="shared" si="1"/>
        <v>100000</v>
      </c>
      <c r="S9" s="29">
        <f t="shared" si="2"/>
        <v>500000</v>
      </c>
      <c r="T9" s="35">
        <f t="shared" si="3"/>
        <v>56.161817931884549</v>
      </c>
      <c r="U9" s="42">
        <v>0.9555940589531835</v>
      </c>
      <c r="V9" s="43">
        <f t="shared" ref="V9:V22" si="15">1-U9</f>
        <v>4.4405941046816499E-2</v>
      </c>
      <c r="W9" s="29">
        <f t="shared" si="11"/>
        <v>477797.02947659174</v>
      </c>
      <c r="X9" s="29">
        <f t="shared" si="4"/>
        <v>4921262.420517467</v>
      </c>
      <c r="Y9" s="35">
        <f t="shared" si="12"/>
        <v>49.21262420517467</v>
      </c>
      <c r="Z9" s="36">
        <f t="shared" si="13"/>
        <v>6.9491937267098791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962</v>
      </c>
      <c r="E10" s="51">
        <v>0</v>
      </c>
      <c r="F10" s="3">
        <f t="shared" si="5"/>
        <v>0</v>
      </c>
      <c r="G10" s="2">
        <v>0.5</v>
      </c>
      <c r="H10" s="3">
        <f t="shared" si="6"/>
        <v>0</v>
      </c>
      <c r="I10" s="3">
        <f t="shared" si="7"/>
        <v>1</v>
      </c>
      <c r="J10" s="5">
        <f t="shared" si="14"/>
        <v>100000</v>
      </c>
      <c r="K10" s="5">
        <f t="shared" si="8"/>
        <v>0</v>
      </c>
      <c r="L10" s="5">
        <f t="shared" si="9"/>
        <v>500000</v>
      </c>
      <c r="M10" s="5">
        <f t="shared" si="0"/>
        <v>5116181.7931884546</v>
      </c>
      <c r="N10" s="33">
        <f t="shared" si="10"/>
        <v>51.161817931884549</v>
      </c>
      <c r="O10" s="4"/>
      <c r="Q10" s="27" t="s">
        <v>46</v>
      </c>
      <c r="R10" s="29">
        <f t="shared" si="1"/>
        <v>100000</v>
      </c>
      <c r="S10" s="29">
        <f t="shared" si="2"/>
        <v>500000</v>
      </c>
      <c r="T10" s="35">
        <f t="shared" si="3"/>
        <v>51.161817931884549</v>
      </c>
      <c r="U10" s="42">
        <v>0.96363095511775332</v>
      </c>
      <c r="V10" s="43">
        <f t="shared" si="15"/>
        <v>3.6369044882246682E-2</v>
      </c>
      <c r="W10" s="29">
        <f t="shared" si="11"/>
        <v>481815.47755887668</v>
      </c>
      <c r="X10" s="29">
        <f t="shared" si="4"/>
        <v>4443465.3910408756</v>
      </c>
      <c r="Y10" s="35">
        <f t="shared" si="12"/>
        <v>44.434653910408755</v>
      </c>
      <c r="Z10" s="36">
        <f t="shared" si="13"/>
        <v>6.7271640214757937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920</v>
      </c>
      <c r="E11" s="51">
        <v>0</v>
      </c>
      <c r="F11" s="3">
        <f t="shared" si="5"/>
        <v>0</v>
      </c>
      <c r="G11" s="2">
        <v>0.5</v>
      </c>
      <c r="H11" s="3">
        <f t="shared" si="6"/>
        <v>0</v>
      </c>
      <c r="I11" s="3">
        <f t="shared" si="7"/>
        <v>1</v>
      </c>
      <c r="J11" s="5">
        <f t="shared" si="14"/>
        <v>100000</v>
      </c>
      <c r="K11" s="5">
        <f t="shared" si="8"/>
        <v>0</v>
      </c>
      <c r="L11" s="5">
        <f t="shared" si="9"/>
        <v>500000</v>
      </c>
      <c r="M11" s="5">
        <f t="shared" si="0"/>
        <v>4616181.7931884546</v>
      </c>
      <c r="N11" s="33">
        <f t="shared" si="10"/>
        <v>46.161817931884549</v>
      </c>
      <c r="O11" s="4"/>
      <c r="Q11" s="27" t="s">
        <v>48</v>
      </c>
      <c r="R11" s="29">
        <f t="shared" si="1"/>
        <v>100000</v>
      </c>
      <c r="S11" s="29">
        <f t="shared" si="2"/>
        <v>500000</v>
      </c>
      <c r="T11" s="35">
        <f t="shared" si="3"/>
        <v>46.161817931884549</v>
      </c>
      <c r="U11" s="42">
        <v>0.96005435016735896</v>
      </c>
      <c r="V11" s="43">
        <f t="shared" si="15"/>
        <v>3.9945649832641039E-2</v>
      </c>
      <c r="W11" s="29">
        <f t="shared" si="11"/>
        <v>480027.1750836795</v>
      </c>
      <c r="X11" s="29">
        <f t="shared" si="4"/>
        <v>3961649.9134819992</v>
      </c>
      <c r="Y11" s="35">
        <f t="shared" si="12"/>
        <v>39.616499134819989</v>
      </c>
      <c r="Z11" s="36">
        <f t="shared" si="13"/>
        <v>6.5453187970645601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774</v>
      </c>
      <c r="E12" s="51">
        <v>4</v>
      </c>
      <c r="F12" s="3">
        <f t="shared" si="5"/>
        <v>5.1679586563307496E-3</v>
      </c>
      <c r="G12" s="2">
        <v>0.5</v>
      </c>
      <c r="H12" s="3">
        <f t="shared" si="6"/>
        <v>2.5510204081632657E-2</v>
      </c>
      <c r="I12" s="3">
        <f t="shared" si="7"/>
        <v>0.97448979591836737</v>
      </c>
      <c r="J12" s="5">
        <f t="shared" si="14"/>
        <v>100000</v>
      </c>
      <c r="K12" s="5">
        <f t="shared" si="8"/>
        <v>2551.0204081632655</v>
      </c>
      <c r="L12" s="5">
        <f t="shared" si="9"/>
        <v>493622.44897959178</v>
      </c>
      <c r="M12" s="5">
        <f t="shared" si="0"/>
        <v>4116181.7931884546</v>
      </c>
      <c r="N12" s="33">
        <f t="shared" si="10"/>
        <v>41.161817931884549</v>
      </c>
      <c r="O12" s="4"/>
      <c r="Q12" s="27" t="s">
        <v>50</v>
      </c>
      <c r="R12" s="29">
        <f t="shared" si="1"/>
        <v>100000</v>
      </c>
      <c r="S12" s="29">
        <f t="shared" si="2"/>
        <v>493622.44897959178</v>
      </c>
      <c r="T12" s="35">
        <f t="shared" si="3"/>
        <v>41.161817931884549</v>
      </c>
      <c r="U12" s="42">
        <v>0.94127750867207383</v>
      </c>
      <c r="V12" s="43">
        <f t="shared" si="15"/>
        <v>5.8722491327926174E-2</v>
      </c>
      <c r="W12" s="29">
        <f t="shared" si="11"/>
        <v>464635.70900011802</v>
      </c>
      <c r="X12" s="29">
        <f t="shared" si="4"/>
        <v>3481622.7383983196</v>
      </c>
      <c r="Y12" s="35">
        <f t="shared" si="12"/>
        <v>34.816227383983197</v>
      </c>
      <c r="Z12" s="36">
        <f t="shared" si="13"/>
        <v>6.3455905479013524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893</v>
      </c>
      <c r="E13" s="51">
        <v>5</v>
      </c>
      <c r="F13" s="3">
        <f t="shared" si="5"/>
        <v>5.5991041433370659E-3</v>
      </c>
      <c r="G13" s="2">
        <v>0.5</v>
      </c>
      <c r="H13" s="3">
        <f t="shared" si="6"/>
        <v>2.7609055770292653E-2</v>
      </c>
      <c r="I13" s="3">
        <f t="shared" si="7"/>
        <v>0.9723909442297074</v>
      </c>
      <c r="J13" s="5">
        <f t="shared" si="14"/>
        <v>97448.979591836731</v>
      </c>
      <c r="K13" s="5">
        <f t="shared" si="8"/>
        <v>2690.4743123091307</v>
      </c>
      <c r="L13" s="5">
        <f t="shared" si="9"/>
        <v>480518.71217841079</v>
      </c>
      <c r="M13" s="5">
        <f t="shared" si="0"/>
        <v>3622559.3442088626</v>
      </c>
      <c r="N13" s="33">
        <f t="shared" si="10"/>
        <v>37.173907406541211</v>
      </c>
      <c r="O13" s="4"/>
      <c r="Q13" s="27" t="s">
        <v>52</v>
      </c>
      <c r="R13" s="29">
        <f t="shared" si="1"/>
        <v>97448.979591836731</v>
      </c>
      <c r="S13" s="29">
        <f t="shared" si="2"/>
        <v>480518.71217841079</v>
      </c>
      <c r="T13" s="35">
        <f t="shared" si="3"/>
        <v>37.173907406541211</v>
      </c>
      <c r="U13" s="42">
        <v>0.95386474178345915</v>
      </c>
      <c r="V13" s="43">
        <f t="shared" si="15"/>
        <v>4.6135258216540853E-2</v>
      </c>
      <c r="W13" s="29">
        <f t="shared" si="11"/>
        <v>458349.85731418012</v>
      </c>
      <c r="X13" s="29">
        <f t="shared" si="4"/>
        <v>3016987.0293982015</v>
      </c>
      <c r="Y13" s="35">
        <f t="shared" si="12"/>
        <v>30.959657474452751</v>
      </c>
      <c r="Z13" s="36">
        <f t="shared" si="13"/>
        <v>6.2142499320884603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953</v>
      </c>
      <c r="E14" s="51">
        <v>8</v>
      </c>
      <c r="F14" s="3">
        <f t="shared" si="5"/>
        <v>8.3945435466946487E-3</v>
      </c>
      <c r="G14" s="2">
        <v>0.5</v>
      </c>
      <c r="H14" s="3">
        <f t="shared" si="6"/>
        <v>4.1109969167523124E-2</v>
      </c>
      <c r="I14" s="3">
        <f t="shared" si="7"/>
        <v>0.95889003083247693</v>
      </c>
      <c r="J14" s="5">
        <f t="shared" si="14"/>
        <v>94758.505279527599</v>
      </c>
      <c r="K14" s="5">
        <f t="shared" si="8"/>
        <v>3895.5192304019565</v>
      </c>
      <c r="L14" s="5">
        <f t="shared" si="9"/>
        <v>464053.72832163307</v>
      </c>
      <c r="M14" s="5">
        <f t="shared" si="0"/>
        <v>3142040.6320304517</v>
      </c>
      <c r="N14" s="33">
        <f t="shared" si="10"/>
        <v>33.158402222172704</v>
      </c>
      <c r="O14" s="4"/>
      <c r="Q14" s="27" t="s">
        <v>54</v>
      </c>
      <c r="R14" s="29">
        <f t="shared" si="1"/>
        <v>94758.505279527599</v>
      </c>
      <c r="S14" s="29">
        <f t="shared" si="2"/>
        <v>464053.72832163307</v>
      </c>
      <c r="T14" s="35">
        <f t="shared" si="3"/>
        <v>33.158402222172704</v>
      </c>
      <c r="U14" s="42">
        <v>0.94210046609890041</v>
      </c>
      <c r="V14" s="43">
        <f t="shared" si="15"/>
        <v>5.7899533901099587E-2</v>
      </c>
      <c r="W14" s="29">
        <f t="shared" si="11"/>
        <v>437185.233746743</v>
      </c>
      <c r="X14" s="29">
        <f t="shared" si="4"/>
        <v>2558637.1720840214</v>
      </c>
      <c r="Y14" s="35">
        <f t="shared" si="12"/>
        <v>27.001662431634095</v>
      </c>
      <c r="Z14" s="36">
        <f t="shared" si="13"/>
        <v>6.1567397905386088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923</v>
      </c>
      <c r="E15" s="51">
        <v>14</v>
      </c>
      <c r="F15" s="3">
        <f t="shared" si="5"/>
        <v>1.5167930660888408E-2</v>
      </c>
      <c r="G15" s="2">
        <v>0.5</v>
      </c>
      <c r="H15" s="3">
        <f t="shared" si="6"/>
        <v>7.3068893528183715E-2</v>
      </c>
      <c r="I15" s="3">
        <f t="shared" si="7"/>
        <v>0.92693110647181631</v>
      </c>
      <c r="J15" s="5">
        <f t="shared" si="14"/>
        <v>90862.98604912564</v>
      </c>
      <c r="K15" s="5">
        <f t="shared" si="8"/>
        <v>6639.2578532764037</v>
      </c>
      <c r="L15" s="5">
        <f t="shared" si="9"/>
        <v>437716.78561243723</v>
      </c>
      <c r="M15" s="5">
        <f t="shared" si="0"/>
        <v>2677986.9037088184</v>
      </c>
      <c r="N15" s="33">
        <f t="shared" si="10"/>
        <v>29.472803174891787</v>
      </c>
      <c r="O15" s="4"/>
      <c r="Q15" s="27" t="s">
        <v>56</v>
      </c>
      <c r="R15" s="29">
        <f t="shared" si="1"/>
        <v>90862.98604912564</v>
      </c>
      <c r="S15" s="29">
        <f t="shared" si="2"/>
        <v>437716.78561243723</v>
      </c>
      <c r="T15" s="35">
        <f t="shared" si="3"/>
        <v>29.472803174891787</v>
      </c>
      <c r="U15" s="42">
        <v>0.91645683631107144</v>
      </c>
      <c r="V15" s="43">
        <f t="shared" si="15"/>
        <v>8.3543163688928557E-2</v>
      </c>
      <c r="W15" s="29">
        <f t="shared" si="11"/>
        <v>401148.54054262576</v>
      </c>
      <c r="X15" s="29">
        <f t="shared" si="4"/>
        <v>2121451.9383372786</v>
      </c>
      <c r="Y15" s="35">
        <f t="shared" si="12"/>
        <v>23.347812245464862</v>
      </c>
      <c r="Z15" s="36">
        <f t="shared" si="13"/>
        <v>6.1249909294269251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783</v>
      </c>
      <c r="E16" s="51">
        <v>10</v>
      </c>
      <c r="F16" s="3">
        <f t="shared" si="5"/>
        <v>1.277139208173691E-2</v>
      </c>
      <c r="G16" s="2">
        <v>0.5</v>
      </c>
      <c r="H16" s="3">
        <f t="shared" si="6"/>
        <v>6.1881188118811888E-2</v>
      </c>
      <c r="I16" s="3">
        <f t="shared" si="7"/>
        <v>0.93811881188118806</v>
      </c>
      <c r="J16" s="5">
        <f t="shared" si="14"/>
        <v>84223.728195849239</v>
      </c>
      <c r="K16" s="5">
        <f t="shared" si="8"/>
        <v>5211.8643685550278</v>
      </c>
      <c r="L16" s="5">
        <f t="shared" si="9"/>
        <v>408088.98005785857</v>
      </c>
      <c r="M16" s="5">
        <f t="shared" si="0"/>
        <v>2240270.118096381</v>
      </c>
      <c r="N16" s="33">
        <f t="shared" si="10"/>
        <v>26.59903765939902</v>
      </c>
      <c r="O16" s="4"/>
      <c r="Q16" s="27" t="s">
        <v>58</v>
      </c>
      <c r="R16" s="29">
        <f t="shared" si="1"/>
        <v>84223.728195849239</v>
      </c>
      <c r="S16" s="29">
        <f t="shared" si="2"/>
        <v>408088.98005785857</v>
      </c>
      <c r="T16" s="35">
        <f t="shared" si="3"/>
        <v>26.59903765939902</v>
      </c>
      <c r="U16" s="42">
        <v>0.8859396016463057</v>
      </c>
      <c r="V16" s="43">
        <f t="shared" si="15"/>
        <v>0.1140603983536943</v>
      </c>
      <c r="W16" s="29">
        <f t="shared" si="11"/>
        <v>361542.18842870643</v>
      </c>
      <c r="X16" s="29">
        <f t="shared" si="4"/>
        <v>1720303.397794653</v>
      </c>
      <c r="Y16" s="35">
        <f t="shared" si="12"/>
        <v>20.425400711238449</v>
      </c>
      <c r="Z16" s="36">
        <f t="shared" si="13"/>
        <v>6.1736369481605706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600</v>
      </c>
      <c r="E17" s="51">
        <v>11</v>
      </c>
      <c r="F17" s="3">
        <f t="shared" si="5"/>
        <v>1.8333333333333333E-2</v>
      </c>
      <c r="G17" s="2">
        <v>0.5</v>
      </c>
      <c r="H17" s="3">
        <f t="shared" si="6"/>
        <v>8.7649402390438252E-2</v>
      </c>
      <c r="I17" s="3">
        <f t="shared" si="7"/>
        <v>0.91235059760956172</v>
      </c>
      <c r="J17" s="5">
        <f t="shared" si="14"/>
        <v>79011.863827294204</v>
      </c>
      <c r="K17" s="5">
        <f t="shared" si="8"/>
        <v>6925.3426462170228</v>
      </c>
      <c r="L17" s="5">
        <f t="shared" si="9"/>
        <v>377745.96252092853</v>
      </c>
      <c r="M17" s="5">
        <f t="shared" si="0"/>
        <v>1832181.1380385226</v>
      </c>
      <c r="N17" s="33">
        <f t="shared" si="10"/>
        <v>23.188683943000544</v>
      </c>
      <c r="O17" s="4"/>
      <c r="Q17" s="27" t="s">
        <v>60</v>
      </c>
      <c r="R17" s="29">
        <f t="shared" si="1"/>
        <v>79011.863827294204</v>
      </c>
      <c r="S17" s="29">
        <f t="shared" si="2"/>
        <v>377745.96252092853</v>
      </c>
      <c r="T17" s="35">
        <f t="shared" si="3"/>
        <v>23.188683943000544</v>
      </c>
      <c r="U17" s="42">
        <v>0.85631920960893304</v>
      </c>
      <c r="V17" s="43">
        <f t="shared" si="15"/>
        <v>0.14368079039106696</v>
      </c>
      <c r="W17" s="29">
        <f t="shared" si="11"/>
        <v>323471.12405888719</v>
      </c>
      <c r="X17" s="29">
        <f t="shared" si="4"/>
        <v>1358761.2093659465</v>
      </c>
      <c r="Y17" s="35">
        <f t="shared" si="12"/>
        <v>17.196926430389684</v>
      </c>
      <c r="Z17" s="36">
        <f t="shared" si="13"/>
        <v>5.9917575126108602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448</v>
      </c>
      <c r="E18" s="51">
        <v>12</v>
      </c>
      <c r="F18" s="3">
        <f t="shared" si="5"/>
        <v>2.6785714285714284E-2</v>
      </c>
      <c r="G18" s="2">
        <v>0.5</v>
      </c>
      <c r="H18" s="3">
        <f t="shared" si="6"/>
        <v>0.12552301255230125</v>
      </c>
      <c r="I18" s="3">
        <f t="shared" si="7"/>
        <v>0.87447698744769875</v>
      </c>
      <c r="J18" s="5">
        <f t="shared" si="14"/>
        <v>72086.521181077187</v>
      </c>
      <c r="K18" s="5">
        <f t="shared" si="8"/>
        <v>9048.5173030640817</v>
      </c>
      <c r="L18" s="5">
        <f t="shared" si="9"/>
        <v>337811.31264772569</v>
      </c>
      <c r="M18" s="5">
        <f t="shared" si="0"/>
        <v>1454435.175517594</v>
      </c>
      <c r="N18" s="33">
        <f t="shared" si="10"/>
        <v>20.176243099096663</v>
      </c>
      <c r="O18" s="4"/>
      <c r="Q18" s="27" t="s">
        <v>62</v>
      </c>
      <c r="R18" s="29">
        <f t="shared" si="1"/>
        <v>72086.521181077187</v>
      </c>
      <c r="S18" s="29">
        <f t="shared" si="2"/>
        <v>337811.31264772569</v>
      </c>
      <c r="T18" s="35">
        <f t="shared" si="3"/>
        <v>20.176243099096663</v>
      </c>
      <c r="U18" s="42">
        <v>0.77613843304153718</v>
      </c>
      <c r="V18" s="43">
        <f t="shared" si="15"/>
        <v>0.22386156695846282</v>
      </c>
      <c r="W18" s="29">
        <f t="shared" si="11"/>
        <v>262188.34286211064</v>
      </c>
      <c r="X18" s="29">
        <f t="shared" si="4"/>
        <v>1035290.0853070593</v>
      </c>
      <c r="Y18" s="35">
        <f t="shared" si="12"/>
        <v>14.361770665926162</v>
      </c>
      <c r="Z18" s="36">
        <f t="shared" si="13"/>
        <v>5.8144724331705007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288</v>
      </c>
      <c r="E19" s="51">
        <v>10</v>
      </c>
      <c r="F19" s="3">
        <f t="shared" si="5"/>
        <v>3.4722222222222224E-2</v>
      </c>
      <c r="G19" s="2">
        <v>0.5</v>
      </c>
      <c r="H19" s="3">
        <f t="shared" si="6"/>
        <v>0.15974440894568689</v>
      </c>
      <c r="I19" s="3">
        <f t="shared" si="7"/>
        <v>0.84025559105431313</v>
      </c>
      <c r="J19" s="5">
        <f t="shared" si="14"/>
        <v>63038.003878013107</v>
      </c>
      <c r="K19" s="5">
        <f t="shared" si="8"/>
        <v>10069.968670609122</v>
      </c>
      <c r="L19" s="5">
        <f t="shared" si="9"/>
        <v>290015.09771354269</v>
      </c>
      <c r="M19" s="5">
        <f t="shared" si="0"/>
        <v>1116623.8628698683</v>
      </c>
      <c r="N19" s="33">
        <f t="shared" si="10"/>
        <v>17.713502874086615</v>
      </c>
      <c r="O19" s="4"/>
      <c r="Q19" s="27" t="s">
        <v>64</v>
      </c>
      <c r="R19" s="29">
        <f t="shared" si="1"/>
        <v>63038.003878013107</v>
      </c>
      <c r="S19" s="29">
        <f t="shared" si="2"/>
        <v>290015.09771354269</v>
      </c>
      <c r="T19" s="35">
        <f t="shared" si="3"/>
        <v>17.713502874086615</v>
      </c>
      <c r="U19" s="42">
        <v>0.73716277889453141</v>
      </c>
      <c r="V19" s="43">
        <f t="shared" si="15"/>
        <v>0.26283722110546859</v>
      </c>
      <c r="W19" s="29">
        <f t="shared" si="11"/>
        <v>213788.33535188419</v>
      </c>
      <c r="X19" s="29">
        <f t="shared" si="4"/>
        <v>773101.74244494876</v>
      </c>
      <c r="Y19" s="35">
        <f t="shared" si="12"/>
        <v>12.264058105980055</v>
      </c>
      <c r="Z19" s="36">
        <f t="shared" si="13"/>
        <v>5.4494447681065594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184</v>
      </c>
      <c r="E20" s="51">
        <v>9</v>
      </c>
      <c r="F20" s="3">
        <f t="shared" si="5"/>
        <v>4.8913043478260872E-2</v>
      </c>
      <c r="G20" s="2">
        <v>0.5</v>
      </c>
      <c r="H20" s="3">
        <f t="shared" si="6"/>
        <v>0.21791767554479421</v>
      </c>
      <c r="I20" s="3">
        <f t="shared" si="7"/>
        <v>0.78208232445520576</v>
      </c>
      <c r="J20" s="5">
        <f t="shared" si="14"/>
        <v>52968.035207403984</v>
      </c>
      <c r="K20" s="5">
        <f t="shared" si="8"/>
        <v>11542.671110572299</v>
      </c>
      <c r="L20" s="5">
        <f t="shared" si="9"/>
        <v>235983.49826058914</v>
      </c>
      <c r="M20" s="5">
        <f t="shared" si="0"/>
        <v>826608.76515632565</v>
      </c>
      <c r="N20" s="33">
        <f t="shared" si="10"/>
        <v>15.605803800719052</v>
      </c>
      <c r="O20" s="4"/>
      <c r="Q20" s="27" t="s">
        <v>66</v>
      </c>
      <c r="R20" s="29">
        <f t="shared" si="1"/>
        <v>52968.035207403984</v>
      </c>
      <c r="S20" s="29">
        <f t="shared" si="2"/>
        <v>235983.49826058914</v>
      </c>
      <c r="T20" s="35">
        <f t="shared" si="3"/>
        <v>15.605803800719052</v>
      </c>
      <c r="U20" s="42">
        <v>0.7271372759570951</v>
      </c>
      <c r="V20" s="43">
        <f t="shared" si="15"/>
        <v>0.2728627240429049</v>
      </c>
      <c r="W20" s="29">
        <f t="shared" si="11"/>
        <v>171592.39809603067</v>
      </c>
      <c r="X20" s="29">
        <f t="shared" si="4"/>
        <v>559313.40709306463</v>
      </c>
      <c r="Y20" s="35">
        <f t="shared" si="12"/>
        <v>10.559451656135485</v>
      </c>
      <c r="Z20" s="36">
        <f t="shared" si="13"/>
        <v>5.0463521445835671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95</v>
      </c>
      <c r="E21" s="51">
        <v>6</v>
      </c>
      <c r="F21" s="3">
        <f t="shared" si="5"/>
        <v>6.3157894736842107E-2</v>
      </c>
      <c r="G21" s="2">
        <v>0.5</v>
      </c>
      <c r="H21" s="3">
        <f t="shared" si="6"/>
        <v>0.27272727272727271</v>
      </c>
      <c r="I21" s="3">
        <f t="shared" si="7"/>
        <v>0.72727272727272729</v>
      </c>
      <c r="J21" s="5">
        <f t="shared" si="14"/>
        <v>41425.364096831683</v>
      </c>
      <c r="K21" s="5">
        <f t="shared" si="8"/>
        <v>11297.826571863185</v>
      </c>
      <c r="L21" s="5">
        <f t="shared" si="9"/>
        <v>178882.25405450043</v>
      </c>
      <c r="M21" s="5">
        <f>L21+M22</f>
        <v>590625.26689573657</v>
      </c>
      <c r="N21" s="33">
        <f t="shared" si="10"/>
        <v>14.257575757575758</v>
      </c>
      <c r="O21" s="4"/>
      <c r="Q21" s="27" t="s">
        <v>68</v>
      </c>
      <c r="R21" s="29">
        <f t="shared" si="1"/>
        <v>41425.364096831683</v>
      </c>
      <c r="S21" s="29">
        <f t="shared" si="2"/>
        <v>178882.25405450043</v>
      </c>
      <c r="T21" s="35">
        <f t="shared" si="3"/>
        <v>14.257575757575758</v>
      </c>
      <c r="U21" s="42">
        <v>0.68635947845240242</v>
      </c>
      <c r="V21" s="43">
        <f t="shared" si="15"/>
        <v>0.31364052154759758</v>
      </c>
      <c r="W21" s="29">
        <f t="shared" si="11"/>
        <v>122777.53059723707</v>
      </c>
      <c r="X21" s="29">
        <f>X22+W21</f>
        <v>387721.00899703393</v>
      </c>
      <c r="Y21" s="35">
        <f t="shared" si="12"/>
        <v>9.3595075734455122</v>
      </c>
      <c r="Z21" s="36">
        <f t="shared" si="13"/>
        <v>4.8980681841302456</v>
      </c>
    </row>
    <row r="22" spans="1:26" s="2" customFormat="1" x14ac:dyDescent="0.25">
      <c r="A22" s="12">
        <v>19</v>
      </c>
      <c r="B22" s="13" t="s">
        <v>69</v>
      </c>
      <c r="C22" s="12"/>
      <c r="D22">
        <v>41</v>
      </c>
      <c r="E22" s="51">
        <v>3</v>
      </c>
      <c r="F22" s="17">
        <f t="shared" si="5"/>
        <v>7.3170731707317069E-2</v>
      </c>
      <c r="G22" s="12"/>
      <c r="H22" s="17">
        <v>1</v>
      </c>
      <c r="I22" s="17">
        <f t="shared" si="7"/>
        <v>0</v>
      </c>
      <c r="J22" s="21">
        <f t="shared" si="14"/>
        <v>30127.537524968498</v>
      </c>
      <c r="K22" s="21">
        <f t="shared" si="8"/>
        <v>30127.537524968498</v>
      </c>
      <c r="L22" s="21">
        <f>K22/F22</f>
        <v>411743.0128412362</v>
      </c>
      <c r="M22" s="21">
        <f>L22</f>
        <v>411743.0128412362</v>
      </c>
      <c r="N22" s="34">
        <f t="shared" si="10"/>
        <v>13.666666666666668</v>
      </c>
      <c r="O22" s="4"/>
      <c r="Q22" s="30" t="s">
        <v>69</v>
      </c>
      <c r="R22" s="31">
        <f t="shared" si="1"/>
        <v>30127.537524968498</v>
      </c>
      <c r="S22" s="31">
        <f t="shared" si="2"/>
        <v>411743.0128412362</v>
      </c>
      <c r="T22" s="38">
        <f t="shared" si="3"/>
        <v>13.666666666666668</v>
      </c>
      <c r="U22" s="44">
        <v>0.64346806172022719</v>
      </c>
      <c r="V22" s="45">
        <f t="shared" si="15"/>
        <v>0.35653193827977281</v>
      </c>
      <c r="W22" s="31">
        <f t="shared" si="11"/>
        <v>264943.47839979688</v>
      </c>
      <c r="X22" s="31">
        <f>W22</f>
        <v>264943.47839979688</v>
      </c>
      <c r="Y22" s="38">
        <f t="shared" si="12"/>
        <v>8.7940635101764393</v>
      </c>
      <c r="Z22" s="37">
        <f t="shared" si="13"/>
        <v>4.8726031564902286</v>
      </c>
    </row>
    <row r="23" spans="1:26" s="2" customFormat="1" ht="13.2" x14ac:dyDescent="0.25">
      <c r="B23" s="2" t="s">
        <v>70</v>
      </c>
      <c r="D23" s="25">
        <f>SUM(D4:D22)</f>
        <v>11192</v>
      </c>
      <c r="E23" s="25">
        <f>SUM(E4:E22)</f>
        <v>92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81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7791323.0683050016</v>
      </c>
      <c r="N29" s="32">
        <f>M29/J29</f>
        <v>77.913230683050017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77.913230683050017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6932023.3906016015</v>
      </c>
      <c r="Y29" s="40">
        <f>X29/R29</f>
        <v>69.320233906016014</v>
      </c>
      <c r="Z29" s="36">
        <f>T29-Y29</f>
        <v>8.5929967770340028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405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7691323.0683050016</v>
      </c>
      <c r="N30" s="33">
        <f t="shared" ref="N30:N47" si="26">M30/J30</f>
        <v>76.913230683050017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76.913230683050017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6836158.7165986374</v>
      </c>
      <c r="Y30" s="35">
        <f t="shared" ref="Y30:Y47" si="28">X30/R30</f>
        <v>68.361587165986379</v>
      </c>
      <c r="Z30" s="36">
        <f t="shared" ref="Z30:Z47" si="29">T30-Y30</f>
        <v>8.5516435170636385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584</v>
      </c>
      <c r="E31" s="51">
        <v>1</v>
      </c>
      <c r="F31" s="3">
        <f t="shared" si="21"/>
        <v>1.7123287671232876E-3</v>
      </c>
      <c r="G31" s="2">
        <v>0.5</v>
      </c>
      <c r="H31" s="3">
        <f t="shared" si="22"/>
        <v>8.5251491901108256E-3</v>
      </c>
      <c r="I31" s="3">
        <f t="shared" si="23"/>
        <v>0.99147485080988917</v>
      </c>
      <c r="J31" s="5">
        <f t="shared" ref="J31:J47" si="30">I30*J30</f>
        <v>100000</v>
      </c>
      <c r="K31" s="5">
        <f t="shared" si="24"/>
        <v>852.51491901108261</v>
      </c>
      <c r="L31" s="5">
        <f t="shared" si="25"/>
        <v>497868.71270247234</v>
      </c>
      <c r="M31" s="5">
        <f t="shared" si="16"/>
        <v>7291323.0683050016</v>
      </c>
      <c r="N31" s="33">
        <f t="shared" si="26"/>
        <v>72.913230683050017</v>
      </c>
      <c r="O31" s="4"/>
      <c r="Q31" s="27" t="s">
        <v>38</v>
      </c>
      <c r="R31" s="29">
        <f t="shared" si="17"/>
        <v>100000</v>
      </c>
      <c r="S31" s="29">
        <f t="shared" si="18"/>
        <v>497868.71270247234</v>
      </c>
      <c r="T31" s="35">
        <f t="shared" si="19"/>
        <v>72.913230683050017</v>
      </c>
      <c r="U31" s="42">
        <v>0.95864674002964168</v>
      </c>
      <c r="V31" s="43">
        <f>1-U31</f>
        <v>4.1353259970358325E-2</v>
      </c>
      <c r="W31" s="29">
        <f t="shared" si="27"/>
        <v>477280.21839497937</v>
      </c>
      <c r="X31" s="29">
        <f t="shared" si="20"/>
        <v>6452700.0205867812</v>
      </c>
      <c r="Y31" s="35">
        <f t="shared" si="28"/>
        <v>64.527000205867807</v>
      </c>
      <c r="Z31" s="36">
        <f t="shared" si="29"/>
        <v>8.3862304771822096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656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99147.485080988918</v>
      </c>
      <c r="K32" s="5">
        <f t="shared" si="24"/>
        <v>0</v>
      </c>
      <c r="L32" s="5">
        <f t="shared" si="25"/>
        <v>495737.42540494457</v>
      </c>
      <c r="M32" s="5">
        <f t="shared" si="16"/>
        <v>6793454.3556025289</v>
      </c>
      <c r="N32" s="33">
        <f t="shared" si="26"/>
        <v>68.51867548685955</v>
      </c>
      <c r="O32" s="4"/>
      <c r="Q32" s="27" t="s">
        <v>40</v>
      </c>
      <c r="R32" s="29">
        <f t="shared" si="17"/>
        <v>99147.485080988918</v>
      </c>
      <c r="S32" s="29">
        <f t="shared" si="18"/>
        <v>495737.42540494457</v>
      </c>
      <c r="T32" s="35">
        <f t="shared" si="19"/>
        <v>68.51867548685955</v>
      </c>
      <c r="U32" s="42">
        <v>0.95864674002964168</v>
      </c>
      <c r="V32" s="43">
        <f>1-U32</f>
        <v>4.1353259970358325E-2</v>
      </c>
      <c r="W32" s="29">
        <f t="shared" si="27"/>
        <v>475237.06677513779</v>
      </c>
      <c r="X32" s="29">
        <f t="shared" si="20"/>
        <v>5975419.8021918014</v>
      </c>
      <c r="Y32" s="35">
        <f t="shared" si="28"/>
        <v>60.267991642054881</v>
      </c>
      <c r="Z32" s="36">
        <f t="shared" si="29"/>
        <v>8.2506838448046693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670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99147.485080988918</v>
      </c>
      <c r="K33" s="5">
        <f t="shared" si="24"/>
        <v>0</v>
      </c>
      <c r="L33" s="5">
        <f t="shared" si="25"/>
        <v>495737.42540494457</v>
      </c>
      <c r="M33" s="5">
        <f t="shared" si="16"/>
        <v>6297716.9301975844</v>
      </c>
      <c r="N33" s="33">
        <f t="shared" si="26"/>
        <v>63.518675486859557</v>
      </c>
      <c r="O33" s="4"/>
      <c r="Q33" s="27" t="s">
        <v>42</v>
      </c>
      <c r="R33" s="29">
        <f t="shared" si="17"/>
        <v>99147.485080988918</v>
      </c>
      <c r="S33" s="29">
        <f t="shared" si="18"/>
        <v>495737.42540494457</v>
      </c>
      <c r="T33" s="35">
        <f t="shared" si="19"/>
        <v>63.518675486859557</v>
      </c>
      <c r="U33" s="42">
        <v>0.95864674002964168</v>
      </c>
      <c r="V33" s="43">
        <f>1-U33</f>
        <v>4.1353259970358325E-2</v>
      </c>
      <c r="W33" s="29">
        <f t="shared" si="27"/>
        <v>475237.06677513779</v>
      </c>
      <c r="X33" s="29">
        <f t="shared" si="20"/>
        <v>5500182.7354166638</v>
      </c>
      <c r="Y33" s="35">
        <f t="shared" si="28"/>
        <v>55.474757941906681</v>
      </c>
      <c r="Z33" s="36">
        <f t="shared" si="29"/>
        <v>8.0439175449528761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761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99147.485080988918</v>
      </c>
      <c r="K34" s="5">
        <f t="shared" si="24"/>
        <v>0</v>
      </c>
      <c r="L34" s="5">
        <f t="shared" si="25"/>
        <v>495737.42540494457</v>
      </c>
      <c r="M34" s="5">
        <f t="shared" si="16"/>
        <v>5801979.50479264</v>
      </c>
      <c r="N34" s="33">
        <f t="shared" si="26"/>
        <v>58.518675486859557</v>
      </c>
      <c r="O34" s="4"/>
      <c r="Q34" s="27" t="s">
        <v>44</v>
      </c>
      <c r="R34" s="29">
        <f t="shared" si="17"/>
        <v>99147.485080988918</v>
      </c>
      <c r="S34" s="29">
        <f t="shared" si="18"/>
        <v>495737.42540494457</v>
      </c>
      <c r="T34" s="35">
        <f t="shared" si="19"/>
        <v>58.518675486859557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480458.90565983357</v>
      </c>
      <c r="X34" s="29">
        <f t="shared" si="20"/>
        <v>5024945.6686415263</v>
      </c>
      <c r="Y34" s="35">
        <f t="shared" si="28"/>
        <v>50.681524241758474</v>
      </c>
      <c r="Z34" s="36">
        <f t="shared" si="29"/>
        <v>7.837151245101083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872</v>
      </c>
      <c r="E35" s="51">
        <v>2</v>
      </c>
      <c r="F35" s="3">
        <f t="shared" si="21"/>
        <v>2.2935779816513763E-3</v>
      </c>
      <c r="G35" s="2">
        <v>0.5</v>
      </c>
      <c r="H35" s="3">
        <f t="shared" si="22"/>
        <v>1.1402508551881414E-2</v>
      </c>
      <c r="I35" s="3">
        <f t="shared" si="23"/>
        <v>0.98859749144811859</v>
      </c>
      <c r="J35" s="5">
        <f t="shared" si="30"/>
        <v>99147.485080988918</v>
      </c>
      <c r="K35" s="5">
        <f t="shared" si="24"/>
        <v>1130.530046533511</v>
      </c>
      <c r="L35" s="5">
        <f t="shared" si="25"/>
        <v>492911.10028861079</v>
      </c>
      <c r="M35" s="5">
        <f t="shared" si="16"/>
        <v>5306242.0793876955</v>
      </c>
      <c r="N35" s="33">
        <f t="shared" si="26"/>
        <v>53.518675486859557</v>
      </c>
      <c r="O35" s="4"/>
      <c r="Q35" s="27" t="s">
        <v>46</v>
      </c>
      <c r="R35" s="29">
        <f t="shared" si="17"/>
        <v>99147.485080988918</v>
      </c>
      <c r="S35" s="29">
        <f t="shared" si="18"/>
        <v>492911.10028861079</v>
      </c>
      <c r="T35" s="35">
        <f t="shared" si="19"/>
        <v>53.518675486859557</v>
      </c>
      <c r="U35" s="42">
        <v>0.96192878092594225</v>
      </c>
      <c r="V35" s="43">
        <f t="shared" si="31"/>
        <v>3.8071219074057749E-2</v>
      </c>
      <c r="W35" s="29">
        <f t="shared" si="27"/>
        <v>474145.37380548823</v>
      </c>
      <c r="X35" s="29">
        <f t="shared" si="20"/>
        <v>4544486.7629816923</v>
      </c>
      <c r="Y35" s="35">
        <f t="shared" si="28"/>
        <v>45.835623155438739</v>
      </c>
      <c r="Z35" s="36">
        <f t="shared" si="29"/>
        <v>7.6830523314208179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806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98016.955034455401</v>
      </c>
      <c r="K36" s="5">
        <f t="shared" si="24"/>
        <v>0</v>
      </c>
      <c r="L36" s="5">
        <f t="shared" si="25"/>
        <v>490084.775172277</v>
      </c>
      <c r="M36" s="5">
        <f t="shared" si="16"/>
        <v>4813330.9790990846</v>
      </c>
      <c r="N36" s="33">
        <f t="shared" si="26"/>
        <v>49.107126184516538</v>
      </c>
      <c r="O36" s="4"/>
      <c r="Q36" s="27" t="s">
        <v>48</v>
      </c>
      <c r="R36" s="29">
        <f t="shared" si="17"/>
        <v>98016.955034455401</v>
      </c>
      <c r="S36" s="29">
        <f t="shared" si="18"/>
        <v>490084.775172277</v>
      </c>
      <c r="T36" s="35">
        <f t="shared" si="19"/>
        <v>49.107126184516538</v>
      </c>
      <c r="U36" s="42">
        <v>0.95558309086652893</v>
      </c>
      <c r="V36" s="43">
        <f t="shared" si="31"/>
        <v>4.4416909133471072E-2</v>
      </c>
      <c r="W36" s="29">
        <f t="shared" si="27"/>
        <v>468316.72424575238</v>
      </c>
      <c r="X36" s="29">
        <f t="shared" si="20"/>
        <v>4070341.3891762039</v>
      </c>
      <c r="Y36" s="35">
        <f t="shared" si="28"/>
        <v>41.526911213936174</v>
      </c>
      <c r="Z36" s="36">
        <f t="shared" si="29"/>
        <v>7.5802149705803643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746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98016.955034455401</v>
      </c>
      <c r="K37" s="5">
        <f t="shared" si="24"/>
        <v>0</v>
      </c>
      <c r="L37" s="5">
        <f t="shared" si="25"/>
        <v>490084.775172277</v>
      </c>
      <c r="M37" s="5">
        <f t="shared" si="16"/>
        <v>4323246.2039268073</v>
      </c>
      <c r="N37" s="33">
        <f t="shared" si="26"/>
        <v>44.107126184516531</v>
      </c>
      <c r="O37" s="4"/>
      <c r="Q37" s="27" t="s">
        <v>50</v>
      </c>
      <c r="R37" s="29">
        <f t="shared" si="17"/>
        <v>98016.955034455401</v>
      </c>
      <c r="S37" s="29">
        <f t="shared" si="18"/>
        <v>490084.775172277</v>
      </c>
      <c r="T37" s="35">
        <f t="shared" si="19"/>
        <v>44.107126184516531</v>
      </c>
      <c r="U37" s="42">
        <v>0.95343645724036619</v>
      </c>
      <c r="V37" s="43">
        <f t="shared" si="31"/>
        <v>4.6563542759633814E-2</v>
      </c>
      <c r="W37" s="29">
        <f t="shared" si="27"/>
        <v>467264.69178769714</v>
      </c>
      <c r="X37" s="29">
        <f t="shared" si="20"/>
        <v>3602024.6649304517</v>
      </c>
      <c r="Y37" s="35">
        <f t="shared" si="28"/>
        <v>36.748995759603531</v>
      </c>
      <c r="Z37" s="36">
        <f t="shared" si="29"/>
        <v>7.358130424913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879</v>
      </c>
      <c r="E38" s="51">
        <v>2</v>
      </c>
      <c r="F38" s="3">
        <f t="shared" si="21"/>
        <v>2.2753128555176336E-3</v>
      </c>
      <c r="G38" s="2">
        <v>0.5</v>
      </c>
      <c r="H38" s="3">
        <f t="shared" si="22"/>
        <v>1.1312217194570135E-2</v>
      </c>
      <c r="I38" s="3">
        <f t="shared" si="23"/>
        <v>0.9886877828054299</v>
      </c>
      <c r="J38" s="5">
        <f t="shared" si="30"/>
        <v>98016.955034455401</v>
      </c>
      <c r="K38" s="5">
        <f t="shared" si="24"/>
        <v>1108.7890841001743</v>
      </c>
      <c r="L38" s="5">
        <f t="shared" si="25"/>
        <v>487312.80246202659</v>
      </c>
      <c r="M38" s="5">
        <f t="shared" si="16"/>
        <v>3833161.4287545299</v>
      </c>
      <c r="N38" s="33">
        <f t="shared" si="26"/>
        <v>39.107126184516531</v>
      </c>
      <c r="O38" s="4"/>
      <c r="Q38" s="27" t="s">
        <v>52</v>
      </c>
      <c r="R38" s="29">
        <f t="shared" si="17"/>
        <v>98016.955034455401</v>
      </c>
      <c r="S38" s="29">
        <f t="shared" si="18"/>
        <v>487312.80246202659</v>
      </c>
      <c r="T38" s="35">
        <f t="shared" si="19"/>
        <v>39.107126184516531</v>
      </c>
      <c r="U38" s="42">
        <v>0.93748024841036759</v>
      </c>
      <c r="V38" s="43">
        <f t="shared" si="31"/>
        <v>6.2519751589632411E-2</v>
      </c>
      <c r="W38" s="29">
        <f t="shared" si="27"/>
        <v>456846.12710565305</v>
      </c>
      <c r="X38" s="29">
        <f t="shared" si="20"/>
        <v>3134759.9731427543</v>
      </c>
      <c r="Y38" s="35">
        <f t="shared" si="28"/>
        <v>31.981813473401701</v>
      </c>
      <c r="Z38" s="36">
        <f t="shared" si="29"/>
        <v>7.1253127111148302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919</v>
      </c>
      <c r="E39" s="51">
        <v>3</v>
      </c>
      <c r="F39" s="3">
        <f t="shared" si="21"/>
        <v>3.2644178454842221E-3</v>
      </c>
      <c r="G39" s="2">
        <v>0.5</v>
      </c>
      <c r="H39" s="3">
        <f t="shared" si="22"/>
        <v>1.6189962223421478E-2</v>
      </c>
      <c r="I39" s="3">
        <f t="shared" si="23"/>
        <v>0.98381003777657849</v>
      </c>
      <c r="J39" s="5">
        <f t="shared" si="30"/>
        <v>96908.165950355236</v>
      </c>
      <c r="K39" s="5">
        <f t="shared" si="24"/>
        <v>1568.9395458773108</v>
      </c>
      <c r="L39" s="5">
        <f t="shared" si="25"/>
        <v>480618.48088708293</v>
      </c>
      <c r="M39" s="5">
        <f t="shared" si="16"/>
        <v>3345848.6262925034</v>
      </c>
      <c r="N39" s="33">
        <f t="shared" si="26"/>
        <v>34.525972021867972</v>
      </c>
      <c r="O39" s="4"/>
      <c r="Q39" s="27" t="s">
        <v>54</v>
      </c>
      <c r="R39" s="29">
        <f t="shared" si="17"/>
        <v>96908.165950355236</v>
      </c>
      <c r="S39" s="29">
        <f t="shared" si="18"/>
        <v>480618.48088708293</v>
      </c>
      <c r="T39" s="35">
        <f t="shared" si="19"/>
        <v>34.525972021867972</v>
      </c>
      <c r="U39" s="42">
        <v>0.91788799906018037</v>
      </c>
      <c r="V39" s="43">
        <f t="shared" si="31"/>
        <v>8.2112000939819629E-2</v>
      </c>
      <c r="W39" s="29">
        <f t="shared" si="27"/>
        <v>441153.93573278812</v>
      </c>
      <c r="X39" s="29">
        <f t="shared" si="20"/>
        <v>2677913.8460371015</v>
      </c>
      <c r="Y39" s="35">
        <f t="shared" si="28"/>
        <v>27.633521074054389</v>
      </c>
      <c r="Z39" s="36">
        <f t="shared" si="29"/>
        <v>6.8924509478135825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1007</v>
      </c>
      <c r="E40" s="51">
        <v>2</v>
      </c>
      <c r="F40" s="3">
        <f t="shared" si="21"/>
        <v>1.9860973187686196E-3</v>
      </c>
      <c r="G40" s="2">
        <v>0.5</v>
      </c>
      <c r="H40" s="3">
        <f t="shared" si="22"/>
        <v>9.881422924901186E-3</v>
      </c>
      <c r="I40" s="3">
        <f t="shared" si="23"/>
        <v>0.99011857707509876</v>
      </c>
      <c r="J40" s="5">
        <f t="shared" si="30"/>
        <v>95339.226404477929</v>
      </c>
      <c r="K40" s="5">
        <f t="shared" si="24"/>
        <v>942.0872174355527</v>
      </c>
      <c r="L40" s="5">
        <f t="shared" si="25"/>
        <v>474340.91397880076</v>
      </c>
      <c r="M40" s="5">
        <f t="shared" si="16"/>
        <v>2865230.1454054206</v>
      </c>
      <c r="N40" s="33">
        <f t="shared" si="26"/>
        <v>30.053003925683683</v>
      </c>
      <c r="O40" s="4"/>
      <c r="Q40" s="27" t="s">
        <v>56</v>
      </c>
      <c r="R40" s="29">
        <f t="shared" si="17"/>
        <v>95339.226404477929</v>
      </c>
      <c r="S40" s="29">
        <f t="shared" si="18"/>
        <v>474340.91397880076</v>
      </c>
      <c r="T40" s="35">
        <f t="shared" si="19"/>
        <v>30.053003925683683</v>
      </c>
      <c r="U40" s="42">
        <v>0.89571782863194893</v>
      </c>
      <c r="V40" s="43">
        <f t="shared" si="31"/>
        <v>0.10428217136805107</v>
      </c>
      <c r="W40" s="29">
        <f t="shared" si="27"/>
        <v>424875.61350038549</v>
      </c>
      <c r="X40" s="29">
        <f t="shared" si="20"/>
        <v>2236759.9103043135</v>
      </c>
      <c r="Y40" s="35">
        <f t="shared" si="28"/>
        <v>23.461066285715702</v>
      </c>
      <c r="Z40" s="36">
        <f t="shared" si="29"/>
        <v>6.5919376399679805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787</v>
      </c>
      <c r="E41" s="51">
        <v>5</v>
      </c>
      <c r="F41" s="3">
        <f t="shared" si="21"/>
        <v>6.3532401524777635E-3</v>
      </c>
      <c r="G41" s="2">
        <v>0.5</v>
      </c>
      <c r="H41" s="3">
        <f t="shared" si="22"/>
        <v>3.1269543464665421E-2</v>
      </c>
      <c r="I41" s="3">
        <f t="shared" si="23"/>
        <v>0.96873045653533463</v>
      </c>
      <c r="J41" s="5">
        <f t="shared" si="30"/>
        <v>94397.139187042369</v>
      </c>
      <c r="K41" s="5">
        <f t="shared" si="24"/>
        <v>2951.7554467492928</v>
      </c>
      <c r="L41" s="5">
        <f t="shared" si="25"/>
        <v>464606.30731833866</v>
      </c>
      <c r="M41" s="5">
        <f t="shared" si="16"/>
        <v>2390889.2314266199</v>
      </c>
      <c r="N41" s="33">
        <f t="shared" si="26"/>
        <v>25.327984004782326</v>
      </c>
      <c r="O41" s="4"/>
      <c r="Q41" s="27" t="s">
        <v>58</v>
      </c>
      <c r="R41" s="29">
        <f t="shared" si="17"/>
        <v>94397.139187042369</v>
      </c>
      <c r="S41" s="29">
        <f t="shared" si="18"/>
        <v>464606.30731833866</v>
      </c>
      <c r="T41" s="35">
        <f t="shared" si="19"/>
        <v>25.327984004782326</v>
      </c>
      <c r="U41" s="42">
        <v>0.86473435856680392</v>
      </c>
      <c r="V41" s="43">
        <f t="shared" si="31"/>
        <v>0.13526564143319608</v>
      </c>
      <c r="W41" s="29">
        <f t="shared" si="27"/>
        <v>401761.03714501497</v>
      </c>
      <c r="X41" s="29">
        <f t="shared" si="20"/>
        <v>1811884.296803928</v>
      </c>
      <c r="Y41" s="35">
        <f t="shared" si="28"/>
        <v>19.19427127143955</v>
      </c>
      <c r="Z41" s="36">
        <f t="shared" si="29"/>
        <v>6.1337127333427759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598</v>
      </c>
      <c r="E42" s="51">
        <v>7</v>
      </c>
      <c r="F42" s="3">
        <f t="shared" si="21"/>
        <v>1.1705685618729096E-2</v>
      </c>
      <c r="G42" s="2">
        <v>0.5</v>
      </c>
      <c r="H42" s="3">
        <f t="shared" si="22"/>
        <v>5.686433793663688E-2</v>
      </c>
      <c r="I42" s="3">
        <f t="shared" si="23"/>
        <v>0.94313566206336308</v>
      </c>
      <c r="J42" s="5">
        <f t="shared" si="30"/>
        <v>91445.38374029308</v>
      </c>
      <c r="K42" s="5">
        <f t="shared" si="24"/>
        <v>5199.9812037534648</v>
      </c>
      <c r="L42" s="5">
        <f t="shared" si="25"/>
        <v>444226.96569208172</v>
      </c>
      <c r="M42" s="5">
        <f t="shared" si="16"/>
        <v>1926282.9241082815</v>
      </c>
      <c r="N42" s="33">
        <f t="shared" si="26"/>
        <v>21.064845980404737</v>
      </c>
      <c r="O42" s="4"/>
      <c r="Q42" s="27" t="s">
        <v>60</v>
      </c>
      <c r="R42" s="29">
        <f t="shared" si="17"/>
        <v>91445.38374029308</v>
      </c>
      <c r="S42" s="29">
        <f t="shared" si="18"/>
        <v>444226.96569208172</v>
      </c>
      <c r="T42" s="35">
        <f t="shared" si="19"/>
        <v>21.064845980404737</v>
      </c>
      <c r="U42" s="42">
        <v>0.81758889711164551</v>
      </c>
      <c r="V42" s="43">
        <f t="shared" si="31"/>
        <v>0.18241110288835449</v>
      </c>
      <c r="W42" s="29">
        <f t="shared" si="27"/>
        <v>363195.03494744189</v>
      </c>
      <c r="X42" s="29">
        <f t="shared" si="20"/>
        <v>1410123.2596589131</v>
      </c>
      <c r="Y42" s="35">
        <f t="shared" si="28"/>
        <v>15.420387579800577</v>
      </c>
      <c r="Z42" s="36">
        <f t="shared" si="29"/>
        <v>5.6444584006041598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506</v>
      </c>
      <c r="E43" s="51">
        <v>9</v>
      </c>
      <c r="F43" s="3">
        <f t="shared" si="21"/>
        <v>1.7786561264822136E-2</v>
      </c>
      <c r="G43" s="2">
        <v>0.5</v>
      </c>
      <c r="H43" s="3">
        <f t="shared" si="22"/>
        <v>8.5146641438032175E-2</v>
      </c>
      <c r="I43" s="3">
        <f t="shared" si="23"/>
        <v>0.91485335856196781</v>
      </c>
      <c r="J43" s="5">
        <f t="shared" si="30"/>
        <v>86245.402536539608</v>
      </c>
      <c r="K43" s="5">
        <f t="shared" si="24"/>
        <v>7343.5063654574888</v>
      </c>
      <c r="L43" s="5">
        <f t="shared" si="25"/>
        <v>412868.24676905433</v>
      </c>
      <c r="M43" s="5">
        <f t="shared" si="16"/>
        <v>1482055.9584161998</v>
      </c>
      <c r="N43" s="33">
        <f t="shared" si="26"/>
        <v>17.184173472763337</v>
      </c>
      <c r="O43" s="4"/>
      <c r="Q43" s="27" t="s">
        <v>62</v>
      </c>
      <c r="R43" s="29">
        <f t="shared" si="17"/>
        <v>86245.402536539608</v>
      </c>
      <c r="S43" s="29">
        <f t="shared" si="18"/>
        <v>412868.24676905433</v>
      </c>
      <c r="T43" s="35">
        <f t="shared" si="19"/>
        <v>17.184173472763337</v>
      </c>
      <c r="U43" s="42">
        <v>0.77888026534586052</v>
      </c>
      <c r="V43" s="43">
        <f t="shared" si="31"/>
        <v>0.22111973465413948</v>
      </c>
      <c r="W43" s="29">
        <f t="shared" si="27"/>
        <v>321574.92959636124</v>
      </c>
      <c r="X43" s="29">
        <f t="shared" si="20"/>
        <v>1046928.2247114712</v>
      </c>
      <c r="Y43" s="35">
        <f t="shared" si="28"/>
        <v>12.138945310944765</v>
      </c>
      <c r="Z43" s="36">
        <f t="shared" si="29"/>
        <v>5.0452281618185726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336</v>
      </c>
      <c r="E44" s="51">
        <v>8</v>
      </c>
      <c r="F44" s="3">
        <f t="shared" si="21"/>
        <v>2.3809523809523808E-2</v>
      </c>
      <c r="G44" s="2">
        <v>0.5</v>
      </c>
      <c r="H44" s="3">
        <f t="shared" si="22"/>
        <v>0.11235955056179775</v>
      </c>
      <c r="I44" s="3">
        <f t="shared" si="23"/>
        <v>0.88764044943820219</v>
      </c>
      <c r="J44" s="5">
        <f t="shared" si="30"/>
        <v>78901.896171082117</v>
      </c>
      <c r="K44" s="5">
        <f t="shared" si="24"/>
        <v>8865.3815922564172</v>
      </c>
      <c r="L44" s="5">
        <f t="shared" si="25"/>
        <v>372346.02687476954</v>
      </c>
      <c r="M44" s="5">
        <f t="shared" si="16"/>
        <v>1069187.7116471455</v>
      </c>
      <c r="N44" s="33">
        <f t="shared" si="26"/>
        <v>13.55084939060067</v>
      </c>
      <c r="O44" s="4"/>
      <c r="Q44" s="27" t="s">
        <v>64</v>
      </c>
      <c r="R44" s="29">
        <f t="shared" si="17"/>
        <v>78901.896171082117</v>
      </c>
      <c r="S44" s="29">
        <f t="shared" si="18"/>
        <v>372346.02687476954</v>
      </c>
      <c r="T44" s="35">
        <f t="shared" si="19"/>
        <v>13.55084939060067</v>
      </c>
      <c r="U44" s="42">
        <v>0.71980976748499381</v>
      </c>
      <c r="V44" s="43">
        <f t="shared" si="31"/>
        <v>0.28019023251500619</v>
      </c>
      <c r="W44" s="29">
        <f t="shared" si="27"/>
        <v>268018.30702868913</v>
      </c>
      <c r="X44" s="29">
        <f t="shared" si="20"/>
        <v>725353.29511511</v>
      </c>
      <c r="Y44" s="35">
        <f t="shared" si="28"/>
        <v>9.1931034653759696</v>
      </c>
      <c r="Z44" s="36">
        <f t="shared" si="29"/>
        <v>4.3577459252246999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220</v>
      </c>
      <c r="E45" s="51">
        <v>15</v>
      </c>
      <c r="F45" s="3">
        <f t="shared" si="21"/>
        <v>6.8181818181818177E-2</v>
      </c>
      <c r="G45" s="2">
        <v>0.5</v>
      </c>
      <c r="H45" s="3">
        <f t="shared" si="22"/>
        <v>0.29126213592233008</v>
      </c>
      <c r="I45" s="3">
        <f t="shared" si="23"/>
        <v>0.70873786407766992</v>
      </c>
      <c r="J45" s="5">
        <f t="shared" si="30"/>
        <v>70036.514578825692</v>
      </c>
      <c r="K45" s="5">
        <f t="shared" si="24"/>
        <v>20398.984828784181</v>
      </c>
      <c r="L45" s="5">
        <f t="shared" si="25"/>
        <v>299185.110822168</v>
      </c>
      <c r="M45" s="5">
        <f t="shared" si="16"/>
        <v>696841.68477237597</v>
      </c>
      <c r="N45" s="33">
        <f t="shared" si="26"/>
        <v>9.9496910856134146</v>
      </c>
      <c r="O45" s="4"/>
      <c r="Q45" s="27" t="s">
        <v>66</v>
      </c>
      <c r="R45" s="29">
        <f t="shared" si="17"/>
        <v>70036.514578825692</v>
      </c>
      <c r="S45" s="29">
        <f t="shared" si="18"/>
        <v>299185.110822168</v>
      </c>
      <c r="T45" s="35">
        <f t="shared" si="19"/>
        <v>9.9496910856134146</v>
      </c>
      <c r="U45" s="42">
        <v>0.68480776711742686</v>
      </c>
      <c r="V45" s="43">
        <f t="shared" si="31"/>
        <v>0.31519223288257314</v>
      </c>
      <c r="W45" s="29">
        <f t="shared" si="27"/>
        <v>204884.28769690878</v>
      </c>
      <c r="X45" s="29">
        <f t="shared" si="20"/>
        <v>457334.98808642081</v>
      </c>
      <c r="Y45" s="35">
        <f t="shared" si="28"/>
        <v>6.5299507098071379</v>
      </c>
      <c r="Z45" s="36">
        <f t="shared" si="29"/>
        <v>3.4197403758062768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126</v>
      </c>
      <c r="E46" s="51">
        <v>8</v>
      </c>
      <c r="F46" s="3">
        <f t="shared" si="21"/>
        <v>6.3492063492063489E-2</v>
      </c>
      <c r="G46" s="2">
        <v>0.5</v>
      </c>
      <c r="H46" s="3">
        <f t="shared" si="22"/>
        <v>0.27397260273972607</v>
      </c>
      <c r="I46" s="3">
        <f t="shared" si="23"/>
        <v>0.72602739726027399</v>
      </c>
      <c r="J46" s="5">
        <f t="shared" si="30"/>
        <v>49637.529750041511</v>
      </c>
      <c r="K46" s="5">
        <f t="shared" si="24"/>
        <v>13599.323219189457</v>
      </c>
      <c r="L46" s="5">
        <f t="shared" si="25"/>
        <v>214189.34070223389</v>
      </c>
      <c r="M46" s="5">
        <f>L46+M47</f>
        <v>397656.57395020803</v>
      </c>
      <c r="N46" s="33">
        <f t="shared" si="26"/>
        <v>8.0112079701120802</v>
      </c>
      <c r="O46" s="4"/>
      <c r="Q46" s="27" t="s">
        <v>68</v>
      </c>
      <c r="R46" s="29">
        <f t="shared" si="17"/>
        <v>49637.529750041511</v>
      </c>
      <c r="S46" s="29">
        <f t="shared" si="18"/>
        <v>214189.34070223389</v>
      </c>
      <c r="T46" s="35">
        <f t="shared" si="19"/>
        <v>8.0112079701120802</v>
      </c>
      <c r="U46" s="42">
        <v>0.65629805890441617</v>
      </c>
      <c r="V46" s="43">
        <f t="shared" si="31"/>
        <v>0.34370194109558383</v>
      </c>
      <c r="W46" s="29">
        <f t="shared" si="27"/>
        <v>140572.04854089278</v>
      </c>
      <c r="X46" s="29">
        <f>X47+W46</f>
        <v>252450.700389512</v>
      </c>
      <c r="Y46" s="35">
        <f t="shared" si="28"/>
        <v>5.0858836380611967</v>
      </c>
      <c r="Z46" s="36">
        <f t="shared" si="29"/>
        <v>2.9253243320508835</v>
      </c>
    </row>
    <row r="47" spans="1:26" s="2" customFormat="1" x14ac:dyDescent="0.25">
      <c r="A47" s="12">
        <v>19</v>
      </c>
      <c r="B47" s="13" t="s">
        <v>69</v>
      </c>
      <c r="C47" s="12"/>
      <c r="D47">
        <v>56</v>
      </c>
      <c r="E47" s="51">
        <v>11</v>
      </c>
      <c r="F47" s="17">
        <f t="shared" si="21"/>
        <v>0.19642857142857142</v>
      </c>
      <c r="G47" s="12"/>
      <c r="H47" s="17">
        <v>1</v>
      </c>
      <c r="I47" s="17">
        <f t="shared" si="23"/>
        <v>0</v>
      </c>
      <c r="J47" s="21">
        <f t="shared" si="30"/>
        <v>36038.206530852054</v>
      </c>
      <c r="K47" s="21">
        <f t="shared" si="24"/>
        <v>36038.206530852054</v>
      </c>
      <c r="L47" s="21">
        <f>K47/F47</f>
        <v>183467.2332479741</v>
      </c>
      <c r="M47" s="21">
        <f>L47</f>
        <v>183467.2332479741</v>
      </c>
      <c r="N47" s="34">
        <f t="shared" si="26"/>
        <v>5.0909090909090908</v>
      </c>
      <c r="O47" s="4"/>
      <c r="Q47" s="30" t="s">
        <v>69</v>
      </c>
      <c r="R47" s="31">
        <f t="shared" si="17"/>
        <v>36038.206530852054</v>
      </c>
      <c r="S47" s="31">
        <f t="shared" si="18"/>
        <v>183467.2332479741</v>
      </c>
      <c r="T47" s="38">
        <f t="shared" si="19"/>
        <v>5.0909090909090908</v>
      </c>
      <c r="U47" s="44">
        <v>0.6098018151143324</v>
      </c>
      <c r="V47" s="45">
        <f t="shared" si="31"/>
        <v>0.3901981848856676</v>
      </c>
      <c r="W47" s="31">
        <f t="shared" si="27"/>
        <v>111878.65184861921</v>
      </c>
      <c r="X47" s="31">
        <f>W47</f>
        <v>111878.65184861921</v>
      </c>
      <c r="Y47" s="38">
        <f t="shared" si="28"/>
        <v>3.1044456042184199</v>
      </c>
      <c r="Z47" s="37">
        <f t="shared" si="29"/>
        <v>1.986463486690671</v>
      </c>
    </row>
    <row r="48" spans="1:26" s="2" customFormat="1" ht="13.2" x14ac:dyDescent="0.25">
      <c r="B48" s="2" t="s">
        <v>70</v>
      </c>
      <c r="D48" s="25">
        <f>SUM(D29:D47)</f>
        <v>11015</v>
      </c>
      <c r="E48" s="25">
        <f>SUM(E29:E47)</f>
        <v>73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163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7629887.4566659788</v>
      </c>
      <c r="N54" s="32">
        <f>M54/J54</f>
        <v>76.298874566659791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76.298874566659791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6779312.9517431036</v>
      </c>
      <c r="Y54" s="40">
        <f>X54/R54</f>
        <v>67.793129517431041</v>
      </c>
      <c r="Z54" s="36">
        <f>T54-Y54</f>
        <v>8.5057450492287501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810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7529887.4566659788</v>
      </c>
      <c r="N55" s="33">
        <f t="shared" ref="N55:N72" si="43">M55/J55</f>
        <v>75.298874566659791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75.298874566659791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6683142.0652708178</v>
      </c>
      <c r="Y55" s="35">
        <f t="shared" ref="Y55:Y72" si="45">X55/R55</f>
        <v>66.831420652708175</v>
      </c>
      <c r="Z55" s="36">
        <f t="shared" ref="Z55:Z72" si="46">T55-Y55</f>
        <v>8.4674539139516156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1220</v>
      </c>
      <c r="E56" s="49">
        <f t="shared" si="37"/>
        <v>1</v>
      </c>
      <c r="F56" s="3">
        <f t="shared" si="38"/>
        <v>8.1967213114754098E-4</v>
      </c>
      <c r="G56" s="2">
        <v>0.5</v>
      </c>
      <c r="H56" s="3">
        <f t="shared" si="39"/>
        <v>4.0899795501022499E-3</v>
      </c>
      <c r="I56" s="3">
        <f t="shared" si="40"/>
        <v>0.99591002044989774</v>
      </c>
      <c r="J56" s="5">
        <f t="shared" ref="J56:J72" si="47">I55*J55</f>
        <v>100000</v>
      </c>
      <c r="K56" s="5">
        <f t="shared" si="41"/>
        <v>408.99795501022498</v>
      </c>
      <c r="L56" s="5">
        <f t="shared" si="42"/>
        <v>498977.50511247438</v>
      </c>
      <c r="M56" s="5">
        <f t="shared" si="32"/>
        <v>7129887.4566659788</v>
      </c>
      <c r="N56" s="33">
        <f t="shared" si="43"/>
        <v>71.298874566659791</v>
      </c>
      <c r="O56" s="4"/>
      <c r="Q56" s="27" t="s">
        <v>38</v>
      </c>
      <c r="R56" s="29">
        <f t="shared" si="33"/>
        <v>100000</v>
      </c>
      <c r="S56" s="29">
        <f t="shared" si="34"/>
        <v>498977.50511247438</v>
      </c>
      <c r="T56" s="35">
        <f t="shared" si="35"/>
        <v>71.298874566659791</v>
      </c>
      <c r="U56" s="42">
        <v>0.96170886472285344</v>
      </c>
      <c r="V56" s="43">
        <f>1-U56</f>
        <v>3.829113527714656E-2</v>
      </c>
      <c r="W56" s="29">
        <f t="shared" si="44"/>
        <v>479871.08996395953</v>
      </c>
      <c r="X56" s="29">
        <f t="shared" si="36"/>
        <v>6298458.5193816768</v>
      </c>
      <c r="Y56" s="35">
        <f t="shared" si="45"/>
        <v>62.98458519381677</v>
      </c>
      <c r="Z56" s="36">
        <f t="shared" si="46"/>
        <v>8.3142893728430209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1327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99591.002044989771</v>
      </c>
      <c r="K57" s="5">
        <f t="shared" si="41"/>
        <v>0</v>
      </c>
      <c r="L57" s="5">
        <f t="shared" si="42"/>
        <v>497955.01022494887</v>
      </c>
      <c r="M57" s="5">
        <f t="shared" si="32"/>
        <v>6630909.951553504</v>
      </c>
      <c r="N57" s="33">
        <f t="shared" si="43"/>
        <v>66.581416145988982</v>
      </c>
      <c r="O57" s="4"/>
      <c r="Q57" s="27" t="s">
        <v>40</v>
      </c>
      <c r="R57" s="29">
        <f t="shared" si="33"/>
        <v>99591.002044989771</v>
      </c>
      <c r="S57" s="29">
        <f t="shared" si="34"/>
        <v>497955.01022494887</v>
      </c>
      <c r="T57" s="35">
        <f t="shared" si="35"/>
        <v>66.581416145988982</v>
      </c>
      <c r="U57" s="42">
        <v>0.96170886472285344</v>
      </c>
      <c r="V57" s="43">
        <f>1-U57</f>
        <v>3.829113527714656E-2</v>
      </c>
      <c r="W57" s="29">
        <f t="shared" si="44"/>
        <v>478887.74756649247</v>
      </c>
      <c r="X57" s="29">
        <f t="shared" si="36"/>
        <v>5818587.4294177173</v>
      </c>
      <c r="Y57" s="35">
        <f t="shared" si="45"/>
        <v>58.424830656781602</v>
      </c>
      <c r="Z57" s="36">
        <f t="shared" si="46"/>
        <v>8.1565854892073801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1395</v>
      </c>
      <c r="E58" s="49">
        <f t="shared" si="37"/>
        <v>0</v>
      </c>
      <c r="F58" s="3">
        <f t="shared" si="38"/>
        <v>0</v>
      </c>
      <c r="G58" s="2">
        <v>0.5</v>
      </c>
      <c r="H58" s="3">
        <f t="shared" si="39"/>
        <v>0</v>
      </c>
      <c r="I58" s="3">
        <f t="shared" si="40"/>
        <v>1</v>
      </c>
      <c r="J58" s="5">
        <f t="shared" si="47"/>
        <v>99591.002044989771</v>
      </c>
      <c r="K58" s="5">
        <f t="shared" si="41"/>
        <v>0</v>
      </c>
      <c r="L58" s="5">
        <f t="shared" si="42"/>
        <v>497955.01022494887</v>
      </c>
      <c r="M58" s="5">
        <f t="shared" si="32"/>
        <v>6132954.9413285553</v>
      </c>
      <c r="N58" s="33">
        <f t="shared" si="43"/>
        <v>61.581416145988989</v>
      </c>
      <c r="O58" s="4"/>
      <c r="Q58" s="27" t="s">
        <v>42</v>
      </c>
      <c r="R58" s="29">
        <f t="shared" si="33"/>
        <v>99591.002044989771</v>
      </c>
      <c r="S58" s="29">
        <f t="shared" si="34"/>
        <v>497955.01022494887</v>
      </c>
      <c r="T58" s="35">
        <f t="shared" si="35"/>
        <v>61.581416145988989</v>
      </c>
      <c r="U58" s="42">
        <v>0.96170886472285344</v>
      </c>
      <c r="V58" s="43">
        <f>1-U58</f>
        <v>3.829113527714656E-2</v>
      </c>
      <c r="W58" s="29">
        <f t="shared" si="44"/>
        <v>478887.74756649247</v>
      </c>
      <c r="X58" s="29">
        <f t="shared" si="36"/>
        <v>5339699.681851225</v>
      </c>
      <c r="Y58" s="35">
        <f t="shared" si="45"/>
        <v>53.616286333167331</v>
      </c>
      <c r="Z58" s="36">
        <f t="shared" si="46"/>
        <v>7.9651298128216581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1570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99591.002044989771</v>
      </c>
      <c r="K59" s="5">
        <f t="shared" si="41"/>
        <v>0</v>
      </c>
      <c r="L59" s="5">
        <f t="shared" si="42"/>
        <v>497955.01022494887</v>
      </c>
      <c r="M59" s="5">
        <f t="shared" si="32"/>
        <v>5634999.9311036067</v>
      </c>
      <c r="N59" s="33">
        <f t="shared" si="43"/>
        <v>56.581416145988989</v>
      </c>
      <c r="O59" s="4"/>
      <c r="Q59" s="27" t="s">
        <v>44</v>
      </c>
      <c r="R59" s="29">
        <f t="shared" si="33"/>
        <v>99591.002044989771</v>
      </c>
      <c r="S59" s="29">
        <f t="shared" si="34"/>
        <v>497955.01022494887</v>
      </c>
      <c r="T59" s="35">
        <f t="shared" si="35"/>
        <v>56.581416145988989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479576.33189845982</v>
      </c>
      <c r="X59" s="29">
        <f t="shared" si="36"/>
        <v>4860811.9342847327</v>
      </c>
      <c r="Y59" s="35">
        <f t="shared" si="45"/>
        <v>48.807742009553067</v>
      </c>
      <c r="Z59" s="36">
        <f t="shared" si="46"/>
        <v>7.7736741364359219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1834</v>
      </c>
      <c r="E60" s="49">
        <f t="shared" si="37"/>
        <v>2</v>
      </c>
      <c r="F60" s="3">
        <f t="shared" si="38"/>
        <v>1.0905125408942203E-3</v>
      </c>
      <c r="G60" s="2">
        <v>0.5</v>
      </c>
      <c r="H60" s="3">
        <f t="shared" si="39"/>
        <v>5.4377379010331706E-3</v>
      </c>
      <c r="I60" s="3">
        <f t="shared" si="40"/>
        <v>0.99456226209896681</v>
      </c>
      <c r="J60" s="5">
        <f t="shared" si="47"/>
        <v>99591.002044989771</v>
      </c>
      <c r="K60" s="5">
        <f t="shared" si="41"/>
        <v>541.54976642191286</v>
      </c>
      <c r="L60" s="5">
        <f t="shared" si="42"/>
        <v>496601.13580889406</v>
      </c>
      <c r="M60" s="5">
        <f t="shared" si="32"/>
        <v>5137044.9208786581</v>
      </c>
      <c r="N60" s="33">
        <f t="shared" si="43"/>
        <v>51.581416145988989</v>
      </c>
      <c r="O60" s="4"/>
      <c r="Q60" s="27" t="s">
        <v>46</v>
      </c>
      <c r="R60" s="29">
        <f t="shared" si="33"/>
        <v>99591.002044989771</v>
      </c>
      <c r="S60" s="29">
        <f t="shared" si="34"/>
        <v>496601.13580889406</v>
      </c>
      <c r="T60" s="35">
        <f t="shared" si="35"/>
        <v>51.581416145988989</v>
      </c>
      <c r="U60" s="42">
        <v>0.95736753435116873</v>
      </c>
      <c r="V60" s="43">
        <f t="shared" si="48"/>
        <v>4.2632465648831275E-2</v>
      </c>
      <c r="W60" s="29">
        <f t="shared" si="44"/>
        <v>475429.8049453508</v>
      </c>
      <c r="X60" s="29">
        <f t="shared" si="36"/>
        <v>4381235.6023862725</v>
      </c>
      <c r="Y60" s="35">
        <f t="shared" si="45"/>
        <v>43.992283564001795</v>
      </c>
      <c r="Z60" s="36">
        <f t="shared" si="46"/>
        <v>7.5891325819871938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1726</v>
      </c>
      <c r="E61" s="49">
        <f t="shared" si="37"/>
        <v>0</v>
      </c>
      <c r="F61" s="3">
        <f t="shared" si="38"/>
        <v>0</v>
      </c>
      <c r="G61" s="2">
        <v>0.5</v>
      </c>
      <c r="H61" s="3">
        <f t="shared" si="39"/>
        <v>0</v>
      </c>
      <c r="I61" s="3">
        <f t="shared" si="40"/>
        <v>1</v>
      </c>
      <c r="J61" s="5">
        <f t="shared" si="47"/>
        <v>99049.452278567856</v>
      </c>
      <c r="K61" s="5">
        <f t="shared" si="41"/>
        <v>0</v>
      </c>
      <c r="L61" s="5">
        <f t="shared" si="42"/>
        <v>495247.26139283925</v>
      </c>
      <c r="M61" s="5">
        <f t="shared" si="32"/>
        <v>4640443.7850697637</v>
      </c>
      <c r="N61" s="33">
        <f t="shared" si="43"/>
        <v>46.84976724574836</v>
      </c>
      <c r="O61" s="4"/>
      <c r="Q61" s="27" t="s">
        <v>48</v>
      </c>
      <c r="R61" s="29">
        <f t="shared" si="33"/>
        <v>99049.452278567856</v>
      </c>
      <c r="S61" s="29">
        <f t="shared" si="34"/>
        <v>495247.26139283925</v>
      </c>
      <c r="T61" s="35">
        <f t="shared" si="35"/>
        <v>46.84976724574836</v>
      </c>
      <c r="U61" s="42">
        <v>0.95681081085376496</v>
      </c>
      <c r="V61" s="43">
        <f t="shared" si="48"/>
        <v>4.3189189146235041E-2</v>
      </c>
      <c r="W61" s="29">
        <f t="shared" si="44"/>
        <v>473857.933746389</v>
      </c>
      <c r="X61" s="29">
        <f t="shared" si="36"/>
        <v>3905805.7974409219</v>
      </c>
      <c r="Y61" s="35">
        <f t="shared" si="45"/>
        <v>39.432886377364177</v>
      </c>
      <c r="Z61" s="36">
        <f t="shared" si="46"/>
        <v>7.4168808683841831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1520</v>
      </c>
      <c r="E62" s="49">
        <f t="shared" si="37"/>
        <v>4</v>
      </c>
      <c r="F62" s="3">
        <f t="shared" si="38"/>
        <v>2.631578947368421E-3</v>
      </c>
      <c r="G62" s="2">
        <v>0.5</v>
      </c>
      <c r="H62" s="3">
        <f t="shared" si="39"/>
        <v>1.3071895424836602E-2</v>
      </c>
      <c r="I62" s="3">
        <f t="shared" si="40"/>
        <v>0.98692810457516345</v>
      </c>
      <c r="J62" s="5">
        <f t="shared" si="47"/>
        <v>99049.452278567856</v>
      </c>
      <c r="K62" s="5">
        <f t="shared" si="41"/>
        <v>1294.7640820727825</v>
      </c>
      <c r="L62" s="5">
        <f t="shared" si="42"/>
        <v>492010.35118765727</v>
      </c>
      <c r="M62" s="5">
        <f t="shared" si="32"/>
        <v>4145196.5236769239</v>
      </c>
      <c r="N62" s="33">
        <f t="shared" si="43"/>
        <v>41.849767245748353</v>
      </c>
      <c r="O62" s="4"/>
      <c r="Q62" s="27" t="s">
        <v>50</v>
      </c>
      <c r="R62" s="29">
        <f t="shared" si="33"/>
        <v>99049.452278567856</v>
      </c>
      <c r="S62" s="29">
        <f t="shared" si="34"/>
        <v>492010.35118765727</v>
      </c>
      <c r="T62" s="35">
        <f t="shared" si="35"/>
        <v>41.849767245748353</v>
      </c>
      <c r="U62" s="42">
        <v>0.94800928093814252</v>
      </c>
      <c r="V62" s="43">
        <f t="shared" si="48"/>
        <v>5.1990719061857482E-2</v>
      </c>
      <c r="W62" s="29">
        <f t="shared" si="44"/>
        <v>466430.37924353394</v>
      </c>
      <c r="X62" s="29">
        <f t="shared" si="36"/>
        <v>3431947.8636945328</v>
      </c>
      <c r="Y62" s="35">
        <f t="shared" si="45"/>
        <v>34.648832323095355</v>
      </c>
      <c r="Z62" s="36">
        <f t="shared" si="46"/>
        <v>7.2009349226529977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1772</v>
      </c>
      <c r="E63" s="49">
        <f t="shared" si="37"/>
        <v>7</v>
      </c>
      <c r="F63" s="3">
        <f t="shared" si="38"/>
        <v>3.9503386004514675E-3</v>
      </c>
      <c r="G63" s="2">
        <v>0.5</v>
      </c>
      <c r="H63" s="3">
        <f t="shared" si="39"/>
        <v>1.9558535903883768E-2</v>
      </c>
      <c r="I63" s="3">
        <f t="shared" si="40"/>
        <v>0.98044146409611621</v>
      </c>
      <c r="J63" s="5">
        <f t="shared" si="47"/>
        <v>97754.688196495073</v>
      </c>
      <c r="K63" s="5">
        <f t="shared" si="41"/>
        <v>1911.9385788641116</v>
      </c>
      <c r="L63" s="5">
        <f t="shared" si="42"/>
        <v>483993.59453531512</v>
      </c>
      <c r="M63" s="5">
        <f t="shared" si="32"/>
        <v>3653186.1724892668</v>
      </c>
      <c r="N63" s="33">
        <f t="shared" si="43"/>
        <v>37.370956215890722</v>
      </c>
      <c r="O63" s="4"/>
      <c r="Q63" s="27" t="s">
        <v>52</v>
      </c>
      <c r="R63" s="29">
        <f t="shared" si="33"/>
        <v>97754.688196495073</v>
      </c>
      <c r="S63" s="29">
        <f t="shared" si="34"/>
        <v>483993.59453531512</v>
      </c>
      <c r="T63" s="35">
        <f t="shared" si="35"/>
        <v>37.370956215890722</v>
      </c>
      <c r="U63" s="42">
        <v>0.94216194080535964</v>
      </c>
      <c r="V63" s="43">
        <f t="shared" si="48"/>
        <v>5.7838059194640357E-2</v>
      </c>
      <c r="W63" s="29">
        <f t="shared" si="44"/>
        <v>456000.3443647548</v>
      </c>
      <c r="X63" s="29">
        <f t="shared" si="36"/>
        <v>2965517.4844509987</v>
      </c>
      <c r="Y63" s="35">
        <f t="shared" si="45"/>
        <v>30.336319814043716</v>
      </c>
      <c r="Z63" s="36">
        <f t="shared" si="46"/>
        <v>7.0346364018470062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1872</v>
      </c>
      <c r="E64" s="49">
        <f t="shared" si="37"/>
        <v>11</v>
      </c>
      <c r="F64" s="3">
        <f t="shared" si="38"/>
        <v>5.876068376068376E-3</v>
      </c>
      <c r="G64" s="2">
        <v>0.5</v>
      </c>
      <c r="H64" s="3">
        <f t="shared" si="39"/>
        <v>2.895498815477757E-2</v>
      </c>
      <c r="I64" s="3">
        <f t="shared" si="40"/>
        <v>0.97104501184522241</v>
      </c>
      <c r="J64" s="5">
        <f t="shared" si="47"/>
        <v>95842.749617630965</v>
      </c>
      <c r="K64" s="5">
        <f t="shared" si="41"/>
        <v>2775.125679899817</v>
      </c>
      <c r="L64" s="5">
        <f t="shared" si="42"/>
        <v>472275.93388840527</v>
      </c>
      <c r="M64" s="5">
        <f t="shared" si="32"/>
        <v>3169192.5779539519</v>
      </c>
      <c r="N64" s="33">
        <f t="shared" si="43"/>
        <v>33.066586576424307</v>
      </c>
      <c r="O64" s="4"/>
      <c r="Q64" s="27" t="s">
        <v>54</v>
      </c>
      <c r="R64" s="29">
        <f t="shared" si="33"/>
        <v>95842.749617630965</v>
      </c>
      <c r="S64" s="29">
        <f t="shared" si="34"/>
        <v>472275.93388840527</v>
      </c>
      <c r="T64" s="35">
        <f t="shared" si="35"/>
        <v>33.066586576424307</v>
      </c>
      <c r="U64" s="42">
        <v>0.92489605986448908</v>
      </c>
      <c r="V64" s="43">
        <f t="shared" si="48"/>
        <v>7.5103940135510916E-2</v>
      </c>
      <c r="W64" s="29">
        <f t="shared" si="44"/>
        <v>436806.15042220795</v>
      </c>
      <c r="X64" s="29">
        <f t="shared" si="36"/>
        <v>2509517.1400862439</v>
      </c>
      <c r="Y64" s="35">
        <f t="shared" si="45"/>
        <v>26.183693081616266</v>
      </c>
      <c r="Z64" s="36">
        <f t="shared" si="46"/>
        <v>6.8828934948080409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1930</v>
      </c>
      <c r="E65" s="49">
        <f t="shared" si="37"/>
        <v>16</v>
      </c>
      <c r="F65" s="3">
        <f t="shared" si="38"/>
        <v>8.2901554404145074E-3</v>
      </c>
      <c r="G65" s="2">
        <v>0.5</v>
      </c>
      <c r="H65" s="3">
        <f t="shared" si="39"/>
        <v>4.0609137055837553E-2</v>
      </c>
      <c r="I65" s="3">
        <f t="shared" si="40"/>
        <v>0.95939086294416243</v>
      </c>
      <c r="J65" s="5">
        <f t="shared" si="47"/>
        <v>93067.623937731143</v>
      </c>
      <c r="K65" s="5">
        <f t="shared" si="41"/>
        <v>3779.3958959484717</v>
      </c>
      <c r="L65" s="5">
        <f t="shared" si="42"/>
        <v>455889.62994878448</v>
      </c>
      <c r="M65" s="5">
        <f t="shared" si="32"/>
        <v>2696916.6440655468</v>
      </c>
      <c r="N65" s="33">
        <f t="shared" si="43"/>
        <v>28.978032638610994</v>
      </c>
      <c r="O65" s="4"/>
      <c r="Q65" s="27" t="s">
        <v>56</v>
      </c>
      <c r="R65" s="29">
        <f t="shared" si="33"/>
        <v>93067.623937731143</v>
      </c>
      <c r="S65" s="29">
        <f t="shared" si="34"/>
        <v>455889.62994878448</v>
      </c>
      <c r="T65" s="35">
        <f t="shared" si="35"/>
        <v>28.978032638610994</v>
      </c>
      <c r="U65" s="42">
        <v>0.89970667843387275</v>
      </c>
      <c r="V65" s="43">
        <f t="shared" si="48"/>
        <v>0.10029332156612725</v>
      </c>
      <c r="W65" s="29">
        <f t="shared" si="44"/>
        <v>410166.94469366828</v>
      </c>
      <c r="X65" s="29">
        <f t="shared" si="36"/>
        <v>2072710.9896640358</v>
      </c>
      <c r="Y65" s="35">
        <f t="shared" si="45"/>
        <v>22.27102081225182</v>
      </c>
      <c r="Z65" s="36">
        <f t="shared" si="46"/>
        <v>6.7070118263591745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1570</v>
      </c>
      <c r="E66" s="49">
        <f t="shared" si="37"/>
        <v>15</v>
      </c>
      <c r="F66" s="3">
        <f t="shared" si="38"/>
        <v>9.5541401273885346E-3</v>
      </c>
      <c r="G66" s="2">
        <v>0.5</v>
      </c>
      <c r="H66" s="3">
        <f t="shared" si="39"/>
        <v>4.6656298600311043E-2</v>
      </c>
      <c r="I66" s="3">
        <f t="shared" si="40"/>
        <v>0.95334370139968894</v>
      </c>
      <c r="J66" s="5">
        <f t="shared" si="47"/>
        <v>89288.22804178267</v>
      </c>
      <c r="K66" s="5">
        <f t="shared" si="41"/>
        <v>4165.8582290100776</v>
      </c>
      <c r="L66" s="5">
        <f t="shared" si="42"/>
        <v>436026.49463638815</v>
      </c>
      <c r="M66" s="5">
        <f t="shared" si="32"/>
        <v>2241027.0141167622</v>
      </c>
      <c r="N66" s="33">
        <f t="shared" si="43"/>
        <v>25.098795924901406</v>
      </c>
      <c r="O66" s="4"/>
      <c r="Q66" s="27" t="s">
        <v>58</v>
      </c>
      <c r="R66" s="29">
        <f t="shared" si="33"/>
        <v>89288.22804178267</v>
      </c>
      <c r="S66" s="29">
        <f t="shared" si="34"/>
        <v>436026.49463638815</v>
      </c>
      <c r="T66" s="35">
        <f t="shared" si="35"/>
        <v>25.098795924901406</v>
      </c>
      <c r="U66" s="42">
        <v>0.86438699185239576</v>
      </c>
      <c r="V66" s="43">
        <f t="shared" si="48"/>
        <v>0.13561300814760424</v>
      </c>
      <c r="W66" s="29">
        <f t="shared" si="44"/>
        <v>376895.63006669231</v>
      </c>
      <c r="X66" s="29">
        <f t="shared" si="36"/>
        <v>1662544.0449703676</v>
      </c>
      <c r="Y66" s="35">
        <f t="shared" si="45"/>
        <v>18.619969075793232</v>
      </c>
      <c r="Z66" s="36">
        <f t="shared" si="46"/>
        <v>6.4788268491081737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1198</v>
      </c>
      <c r="E67" s="49">
        <f t="shared" si="37"/>
        <v>18</v>
      </c>
      <c r="F67" s="3">
        <f t="shared" si="38"/>
        <v>1.5025041736227046E-2</v>
      </c>
      <c r="G67" s="2">
        <v>0.5</v>
      </c>
      <c r="H67" s="3">
        <f t="shared" si="39"/>
        <v>7.2405470635559133E-2</v>
      </c>
      <c r="I67" s="3">
        <f t="shared" si="40"/>
        <v>0.92759452936444087</v>
      </c>
      <c r="J67" s="5">
        <f t="shared" si="47"/>
        <v>85122.369812772595</v>
      </c>
      <c r="K67" s="5">
        <f t="shared" si="41"/>
        <v>6163.325247907911</v>
      </c>
      <c r="L67" s="5">
        <f t="shared" si="42"/>
        <v>410203.53594409325</v>
      </c>
      <c r="M67" s="5">
        <f t="shared" si="32"/>
        <v>1805000.5194803739</v>
      </c>
      <c r="N67" s="33">
        <f t="shared" si="43"/>
        <v>21.204772886968357</v>
      </c>
      <c r="O67" s="4"/>
      <c r="Q67" s="27" t="s">
        <v>60</v>
      </c>
      <c r="R67" s="29">
        <f t="shared" si="33"/>
        <v>85122.369812772595</v>
      </c>
      <c r="S67" s="29">
        <f t="shared" si="34"/>
        <v>410203.53594409325</v>
      </c>
      <c r="T67" s="35">
        <f t="shared" si="35"/>
        <v>21.204772886968357</v>
      </c>
      <c r="U67" s="42">
        <v>0.82345390469096191</v>
      </c>
      <c r="V67" s="43">
        <f t="shared" si="48"/>
        <v>0.17654609530903809</v>
      </c>
      <c r="W67" s="29">
        <f t="shared" si="44"/>
        <v>337783.70339120296</v>
      </c>
      <c r="X67" s="29">
        <f t="shared" si="36"/>
        <v>1285648.4149036752</v>
      </c>
      <c r="Y67" s="35">
        <f t="shared" si="45"/>
        <v>15.103531747664807</v>
      </c>
      <c r="Z67" s="36">
        <f t="shared" si="46"/>
        <v>6.1012411393035499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954</v>
      </c>
      <c r="E68" s="49">
        <f t="shared" si="37"/>
        <v>21</v>
      </c>
      <c r="F68" s="3">
        <f t="shared" si="38"/>
        <v>2.20125786163522E-2</v>
      </c>
      <c r="G68" s="2">
        <v>0.5</v>
      </c>
      <c r="H68" s="3">
        <f t="shared" si="39"/>
        <v>0.10432190760059611</v>
      </c>
      <c r="I68" s="3">
        <f t="shared" si="40"/>
        <v>0.89567809239940388</v>
      </c>
      <c r="J68" s="5">
        <f t="shared" si="47"/>
        <v>78959.044564864686</v>
      </c>
      <c r="K68" s="5">
        <f t="shared" si="41"/>
        <v>8237.1581513271631</v>
      </c>
      <c r="L68" s="5">
        <f t="shared" si="42"/>
        <v>374202.32744600554</v>
      </c>
      <c r="M68" s="5">
        <f t="shared" si="32"/>
        <v>1394796.9835362807</v>
      </c>
      <c r="N68" s="33">
        <f t="shared" si="43"/>
        <v>17.664815870339691</v>
      </c>
      <c r="O68" s="4"/>
      <c r="Q68" s="27" t="s">
        <v>62</v>
      </c>
      <c r="R68" s="29">
        <f t="shared" si="33"/>
        <v>78959.044564864686</v>
      </c>
      <c r="S68" s="29">
        <f t="shared" si="34"/>
        <v>374202.32744600554</v>
      </c>
      <c r="T68" s="35">
        <f t="shared" si="35"/>
        <v>17.664815870339691</v>
      </c>
      <c r="U68" s="42">
        <v>0.7557222850963411</v>
      </c>
      <c r="V68" s="43">
        <f t="shared" si="48"/>
        <v>0.2442777149036589</v>
      </c>
      <c r="W68" s="29">
        <f t="shared" si="44"/>
        <v>282793.03798586456</v>
      </c>
      <c r="X68" s="29">
        <f t="shared" si="36"/>
        <v>947864.71151247225</v>
      </c>
      <c r="Y68" s="35">
        <f t="shared" si="45"/>
        <v>12.004510904812221</v>
      </c>
      <c r="Z68" s="36">
        <f t="shared" si="46"/>
        <v>5.6603049655274695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624</v>
      </c>
      <c r="E69" s="49">
        <f t="shared" si="37"/>
        <v>18</v>
      </c>
      <c r="F69" s="3">
        <f t="shared" si="38"/>
        <v>2.8846153846153848E-2</v>
      </c>
      <c r="G69" s="2">
        <v>0.5</v>
      </c>
      <c r="H69" s="3">
        <f t="shared" si="39"/>
        <v>0.13452914798206281</v>
      </c>
      <c r="I69" s="3">
        <f t="shared" si="40"/>
        <v>0.86547085201793716</v>
      </c>
      <c r="J69" s="5">
        <f t="shared" si="47"/>
        <v>70721.886413537519</v>
      </c>
      <c r="K69" s="5">
        <f t="shared" si="41"/>
        <v>9514.1551228974258</v>
      </c>
      <c r="L69" s="5">
        <f t="shared" si="42"/>
        <v>329824.044260444</v>
      </c>
      <c r="M69" s="5">
        <f t="shared" si="32"/>
        <v>1020594.6560902753</v>
      </c>
      <c r="N69" s="33">
        <f t="shared" si="43"/>
        <v>14.431100580695398</v>
      </c>
      <c r="O69" s="4"/>
      <c r="Q69" s="27" t="s">
        <v>64</v>
      </c>
      <c r="R69" s="29">
        <f t="shared" si="33"/>
        <v>70721.886413537519</v>
      </c>
      <c r="S69" s="29">
        <f t="shared" si="34"/>
        <v>329824.044260444</v>
      </c>
      <c r="T69" s="35">
        <f t="shared" si="35"/>
        <v>14.431100580695398</v>
      </c>
      <c r="U69" s="42">
        <v>0.69850988448397933</v>
      </c>
      <c r="V69" s="43">
        <f t="shared" si="48"/>
        <v>0.30149011551602067</v>
      </c>
      <c r="W69" s="29">
        <f t="shared" si="44"/>
        <v>230385.35505640163</v>
      </c>
      <c r="X69" s="29">
        <f t="shared" si="36"/>
        <v>665071.67352660769</v>
      </c>
      <c r="Y69" s="35">
        <f t="shared" si="45"/>
        <v>9.4040431789062158</v>
      </c>
      <c r="Z69" s="36">
        <f t="shared" si="46"/>
        <v>5.0270574017891825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404</v>
      </c>
      <c r="E70" s="49">
        <f t="shared" si="37"/>
        <v>24</v>
      </c>
      <c r="F70" s="3">
        <f t="shared" si="38"/>
        <v>5.9405940594059403E-2</v>
      </c>
      <c r="G70" s="2">
        <v>0.5</v>
      </c>
      <c r="H70" s="3">
        <f t="shared" si="39"/>
        <v>0.25862068965517243</v>
      </c>
      <c r="I70" s="3">
        <f t="shared" si="40"/>
        <v>0.74137931034482762</v>
      </c>
      <c r="J70" s="5">
        <f t="shared" si="47"/>
        <v>61207.731290640091</v>
      </c>
      <c r="K70" s="5">
        <f t="shared" si="41"/>
        <v>15829.585678613817</v>
      </c>
      <c r="L70" s="5">
        <f t="shared" si="42"/>
        <v>266464.69225666591</v>
      </c>
      <c r="M70" s="5">
        <f t="shared" si="32"/>
        <v>690770.61182983126</v>
      </c>
      <c r="N70" s="33">
        <f t="shared" si="43"/>
        <v>11.285675800492612</v>
      </c>
      <c r="O70" s="4"/>
      <c r="Q70" s="27" t="s">
        <v>66</v>
      </c>
      <c r="R70" s="29">
        <f t="shared" si="33"/>
        <v>61207.731290640091</v>
      </c>
      <c r="S70" s="29">
        <f t="shared" si="34"/>
        <v>266464.69225666591</v>
      </c>
      <c r="T70" s="35">
        <f t="shared" si="35"/>
        <v>11.285675800492612</v>
      </c>
      <c r="U70" s="42">
        <v>0.67065690345363116</v>
      </c>
      <c r="V70" s="43">
        <f t="shared" si="48"/>
        <v>0.32934309654636884</v>
      </c>
      <c r="W70" s="29">
        <f t="shared" si="44"/>
        <v>178706.38538858033</v>
      </c>
      <c r="X70" s="29">
        <f t="shared" si="36"/>
        <v>434686.31847020611</v>
      </c>
      <c r="Y70" s="35">
        <f t="shared" si="45"/>
        <v>7.1018204613095746</v>
      </c>
      <c r="Z70" s="36">
        <f t="shared" si="46"/>
        <v>4.1838553391830375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221</v>
      </c>
      <c r="E71" s="49">
        <f t="shared" si="49"/>
        <v>14</v>
      </c>
      <c r="F71" s="3">
        <f t="shared" si="38"/>
        <v>6.3348416289592757E-2</v>
      </c>
      <c r="G71" s="2">
        <v>0.5</v>
      </c>
      <c r="H71" s="3">
        <f t="shared" si="39"/>
        <v>0.2734375</v>
      </c>
      <c r="I71" s="3">
        <f t="shared" si="40"/>
        <v>0.7265625</v>
      </c>
      <c r="J71" s="5">
        <f t="shared" si="47"/>
        <v>45378.145612026274</v>
      </c>
      <c r="K71" s="5">
        <f t="shared" si="41"/>
        <v>12408.086690788434</v>
      </c>
      <c r="L71" s="5">
        <f t="shared" si="42"/>
        <v>195870.51133316028</v>
      </c>
      <c r="M71" s="5">
        <f>L71+M72</f>
        <v>424305.91957316536</v>
      </c>
      <c r="N71" s="33">
        <f t="shared" si="43"/>
        <v>9.3504464285714288</v>
      </c>
      <c r="O71" s="4"/>
      <c r="Q71" s="27" t="s">
        <v>68</v>
      </c>
      <c r="R71" s="29">
        <f t="shared" si="33"/>
        <v>45378.145612026274</v>
      </c>
      <c r="S71" s="29">
        <f t="shared" si="34"/>
        <v>195870.51133316028</v>
      </c>
      <c r="T71" s="35">
        <f t="shared" si="35"/>
        <v>9.3504464285714288</v>
      </c>
      <c r="U71" s="42">
        <v>0.63527807449444496</v>
      </c>
      <c r="V71" s="43">
        <f t="shared" si="48"/>
        <v>0.36472192550555504</v>
      </c>
      <c r="W71" s="29">
        <f t="shared" si="44"/>
        <v>124432.24128997241</v>
      </c>
      <c r="X71" s="29">
        <f>X72+W71</f>
        <v>255979.93308162582</v>
      </c>
      <c r="Y71" s="35">
        <f t="shared" si="45"/>
        <v>5.6410399682305465</v>
      </c>
      <c r="Z71" s="36">
        <f t="shared" si="46"/>
        <v>3.7094064603408823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97</v>
      </c>
      <c r="E72" s="50">
        <f t="shared" si="49"/>
        <v>14</v>
      </c>
      <c r="F72" s="17">
        <f t="shared" si="38"/>
        <v>0.14432989690721648</v>
      </c>
      <c r="G72" s="12"/>
      <c r="H72" s="17">
        <v>1</v>
      </c>
      <c r="I72" s="17">
        <f t="shared" si="40"/>
        <v>0</v>
      </c>
      <c r="J72" s="21">
        <f t="shared" si="47"/>
        <v>32970.05892123784</v>
      </c>
      <c r="K72" s="21">
        <f t="shared" si="41"/>
        <v>32970.05892123784</v>
      </c>
      <c r="L72" s="21">
        <f>K72/F72</f>
        <v>228435.40824000505</v>
      </c>
      <c r="M72" s="21">
        <f>L72</f>
        <v>228435.40824000505</v>
      </c>
      <c r="N72" s="34">
        <f t="shared" si="43"/>
        <v>6.9285714285714288</v>
      </c>
      <c r="O72" s="4"/>
      <c r="Q72" s="30" t="s">
        <v>69</v>
      </c>
      <c r="R72" s="31">
        <f t="shared" si="33"/>
        <v>32970.05892123784</v>
      </c>
      <c r="S72" s="31">
        <f t="shared" si="34"/>
        <v>228435.40824000505</v>
      </c>
      <c r="T72" s="38">
        <f t="shared" si="35"/>
        <v>6.9285714285714288</v>
      </c>
      <c r="U72" s="44">
        <v>0.57586384179742911</v>
      </c>
      <c r="V72" s="45">
        <f t="shared" si="48"/>
        <v>0.42413615820257089</v>
      </c>
      <c r="W72" s="31">
        <f t="shared" si="44"/>
        <v>131547.6917916534</v>
      </c>
      <c r="X72" s="31">
        <f>W72</f>
        <v>131547.6917916534</v>
      </c>
      <c r="Y72" s="38">
        <f t="shared" si="45"/>
        <v>3.9899137610250448</v>
      </c>
      <c r="Z72" s="37">
        <f t="shared" si="46"/>
        <v>2.938657667546384</v>
      </c>
    </row>
    <row r="73" spans="1:26" s="2" customFormat="1" ht="13.2" x14ac:dyDescent="0.25">
      <c r="B73" s="2" t="s">
        <v>70</v>
      </c>
      <c r="D73" s="25">
        <f>SUM(D54:D72)</f>
        <v>22207</v>
      </c>
      <c r="E73" s="25">
        <f>SUM(E54:E72)</f>
        <v>165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76.161817931884542</v>
      </c>
      <c r="F78" s="55">
        <f>$Y$4</f>
        <v>68.548663040149393</v>
      </c>
      <c r="G78" s="55">
        <f>E78-F78</f>
        <v>7.6131548917351495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77.913230683050017</v>
      </c>
      <c r="F79" s="55">
        <f>$Y$29</f>
        <v>69.320233906016014</v>
      </c>
      <c r="G79" s="55">
        <f t="shared" ref="G79:G80" si="50">E79-F79</f>
        <v>8.5929967770340028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76.298874566659791</v>
      </c>
      <c r="F80" s="55">
        <f>$Y$54</f>
        <v>67.793129517431041</v>
      </c>
      <c r="G80" s="55">
        <f t="shared" si="50"/>
        <v>8.5057450492287501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19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80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7539455.9029962346</v>
      </c>
      <c r="N4" s="32">
        <f>M4/J4</f>
        <v>75.394559029962352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75.394559029962352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6793230.8069196707</v>
      </c>
      <c r="Y4" s="40">
        <f>X4/R4</f>
        <v>67.932308069196708</v>
      </c>
      <c r="Z4" s="36">
        <f>T4-Y4</f>
        <v>7.462250960765644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393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7439455.9029962346</v>
      </c>
      <c r="N5" s="33">
        <f t="shared" ref="N5:N22" si="10">M5/J5</f>
        <v>74.394559029962352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74.394559029962352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6696550.612744797</v>
      </c>
      <c r="Y5" s="35">
        <f t="shared" ref="Y5:Y22" si="12">X5/R5</f>
        <v>66.965506127447966</v>
      </c>
      <c r="Z5" s="36">
        <f t="shared" ref="Z5:Z22" si="13">T5-Y5</f>
        <v>7.4290529025143854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609</v>
      </c>
      <c r="E6" s="51">
        <v>1</v>
      </c>
      <c r="F6" s="3">
        <f t="shared" si="5"/>
        <v>1.6420361247947454E-3</v>
      </c>
      <c r="G6" s="2">
        <v>0.5</v>
      </c>
      <c r="H6" s="3">
        <f t="shared" si="6"/>
        <v>8.1766148814390854E-3</v>
      </c>
      <c r="I6" s="3">
        <f t="shared" si="7"/>
        <v>0.99182338511856094</v>
      </c>
      <c r="J6" s="5">
        <f t="shared" ref="J6:J22" si="14">I5*J5</f>
        <v>100000</v>
      </c>
      <c r="K6" s="5">
        <f t="shared" si="8"/>
        <v>817.66148814390851</v>
      </c>
      <c r="L6" s="5">
        <f t="shared" si="9"/>
        <v>497955.84627964022</v>
      </c>
      <c r="M6" s="5">
        <f t="shared" si="0"/>
        <v>7039455.9029962346</v>
      </c>
      <c r="N6" s="33">
        <f t="shared" si="10"/>
        <v>70.394559029962352</v>
      </c>
      <c r="O6" s="4"/>
      <c r="Q6" s="27" t="s">
        <v>38</v>
      </c>
      <c r="R6" s="29">
        <f t="shared" si="1"/>
        <v>100000</v>
      </c>
      <c r="S6" s="29">
        <f t="shared" si="2"/>
        <v>497955.84627964022</v>
      </c>
      <c r="T6" s="35">
        <f t="shared" si="3"/>
        <v>70.394559029962352</v>
      </c>
      <c r="U6" s="42">
        <v>0.96680194174873568</v>
      </c>
      <c r="V6" s="43">
        <f>1-U6</f>
        <v>3.3198058251264317E-2</v>
      </c>
      <c r="W6" s="29">
        <f t="shared" si="11"/>
        <v>481424.67908829107</v>
      </c>
      <c r="X6" s="29">
        <f t="shared" si="4"/>
        <v>6309829.8360453025</v>
      </c>
      <c r="Y6" s="35">
        <f t="shared" si="12"/>
        <v>63.098298360453022</v>
      </c>
      <c r="Z6" s="36">
        <f t="shared" si="13"/>
        <v>7.2962606695093299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672</v>
      </c>
      <c r="E7" s="51">
        <v>1</v>
      </c>
      <c r="F7" s="3">
        <f t="shared" si="5"/>
        <v>1.488095238095238E-3</v>
      </c>
      <c r="G7" s="2">
        <v>0.5</v>
      </c>
      <c r="H7" s="3">
        <f t="shared" si="6"/>
        <v>7.4128984432913258E-3</v>
      </c>
      <c r="I7" s="3">
        <f t="shared" si="7"/>
        <v>0.99258710155670871</v>
      </c>
      <c r="J7" s="5">
        <f t="shared" si="14"/>
        <v>99182.338511856098</v>
      </c>
      <c r="K7" s="5">
        <f t="shared" si="8"/>
        <v>735.22860275653136</v>
      </c>
      <c r="L7" s="5">
        <f t="shared" si="9"/>
        <v>494073.62105238921</v>
      </c>
      <c r="M7" s="5">
        <f t="shared" si="0"/>
        <v>6541500.0567165948</v>
      </c>
      <c r="N7" s="33">
        <f t="shared" si="10"/>
        <v>65.954283341833431</v>
      </c>
      <c r="O7" s="4"/>
      <c r="Q7" s="27" t="s">
        <v>40</v>
      </c>
      <c r="R7" s="29">
        <f t="shared" si="1"/>
        <v>99182.338511856098</v>
      </c>
      <c r="S7" s="29">
        <f t="shared" si="2"/>
        <v>494073.62105238921</v>
      </c>
      <c r="T7" s="35">
        <f t="shared" si="3"/>
        <v>65.954283341833431</v>
      </c>
      <c r="U7" s="42">
        <v>0.96680194174873568</v>
      </c>
      <c r="V7" s="43">
        <f>1-U7</f>
        <v>3.3198058251264317E-2</v>
      </c>
      <c r="W7" s="29">
        <f t="shared" si="11"/>
        <v>477671.33620027889</v>
      </c>
      <c r="X7" s="29">
        <f t="shared" si="4"/>
        <v>5828405.1569570117</v>
      </c>
      <c r="Y7" s="35">
        <f t="shared" si="12"/>
        <v>58.764546636095837</v>
      </c>
      <c r="Z7" s="36">
        <f t="shared" si="13"/>
        <v>7.1897367057375945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690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98447.10990909957</v>
      </c>
      <c r="K8" s="5">
        <f t="shared" si="8"/>
        <v>0</v>
      </c>
      <c r="L8" s="5">
        <f t="shared" si="9"/>
        <v>492235.54954549787</v>
      </c>
      <c r="M8" s="5">
        <f t="shared" si="0"/>
        <v>6047426.4356642058</v>
      </c>
      <c r="N8" s="33">
        <f t="shared" si="10"/>
        <v>61.428176421309409</v>
      </c>
      <c r="O8" s="4"/>
      <c r="Q8" s="27" t="s">
        <v>42</v>
      </c>
      <c r="R8" s="29">
        <f t="shared" si="1"/>
        <v>98447.10990909957</v>
      </c>
      <c r="S8" s="29">
        <f t="shared" si="2"/>
        <v>492235.54954549787</v>
      </c>
      <c r="T8" s="35">
        <f t="shared" si="3"/>
        <v>61.428176421309409</v>
      </c>
      <c r="U8" s="42">
        <v>0.96680194174873568</v>
      </c>
      <c r="V8" s="43">
        <f>1-U8</f>
        <v>3.3198058251264317E-2</v>
      </c>
      <c r="W8" s="29">
        <f t="shared" si="11"/>
        <v>475894.28509834333</v>
      </c>
      <c r="X8" s="29">
        <f t="shared" si="4"/>
        <v>5350733.8207567325</v>
      </c>
      <c r="Y8" s="35">
        <f t="shared" si="12"/>
        <v>54.351355013847474</v>
      </c>
      <c r="Z8" s="36">
        <f t="shared" si="13"/>
        <v>7.0768214074619351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812</v>
      </c>
      <c r="E9" s="51">
        <v>1</v>
      </c>
      <c r="F9" s="3">
        <f t="shared" si="5"/>
        <v>1.2315270935960591E-3</v>
      </c>
      <c r="G9" s="2">
        <v>0.5</v>
      </c>
      <c r="H9" s="3">
        <f t="shared" si="6"/>
        <v>6.1387354205033762E-3</v>
      </c>
      <c r="I9" s="3">
        <f t="shared" si="7"/>
        <v>0.99386126457949664</v>
      </c>
      <c r="J9" s="5">
        <f t="shared" si="14"/>
        <v>98447.10990909957</v>
      </c>
      <c r="K9" s="5">
        <f t="shared" si="8"/>
        <v>604.34076064517842</v>
      </c>
      <c r="L9" s="5">
        <f t="shared" si="9"/>
        <v>490724.69764388487</v>
      </c>
      <c r="M9" s="5">
        <f t="shared" si="0"/>
        <v>5555190.8861187082</v>
      </c>
      <c r="N9" s="33">
        <f t="shared" si="10"/>
        <v>56.428176421309409</v>
      </c>
      <c r="O9" s="4"/>
      <c r="Q9" s="27" t="s">
        <v>44</v>
      </c>
      <c r="R9" s="29">
        <f t="shared" si="1"/>
        <v>98447.10990909957</v>
      </c>
      <c r="S9" s="29">
        <f t="shared" si="2"/>
        <v>490724.69764388487</v>
      </c>
      <c r="T9" s="35">
        <f t="shared" si="3"/>
        <v>56.428176421309409</v>
      </c>
      <c r="U9" s="42">
        <v>0.9555940589531835</v>
      </c>
      <c r="V9" s="43">
        <f t="shared" ref="V9:V22" si="15">1-U9</f>
        <v>4.4405941046816499E-2</v>
      </c>
      <c r="W9" s="29">
        <f t="shared" si="11"/>
        <v>468933.60565009364</v>
      </c>
      <c r="X9" s="29">
        <f t="shared" si="4"/>
        <v>4874839.5356583893</v>
      </c>
      <c r="Y9" s="35">
        <f t="shared" si="12"/>
        <v>49.517345305103802</v>
      </c>
      <c r="Z9" s="36">
        <f t="shared" si="13"/>
        <v>6.9108311162056069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969</v>
      </c>
      <c r="E10" s="51">
        <v>2</v>
      </c>
      <c r="F10" s="3">
        <f t="shared" si="5"/>
        <v>2.0639834881320948E-3</v>
      </c>
      <c r="G10" s="2">
        <v>0.5</v>
      </c>
      <c r="H10" s="3">
        <f t="shared" si="6"/>
        <v>1.0266940451745381E-2</v>
      </c>
      <c r="I10" s="3">
        <f t="shared" si="7"/>
        <v>0.98973305954825463</v>
      </c>
      <c r="J10" s="5">
        <f t="shared" si="14"/>
        <v>97842.76914845439</v>
      </c>
      <c r="K10" s="5">
        <f t="shared" si="8"/>
        <v>1004.5458844810513</v>
      </c>
      <c r="L10" s="5">
        <f t="shared" si="9"/>
        <v>486702.4810310693</v>
      </c>
      <c r="M10" s="5">
        <f t="shared" si="0"/>
        <v>5064466.1884748237</v>
      </c>
      <c r="N10" s="33">
        <f t="shared" si="10"/>
        <v>51.761272013781984</v>
      </c>
      <c r="O10" s="4"/>
      <c r="Q10" s="27" t="s">
        <v>46</v>
      </c>
      <c r="R10" s="29">
        <f t="shared" si="1"/>
        <v>97842.76914845439</v>
      </c>
      <c r="S10" s="29">
        <f t="shared" si="2"/>
        <v>486702.4810310693</v>
      </c>
      <c r="T10" s="35">
        <f t="shared" si="3"/>
        <v>51.761272013781984</v>
      </c>
      <c r="U10" s="42">
        <v>0.96363095511775332</v>
      </c>
      <c r="V10" s="43">
        <f t="shared" si="15"/>
        <v>3.6369044882246682E-2</v>
      </c>
      <c r="W10" s="29">
        <f t="shared" si="11"/>
        <v>469001.57665414951</v>
      </c>
      <c r="X10" s="29">
        <f t="shared" si="4"/>
        <v>4405905.9300082959</v>
      </c>
      <c r="Y10" s="35">
        <f t="shared" si="12"/>
        <v>45.030470502355925</v>
      </c>
      <c r="Z10" s="36">
        <f t="shared" si="13"/>
        <v>6.7308015114260584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906</v>
      </c>
      <c r="E11" s="51">
        <v>5</v>
      </c>
      <c r="F11" s="3">
        <f t="shared" si="5"/>
        <v>5.5187637969094927E-3</v>
      </c>
      <c r="G11" s="2">
        <v>0.5</v>
      </c>
      <c r="H11" s="3">
        <f t="shared" si="6"/>
        <v>2.7218290691344588E-2</v>
      </c>
      <c r="I11" s="3">
        <f t="shared" si="7"/>
        <v>0.97278170930865537</v>
      </c>
      <c r="J11" s="5">
        <f t="shared" si="14"/>
        <v>96838.223263973341</v>
      </c>
      <c r="K11" s="5">
        <f t="shared" si="8"/>
        <v>2635.7709108321546</v>
      </c>
      <c r="L11" s="5">
        <f t="shared" si="9"/>
        <v>477601.68904278631</v>
      </c>
      <c r="M11" s="5">
        <f t="shared" si="0"/>
        <v>4577763.7074437542</v>
      </c>
      <c r="N11" s="33">
        <f t="shared" si="10"/>
        <v>47.272281059568101</v>
      </c>
      <c r="O11" s="4"/>
      <c r="Q11" s="27" t="s">
        <v>48</v>
      </c>
      <c r="R11" s="29">
        <f t="shared" si="1"/>
        <v>96838.223263973341</v>
      </c>
      <c r="S11" s="29">
        <f t="shared" si="2"/>
        <v>477601.68904278631</v>
      </c>
      <c r="T11" s="35">
        <f t="shared" si="3"/>
        <v>47.272281059568101</v>
      </c>
      <c r="U11" s="42">
        <v>0.96005435016735896</v>
      </c>
      <c r="V11" s="43">
        <f t="shared" si="15"/>
        <v>3.9945649832641039E-2</v>
      </c>
      <c r="W11" s="29">
        <f t="shared" si="11"/>
        <v>458523.57921280526</v>
      </c>
      <c r="X11" s="29">
        <f t="shared" si="4"/>
        <v>3936904.3533541467</v>
      </c>
      <c r="Y11" s="35">
        <f t="shared" si="12"/>
        <v>40.654446360735641</v>
      </c>
      <c r="Z11" s="36">
        <f t="shared" si="13"/>
        <v>6.6178346988324606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770</v>
      </c>
      <c r="E12" s="51">
        <v>0</v>
      </c>
      <c r="F12" s="3">
        <f t="shared" si="5"/>
        <v>0</v>
      </c>
      <c r="G12" s="2">
        <v>0.5</v>
      </c>
      <c r="H12" s="3">
        <f t="shared" si="6"/>
        <v>0</v>
      </c>
      <c r="I12" s="3">
        <f t="shared" si="7"/>
        <v>1</v>
      </c>
      <c r="J12" s="5">
        <f t="shared" si="14"/>
        <v>94202.452353141183</v>
      </c>
      <c r="K12" s="5">
        <f t="shared" si="8"/>
        <v>0</v>
      </c>
      <c r="L12" s="5">
        <f t="shared" si="9"/>
        <v>471012.26176570589</v>
      </c>
      <c r="M12" s="5">
        <f t="shared" si="0"/>
        <v>4100162.0184009676</v>
      </c>
      <c r="N12" s="33">
        <f t="shared" si="10"/>
        <v>43.525002969460886</v>
      </c>
      <c r="O12" s="4"/>
      <c r="Q12" s="27" t="s">
        <v>50</v>
      </c>
      <c r="R12" s="29">
        <f t="shared" si="1"/>
        <v>94202.452353141183</v>
      </c>
      <c r="S12" s="29">
        <f t="shared" si="2"/>
        <v>471012.26176570589</v>
      </c>
      <c r="T12" s="35">
        <f t="shared" si="3"/>
        <v>43.525002969460886</v>
      </c>
      <c r="U12" s="42">
        <v>0.94127750867207383</v>
      </c>
      <c r="V12" s="43">
        <f t="shared" si="15"/>
        <v>5.8722491327926174E-2</v>
      </c>
      <c r="W12" s="29">
        <f t="shared" si="11"/>
        <v>443353.24830882234</v>
      </c>
      <c r="X12" s="29">
        <f t="shared" si="4"/>
        <v>3478380.7741413414</v>
      </c>
      <c r="Y12" s="35">
        <f t="shared" si="12"/>
        <v>36.924524651457808</v>
      </c>
      <c r="Z12" s="36">
        <f t="shared" si="13"/>
        <v>6.600478318003077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847</v>
      </c>
      <c r="E13" s="51">
        <v>3</v>
      </c>
      <c r="F13" s="3">
        <f t="shared" si="5"/>
        <v>3.5419126328217238E-3</v>
      </c>
      <c r="G13" s="2">
        <v>0.5</v>
      </c>
      <c r="H13" s="3">
        <f t="shared" si="6"/>
        <v>1.7554125219426567E-2</v>
      </c>
      <c r="I13" s="3">
        <f t="shared" si="7"/>
        <v>0.98244587478057344</v>
      </c>
      <c r="J13" s="5">
        <f t="shared" si="14"/>
        <v>94202.452353141183</v>
      </c>
      <c r="K13" s="5">
        <f t="shared" si="8"/>
        <v>1653.6416445841053</v>
      </c>
      <c r="L13" s="5">
        <f t="shared" si="9"/>
        <v>466878.15765424568</v>
      </c>
      <c r="M13" s="5">
        <f t="shared" si="0"/>
        <v>3629149.7566352617</v>
      </c>
      <c r="N13" s="33">
        <f t="shared" si="10"/>
        <v>38.525002969460886</v>
      </c>
      <c r="O13" s="4"/>
      <c r="Q13" s="27" t="s">
        <v>52</v>
      </c>
      <c r="R13" s="29">
        <f t="shared" si="1"/>
        <v>94202.452353141183</v>
      </c>
      <c r="S13" s="29">
        <f t="shared" si="2"/>
        <v>466878.15765424568</v>
      </c>
      <c r="T13" s="35">
        <f t="shared" si="3"/>
        <v>38.525002969460886</v>
      </c>
      <c r="U13" s="42">
        <v>0.95386474178345915</v>
      </c>
      <c r="V13" s="43">
        <f t="shared" si="15"/>
        <v>4.6135258216540853E-2</v>
      </c>
      <c r="W13" s="29">
        <f t="shared" si="11"/>
        <v>445338.61329520418</v>
      </c>
      <c r="X13" s="29">
        <f t="shared" si="4"/>
        <v>3035027.5258325189</v>
      </c>
      <c r="Y13" s="35">
        <f t="shared" si="12"/>
        <v>32.218137108097437</v>
      </c>
      <c r="Z13" s="36">
        <f t="shared" si="13"/>
        <v>6.3068658613634483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964</v>
      </c>
      <c r="E14" s="51">
        <v>4</v>
      </c>
      <c r="F14" s="3">
        <f t="shared" si="5"/>
        <v>4.1493775933609959E-3</v>
      </c>
      <c r="G14" s="2">
        <v>0.5</v>
      </c>
      <c r="H14" s="3">
        <f t="shared" si="6"/>
        <v>2.0533880903490759E-2</v>
      </c>
      <c r="I14" s="3">
        <f t="shared" si="7"/>
        <v>0.97946611909650927</v>
      </c>
      <c r="J14" s="5">
        <f t="shared" si="14"/>
        <v>92548.810708557081</v>
      </c>
      <c r="K14" s="5">
        <f t="shared" si="8"/>
        <v>1900.3862568492214</v>
      </c>
      <c r="L14" s="5">
        <f t="shared" si="9"/>
        <v>457993.08790066233</v>
      </c>
      <c r="M14" s="5">
        <f t="shared" si="0"/>
        <v>3162271.5989810158</v>
      </c>
      <c r="N14" s="33">
        <f t="shared" si="10"/>
        <v>34.168689740803245</v>
      </c>
      <c r="O14" s="4"/>
      <c r="Q14" s="27" t="s">
        <v>54</v>
      </c>
      <c r="R14" s="29">
        <f t="shared" si="1"/>
        <v>92548.810708557081</v>
      </c>
      <c r="S14" s="29">
        <f t="shared" si="2"/>
        <v>457993.08790066233</v>
      </c>
      <c r="T14" s="35">
        <f t="shared" si="3"/>
        <v>34.168689740803245</v>
      </c>
      <c r="U14" s="42">
        <v>0.94210046609890041</v>
      </c>
      <c r="V14" s="43">
        <f t="shared" si="15"/>
        <v>5.7899533901099587E-2</v>
      </c>
      <c r="W14" s="29">
        <f t="shared" si="11"/>
        <v>431475.50158128864</v>
      </c>
      <c r="X14" s="29">
        <f t="shared" si="4"/>
        <v>2589688.9125373149</v>
      </c>
      <c r="Y14" s="35">
        <f t="shared" si="12"/>
        <v>27.981871325093881</v>
      </c>
      <c r="Z14" s="36">
        <f t="shared" si="13"/>
        <v>6.1868184157093644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942</v>
      </c>
      <c r="E15" s="51">
        <v>4</v>
      </c>
      <c r="F15" s="3">
        <f t="shared" si="5"/>
        <v>4.246284501061571E-3</v>
      </c>
      <c r="G15" s="2">
        <v>0.5</v>
      </c>
      <c r="H15" s="3">
        <f t="shared" si="6"/>
        <v>2.1008403361344536E-2</v>
      </c>
      <c r="I15" s="3">
        <f t="shared" si="7"/>
        <v>0.97899159663865543</v>
      </c>
      <c r="J15" s="5">
        <f t="shared" si="14"/>
        <v>90648.424451707862</v>
      </c>
      <c r="K15" s="5">
        <f t="shared" si="8"/>
        <v>1904.3786649518456</v>
      </c>
      <c r="L15" s="5">
        <f t="shared" si="9"/>
        <v>448481.17559615977</v>
      </c>
      <c r="M15" s="5">
        <f t="shared" si="0"/>
        <v>2704278.5110803535</v>
      </c>
      <c r="N15" s="33">
        <f t="shared" si="10"/>
        <v>29.832603571847336</v>
      </c>
      <c r="O15" s="4"/>
      <c r="Q15" s="27" t="s">
        <v>56</v>
      </c>
      <c r="R15" s="29">
        <f t="shared" si="1"/>
        <v>90648.424451707862</v>
      </c>
      <c r="S15" s="29">
        <f t="shared" si="2"/>
        <v>448481.17559615977</v>
      </c>
      <c r="T15" s="35">
        <f t="shared" si="3"/>
        <v>29.832603571847336</v>
      </c>
      <c r="U15" s="42">
        <v>0.91645683631107144</v>
      </c>
      <c r="V15" s="43">
        <f t="shared" si="15"/>
        <v>8.3543163688928557E-2</v>
      </c>
      <c r="W15" s="29">
        <f t="shared" si="11"/>
        <v>411013.63933192671</v>
      </c>
      <c r="X15" s="29">
        <f t="shared" si="4"/>
        <v>2158213.4109560265</v>
      </c>
      <c r="Y15" s="35">
        <f t="shared" si="12"/>
        <v>23.808614700256545</v>
      </c>
      <c r="Z15" s="36">
        <f t="shared" si="13"/>
        <v>6.0239888715907917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787</v>
      </c>
      <c r="E16" s="51">
        <v>11</v>
      </c>
      <c r="F16" s="3">
        <f t="shared" si="5"/>
        <v>1.397712833545108E-2</v>
      </c>
      <c r="G16" s="2">
        <v>0.5</v>
      </c>
      <c r="H16" s="3">
        <f t="shared" si="6"/>
        <v>6.7526089625537133E-2</v>
      </c>
      <c r="I16" s="3">
        <f t="shared" si="7"/>
        <v>0.93247391037446281</v>
      </c>
      <c r="J16" s="5">
        <f t="shared" si="14"/>
        <v>88744.045786756018</v>
      </c>
      <c r="K16" s="5">
        <f t="shared" si="8"/>
        <v>5992.538389529258</v>
      </c>
      <c r="L16" s="5">
        <f t="shared" si="9"/>
        <v>428738.88295995689</v>
      </c>
      <c r="M16" s="5">
        <f t="shared" si="0"/>
        <v>2255797.3354841936</v>
      </c>
      <c r="N16" s="33">
        <f t="shared" si="10"/>
        <v>25.419140129183116</v>
      </c>
      <c r="O16" s="4"/>
      <c r="Q16" s="27" t="s">
        <v>58</v>
      </c>
      <c r="R16" s="29">
        <f t="shared" si="1"/>
        <v>88744.045786756018</v>
      </c>
      <c r="S16" s="29">
        <f t="shared" si="2"/>
        <v>428738.88295995689</v>
      </c>
      <c r="T16" s="35">
        <f t="shared" si="3"/>
        <v>25.419140129183116</v>
      </c>
      <c r="U16" s="42">
        <v>0.8859396016463057</v>
      </c>
      <c r="V16" s="43">
        <f t="shared" si="15"/>
        <v>0.1140603983536943</v>
      </c>
      <c r="W16" s="29">
        <f t="shared" si="11"/>
        <v>379836.75517982629</v>
      </c>
      <c r="X16" s="29">
        <f t="shared" si="4"/>
        <v>1747199.7716240999</v>
      </c>
      <c r="Y16" s="35">
        <f t="shared" si="12"/>
        <v>19.688078857960388</v>
      </c>
      <c r="Z16" s="36">
        <f t="shared" si="13"/>
        <v>5.7310612712227282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615</v>
      </c>
      <c r="E17" s="51">
        <v>9</v>
      </c>
      <c r="F17" s="3">
        <f t="shared" si="5"/>
        <v>1.4634146341463415E-2</v>
      </c>
      <c r="G17" s="2">
        <v>0.5</v>
      </c>
      <c r="H17" s="3">
        <f t="shared" si="6"/>
        <v>7.058823529411766E-2</v>
      </c>
      <c r="I17" s="3">
        <f t="shared" si="7"/>
        <v>0.92941176470588238</v>
      </c>
      <c r="J17" s="5">
        <f t="shared" si="14"/>
        <v>82751.507397226756</v>
      </c>
      <c r="K17" s="5">
        <f t="shared" si="8"/>
        <v>5841.2828750983599</v>
      </c>
      <c r="L17" s="5">
        <f t="shared" si="9"/>
        <v>399154.32979838783</v>
      </c>
      <c r="M17" s="5">
        <f t="shared" si="0"/>
        <v>1827058.4525242366</v>
      </c>
      <c r="N17" s="33">
        <f t="shared" si="10"/>
        <v>22.078854029255623</v>
      </c>
      <c r="O17" s="4"/>
      <c r="Q17" s="27" t="s">
        <v>60</v>
      </c>
      <c r="R17" s="29">
        <f t="shared" si="1"/>
        <v>82751.507397226756</v>
      </c>
      <c r="S17" s="29">
        <f t="shared" si="2"/>
        <v>399154.32979838783</v>
      </c>
      <c r="T17" s="35">
        <f t="shared" si="3"/>
        <v>22.078854029255623</v>
      </c>
      <c r="U17" s="42">
        <v>0.85631920960893304</v>
      </c>
      <c r="V17" s="43">
        <f t="shared" si="15"/>
        <v>0.14368079039106696</v>
      </c>
      <c r="W17" s="29">
        <f t="shared" si="11"/>
        <v>341803.52020493883</v>
      </c>
      <c r="X17" s="29">
        <f t="shared" si="4"/>
        <v>1367363.0164442738</v>
      </c>
      <c r="Y17" s="35">
        <f t="shared" si="12"/>
        <v>16.5237233671238</v>
      </c>
      <c r="Z17" s="36">
        <f t="shared" si="13"/>
        <v>5.5551306621318233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445</v>
      </c>
      <c r="E18" s="51">
        <v>9</v>
      </c>
      <c r="F18" s="3">
        <f t="shared" si="5"/>
        <v>2.0224719101123594E-2</v>
      </c>
      <c r="G18" s="2">
        <v>0.5</v>
      </c>
      <c r="H18" s="3">
        <f t="shared" si="6"/>
        <v>9.6256684491978606E-2</v>
      </c>
      <c r="I18" s="3">
        <f t="shared" si="7"/>
        <v>0.90374331550802145</v>
      </c>
      <c r="J18" s="5">
        <f t="shared" si="14"/>
        <v>76910.224522128396</v>
      </c>
      <c r="K18" s="5">
        <f t="shared" si="8"/>
        <v>7403.1232160337486</v>
      </c>
      <c r="L18" s="5">
        <f t="shared" si="9"/>
        <v>366043.31457055762</v>
      </c>
      <c r="M18" s="5">
        <f t="shared" si="0"/>
        <v>1427904.1227258488</v>
      </c>
      <c r="N18" s="33">
        <f t="shared" si="10"/>
        <v>18.565855601097827</v>
      </c>
      <c r="O18" s="4"/>
      <c r="Q18" s="27" t="s">
        <v>62</v>
      </c>
      <c r="R18" s="29">
        <f t="shared" si="1"/>
        <v>76910.224522128396</v>
      </c>
      <c r="S18" s="29">
        <f t="shared" si="2"/>
        <v>366043.31457055762</v>
      </c>
      <c r="T18" s="35">
        <f t="shared" si="3"/>
        <v>18.565855601097827</v>
      </c>
      <c r="U18" s="42">
        <v>0.77613843304153718</v>
      </c>
      <c r="V18" s="43">
        <f t="shared" si="15"/>
        <v>0.22386156695846282</v>
      </c>
      <c r="W18" s="29">
        <f t="shared" si="11"/>
        <v>284100.28459612309</v>
      </c>
      <c r="X18" s="29">
        <f t="shared" si="4"/>
        <v>1025559.496239335</v>
      </c>
      <c r="Y18" s="35">
        <f t="shared" si="12"/>
        <v>13.334501395770388</v>
      </c>
      <c r="Z18" s="36">
        <f t="shared" si="13"/>
        <v>5.2313542053274382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313</v>
      </c>
      <c r="E19" s="51">
        <v>10</v>
      </c>
      <c r="F19" s="3">
        <f t="shared" si="5"/>
        <v>3.1948881789137379E-2</v>
      </c>
      <c r="G19" s="2">
        <v>0.5</v>
      </c>
      <c r="H19" s="3">
        <f t="shared" si="6"/>
        <v>0.14792899408284022</v>
      </c>
      <c r="I19" s="3">
        <f t="shared" si="7"/>
        <v>0.85207100591715978</v>
      </c>
      <c r="J19" s="5">
        <f t="shared" si="14"/>
        <v>69507.101306094657</v>
      </c>
      <c r="K19" s="5">
        <f t="shared" si="8"/>
        <v>10282.115577824652</v>
      </c>
      <c r="L19" s="5">
        <f t="shared" si="9"/>
        <v>321830.21758591163</v>
      </c>
      <c r="M19" s="5">
        <f t="shared" si="0"/>
        <v>1061860.8081552912</v>
      </c>
      <c r="N19" s="33">
        <f t="shared" si="10"/>
        <v>15.277011818966232</v>
      </c>
      <c r="O19" s="4"/>
      <c r="Q19" s="27" t="s">
        <v>64</v>
      </c>
      <c r="R19" s="29">
        <f t="shared" si="1"/>
        <v>69507.101306094657</v>
      </c>
      <c r="S19" s="29">
        <f t="shared" si="2"/>
        <v>321830.21758591163</v>
      </c>
      <c r="T19" s="35">
        <f t="shared" si="3"/>
        <v>15.277011818966232</v>
      </c>
      <c r="U19" s="42">
        <v>0.73716277889453141</v>
      </c>
      <c r="V19" s="43">
        <f t="shared" si="15"/>
        <v>0.26283722110546859</v>
      </c>
      <c r="W19" s="29">
        <f t="shared" si="11"/>
        <v>237241.2575278623</v>
      </c>
      <c r="X19" s="29">
        <f t="shared" si="4"/>
        <v>741459.21164321201</v>
      </c>
      <c r="Y19" s="35">
        <f t="shared" si="12"/>
        <v>10.667387902970972</v>
      </c>
      <c r="Z19" s="36">
        <f t="shared" si="13"/>
        <v>4.6096239159952592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175</v>
      </c>
      <c r="E20" s="51">
        <v>12</v>
      </c>
      <c r="F20" s="3">
        <f t="shared" si="5"/>
        <v>6.8571428571428575E-2</v>
      </c>
      <c r="G20" s="2">
        <v>0.5</v>
      </c>
      <c r="H20" s="3">
        <f t="shared" si="6"/>
        <v>0.29268292682926828</v>
      </c>
      <c r="I20" s="3">
        <f t="shared" si="7"/>
        <v>0.70731707317073167</v>
      </c>
      <c r="J20" s="5">
        <f t="shared" si="14"/>
        <v>59224.985728270003</v>
      </c>
      <c r="K20" s="5">
        <f t="shared" si="8"/>
        <v>17334.142164371708</v>
      </c>
      <c r="L20" s="5">
        <f t="shared" si="9"/>
        <v>252789.5732304207</v>
      </c>
      <c r="M20" s="5">
        <f t="shared" si="0"/>
        <v>740030.59056937951</v>
      </c>
      <c r="N20" s="33">
        <f t="shared" si="10"/>
        <v>12.495243037536756</v>
      </c>
      <c r="O20" s="4"/>
      <c r="Q20" s="27" t="s">
        <v>66</v>
      </c>
      <c r="R20" s="29">
        <f t="shared" si="1"/>
        <v>59224.985728270003</v>
      </c>
      <c r="S20" s="29">
        <f t="shared" si="2"/>
        <v>252789.5732304207</v>
      </c>
      <c r="T20" s="35">
        <f t="shared" si="3"/>
        <v>12.495243037536756</v>
      </c>
      <c r="U20" s="42">
        <v>0.7271372759570951</v>
      </c>
      <c r="V20" s="43">
        <f t="shared" si="15"/>
        <v>0.2728627240429049</v>
      </c>
      <c r="W20" s="29">
        <f t="shared" si="11"/>
        <v>183812.72166912473</v>
      </c>
      <c r="X20" s="29">
        <f t="shared" si="4"/>
        <v>504217.95411534968</v>
      </c>
      <c r="Y20" s="35">
        <f t="shared" si="12"/>
        <v>8.5136019522022472</v>
      </c>
      <c r="Z20" s="36">
        <f t="shared" si="13"/>
        <v>3.981641085334509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90</v>
      </c>
      <c r="E21" s="51">
        <v>11</v>
      </c>
      <c r="F21" s="3">
        <f t="shared" si="5"/>
        <v>0.12222222222222222</v>
      </c>
      <c r="G21" s="2">
        <v>0.5</v>
      </c>
      <c r="H21" s="3">
        <f t="shared" si="6"/>
        <v>0.46808510638297868</v>
      </c>
      <c r="I21" s="3">
        <f t="shared" si="7"/>
        <v>0.53191489361702127</v>
      </c>
      <c r="J21" s="5">
        <f t="shared" si="14"/>
        <v>41890.843563898292</v>
      </c>
      <c r="K21" s="5">
        <f t="shared" si="8"/>
        <v>19608.479966080049</v>
      </c>
      <c r="L21" s="5">
        <f t="shared" si="9"/>
        <v>160433.01790429131</v>
      </c>
      <c r="M21" s="5">
        <f>L21+M22</f>
        <v>487241.0173389588</v>
      </c>
      <c r="N21" s="33">
        <f t="shared" si="10"/>
        <v>11.631205673758863</v>
      </c>
      <c r="O21" s="4"/>
      <c r="Q21" s="27" t="s">
        <v>68</v>
      </c>
      <c r="R21" s="29">
        <f t="shared" si="1"/>
        <v>41890.843563898292</v>
      </c>
      <c r="S21" s="29">
        <f t="shared" si="2"/>
        <v>160433.01790429131</v>
      </c>
      <c r="T21" s="35">
        <f t="shared" si="3"/>
        <v>11.631205673758863</v>
      </c>
      <c r="U21" s="42">
        <v>0.68635947845240242</v>
      </c>
      <c r="V21" s="43">
        <f t="shared" si="15"/>
        <v>0.31364052154759758</v>
      </c>
      <c r="W21" s="29">
        <f t="shared" si="11"/>
        <v>110114.72249533432</v>
      </c>
      <c r="X21" s="29">
        <f>X22+W21</f>
        <v>320405.23244622495</v>
      </c>
      <c r="Y21" s="35">
        <f t="shared" si="12"/>
        <v>7.6485743706138098</v>
      </c>
      <c r="Z21" s="36">
        <f t="shared" si="13"/>
        <v>3.9826313031450535</v>
      </c>
    </row>
    <row r="22" spans="1:26" s="2" customFormat="1" x14ac:dyDescent="0.25">
      <c r="A22" s="12">
        <v>19</v>
      </c>
      <c r="B22" s="13" t="s">
        <v>69</v>
      </c>
      <c r="C22" s="12"/>
      <c r="D22">
        <v>44</v>
      </c>
      <c r="E22" s="51">
        <v>3</v>
      </c>
      <c r="F22" s="17">
        <f t="shared" si="5"/>
        <v>6.8181818181818177E-2</v>
      </c>
      <c r="G22" s="12"/>
      <c r="H22" s="17">
        <v>1</v>
      </c>
      <c r="I22" s="17">
        <f t="shared" si="7"/>
        <v>0</v>
      </c>
      <c r="J22" s="21">
        <f t="shared" si="14"/>
        <v>22282.363597818239</v>
      </c>
      <c r="K22" s="21">
        <f t="shared" si="8"/>
        <v>22282.363597818239</v>
      </c>
      <c r="L22" s="21">
        <f>K22/F22</f>
        <v>326807.99943466752</v>
      </c>
      <c r="M22" s="21">
        <f>L22</f>
        <v>326807.99943466752</v>
      </c>
      <c r="N22" s="34">
        <f t="shared" si="10"/>
        <v>14.666666666666668</v>
      </c>
      <c r="O22" s="4"/>
      <c r="Q22" s="30" t="s">
        <v>69</v>
      </c>
      <c r="R22" s="31">
        <f t="shared" si="1"/>
        <v>22282.363597818239</v>
      </c>
      <c r="S22" s="31">
        <f t="shared" si="2"/>
        <v>326807.99943466752</v>
      </c>
      <c r="T22" s="38">
        <f t="shared" si="3"/>
        <v>14.666666666666668</v>
      </c>
      <c r="U22" s="44">
        <v>0.64346806172022719</v>
      </c>
      <c r="V22" s="45">
        <f t="shared" si="15"/>
        <v>0.35653193827977281</v>
      </c>
      <c r="W22" s="31">
        <f t="shared" si="11"/>
        <v>210290.50995089061</v>
      </c>
      <c r="X22" s="31">
        <f>W22</f>
        <v>210290.50995089061</v>
      </c>
      <c r="Y22" s="38">
        <f t="shared" si="12"/>
        <v>9.437531571896665</v>
      </c>
      <c r="Z22" s="37">
        <f t="shared" si="13"/>
        <v>5.2291350947700028</v>
      </c>
    </row>
    <row r="23" spans="1:26" s="2" customFormat="1" ht="13.2" x14ac:dyDescent="0.25">
      <c r="B23" s="2" t="s">
        <v>70</v>
      </c>
      <c r="D23" s="25">
        <f>SUM(D4:D22)</f>
        <v>11123</v>
      </c>
      <c r="E23" s="25">
        <f>SUM(E4:E22)</f>
        <v>86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88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7828765.1614169283</v>
      </c>
      <c r="N29" s="32">
        <f>M29/J29</f>
        <v>78.287651614169278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78.287651614169278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6957403.6957058925</v>
      </c>
      <c r="Y29" s="40">
        <f>X29/R29</f>
        <v>69.574036957058922</v>
      </c>
      <c r="Z29" s="36">
        <f>T29-Y29</f>
        <v>8.7136146571103552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373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7728765.1614169283</v>
      </c>
      <c r="N30" s="33">
        <f t="shared" ref="N30:N47" si="26">M30/J30</f>
        <v>77.287651614169278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77.287651614169278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6861539.0217029285</v>
      </c>
      <c r="Y30" s="35">
        <f t="shared" ref="Y30:Y47" si="28">X30/R30</f>
        <v>68.615390217029287</v>
      </c>
      <c r="Z30" s="36">
        <f t="shared" ref="Z30:Z47" si="29">T30-Y30</f>
        <v>8.6722613971399909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566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7328765.1614169283</v>
      </c>
      <c r="N31" s="33">
        <f t="shared" si="26"/>
        <v>73.287651614169278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73.287651614169278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6478080.3256910723</v>
      </c>
      <c r="Y31" s="35">
        <f t="shared" si="28"/>
        <v>64.78080325691073</v>
      </c>
      <c r="Z31" s="36">
        <f t="shared" si="29"/>
        <v>8.5068483572585478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641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6828765.1614169283</v>
      </c>
      <c r="N32" s="33">
        <f t="shared" si="26"/>
        <v>68.287651614169278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68.287651614169278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5998756.9556762511</v>
      </c>
      <c r="Y32" s="35">
        <f t="shared" si="28"/>
        <v>59.987569556762509</v>
      </c>
      <c r="Z32" s="36">
        <f t="shared" si="29"/>
        <v>8.3000820574067689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682</v>
      </c>
      <c r="E33" s="51">
        <v>1</v>
      </c>
      <c r="F33" s="3">
        <f t="shared" si="21"/>
        <v>1.4662756598240469E-3</v>
      </c>
      <c r="G33" s="2">
        <v>0.5</v>
      </c>
      <c r="H33" s="3">
        <f t="shared" si="22"/>
        <v>7.3046018991964941E-3</v>
      </c>
      <c r="I33" s="3">
        <f t="shared" si="23"/>
        <v>0.99269539810080354</v>
      </c>
      <c r="J33" s="5">
        <f t="shared" si="30"/>
        <v>100000</v>
      </c>
      <c r="K33" s="5">
        <f t="shared" si="24"/>
        <v>730.46018991964945</v>
      </c>
      <c r="L33" s="5">
        <f t="shared" si="25"/>
        <v>498173.8495252009</v>
      </c>
      <c r="M33" s="5">
        <f t="shared" si="16"/>
        <v>6328765.1614169283</v>
      </c>
      <c r="N33" s="33">
        <f t="shared" si="26"/>
        <v>63.287651614169285</v>
      </c>
      <c r="O33" s="4"/>
      <c r="Q33" s="27" t="s">
        <v>42</v>
      </c>
      <c r="R33" s="29">
        <f t="shared" si="17"/>
        <v>100000</v>
      </c>
      <c r="S33" s="29">
        <f t="shared" si="18"/>
        <v>498173.8495252009</v>
      </c>
      <c r="T33" s="35">
        <f t="shared" si="19"/>
        <v>63.287651614169285</v>
      </c>
      <c r="U33" s="42">
        <v>0.95864674002964168</v>
      </c>
      <c r="V33" s="43">
        <f>1-U33</f>
        <v>4.1353259970358325E-2</v>
      </c>
      <c r="W33" s="29">
        <f t="shared" si="27"/>
        <v>477572.73681535112</v>
      </c>
      <c r="X33" s="29">
        <f t="shared" si="20"/>
        <v>5519433.5856614299</v>
      </c>
      <c r="Y33" s="35">
        <f t="shared" si="28"/>
        <v>55.194335856614302</v>
      </c>
      <c r="Z33" s="36">
        <f t="shared" si="29"/>
        <v>8.0933157575549828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740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99269.539810080358</v>
      </c>
      <c r="K34" s="5">
        <f t="shared" si="24"/>
        <v>0</v>
      </c>
      <c r="L34" s="5">
        <f t="shared" si="25"/>
        <v>496347.6990504018</v>
      </c>
      <c r="M34" s="5">
        <f t="shared" si="16"/>
        <v>5830591.3118917271</v>
      </c>
      <c r="N34" s="33">
        <f t="shared" si="26"/>
        <v>58.734948535539175</v>
      </c>
      <c r="O34" s="4"/>
      <c r="Q34" s="27" t="s">
        <v>44</v>
      </c>
      <c r="R34" s="29">
        <f t="shared" si="17"/>
        <v>99269.539810080358</v>
      </c>
      <c r="S34" s="29">
        <f t="shared" si="18"/>
        <v>496347.6990504018</v>
      </c>
      <c r="T34" s="35">
        <f t="shared" si="19"/>
        <v>58.734948535539175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481050.37080412824</v>
      </c>
      <c r="X34" s="29">
        <f t="shared" si="20"/>
        <v>5041860.8488460789</v>
      </c>
      <c r="Y34" s="35">
        <f t="shared" si="28"/>
        <v>50.789606343416345</v>
      </c>
      <c r="Z34" s="36">
        <f t="shared" si="29"/>
        <v>7.9453421921228298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845</v>
      </c>
      <c r="E35" s="51">
        <v>1</v>
      </c>
      <c r="F35" s="3">
        <f t="shared" si="21"/>
        <v>1.1834319526627219E-3</v>
      </c>
      <c r="G35" s="2">
        <v>0.5</v>
      </c>
      <c r="H35" s="3">
        <f t="shared" si="22"/>
        <v>5.8997050147492633E-3</v>
      </c>
      <c r="I35" s="3">
        <f t="shared" si="23"/>
        <v>0.99410029498525077</v>
      </c>
      <c r="J35" s="5">
        <f t="shared" si="30"/>
        <v>99269.539810080358</v>
      </c>
      <c r="K35" s="5">
        <f t="shared" si="24"/>
        <v>585.66100182938271</v>
      </c>
      <c r="L35" s="5">
        <f t="shared" si="25"/>
        <v>494883.54654582829</v>
      </c>
      <c r="M35" s="5">
        <f t="shared" si="16"/>
        <v>5334243.6128413258</v>
      </c>
      <c r="N35" s="33">
        <f t="shared" si="26"/>
        <v>53.734948535539182</v>
      </c>
      <c r="O35" s="4"/>
      <c r="Q35" s="27" t="s">
        <v>46</v>
      </c>
      <c r="R35" s="29">
        <f t="shared" si="17"/>
        <v>99269.539810080358</v>
      </c>
      <c r="S35" s="29">
        <f t="shared" si="18"/>
        <v>494883.54654582829</v>
      </c>
      <c r="T35" s="35">
        <f t="shared" si="19"/>
        <v>53.734948535539182</v>
      </c>
      <c r="U35" s="42">
        <v>0.96192878092594225</v>
      </c>
      <c r="V35" s="43">
        <f t="shared" si="31"/>
        <v>3.8071219074057749E-2</v>
      </c>
      <c r="W35" s="29">
        <f t="shared" si="27"/>
        <v>476042.72662913537</v>
      </c>
      <c r="X35" s="29">
        <f t="shared" si="20"/>
        <v>4560810.4780419506</v>
      </c>
      <c r="Y35" s="35">
        <f t="shared" si="28"/>
        <v>45.943705257096617</v>
      </c>
      <c r="Z35" s="36">
        <f t="shared" si="29"/>
        <v>7.7912432784425647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791</v>
      </c>
      <c r="E36" s="51">
        <v>2</v>
      </c>
      <c r="F36" s="3">
        <f t="shared" si="21"/>
        <v>2.5284450063211127E-3</v>
      </c>
      <c r="G36" s="2">
        <v>0.5</v>
      </c>
      <c r="H36" s="3">
        <f t="shared" si="22"/>
        <v>1.2562814070351761E-2</v>
      </c>
      <c r="I36" s="3">
        <f t="shared" si="23"/>
        <v>0.98743718592964824</v>
      </c>
      <c r="J36" s="5">
        <f t="shared" si="30"/>
        <v>98683.878808250971</v>
      </c>
      <c r="K36" s="5">
        <f t="shared" si="24"/>
        <v>1239.7472212091832</v>
      </c>
      <c r="L36" s="5">
        <f t="shared" si="25"/>
        <v>490320.02598823194</v>
      </c>
      <c r="M36" s="5">
        <f t="shared" si="16"/>
        <v>4839360.0662954971</v>
      </c>
      <c r="N36" s="33">
        <f t="shared" si="26"/>
        <v>49.039013512011223</v>
      </c>
      <c r="O36" s="4"/>
      <c r="Q36" s="27" t="s">
        <v>48</v>
      </c>
      <c r="R36" s="29">
        <f t="shared" si="17"/>
        <v>98683.878808250971</v>
      </c>
      <c r="S36" s="29">
        <f t="shared" si="18"/>
        <v>490320.02598823194</v>
      </c>
      <c r="T36" s="35">
        <f t="shared" si="19"/>
        <v>49.039013512011223</v>
      </c>
      <c r="U36" s="42">
        <v>0.95558309086652893</v>
      </c>
      <c r="V36" s="43">
        <f t="shared" si="31"/>
        <v>4.4416909133471072E-2</v>
      </c>
      <c r="W36" s="29">
        <f t="shared" si="27"/>
        <v>468541.52594759146</v>
      </c>
      <c r="X36" s="29">
        <f t="shared" si="20"/>
        <v>4084767.7514128154</v>
      </c>
      <c r="Y36" s="35">
        <f t="shared" si="28"/>
        <v>41.392452351308343</v>
      </c>
      <c r="Z36" s="36">
        <f t="shared" si="29"/>
        <v>7.6465611607028805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768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97444.131587041789</v>
      </c>
      <c r="K37" s="5">
        <f t="shared" si="24"/>
        <v>0</v>
      </c>
      <c r="L37" s="5">
        <f t="shared" si="25"/>
        <v>487220.65793520893</v>
      </c>
      <c r="M37" s="5">
        <f t="shared" si="16"/>
        <v>4349040.0403072648</v>
      </c>
      <c r="N37" s="33">
        <f t="shared" si="26"/>
        <v>44.631112920560973</v>
      </c>
      <c r="O37" s="4"/>
      <c r="Q37" s="27" t="s">
        <v>50</v>
      </c>
      <c r="R37" s="29">
        <f t="shared" si="17"/>
        <v>97444.131587041789</v>
      </c>
      <c r="S37" s="29">
        <f t="shared" si="18"/>
        <v>487220.65793520893</v>
      </c>
      <c r="T37" s="35">
        <f t="shared" si="19"/>
        <v>44.631112920560973</v>
      </c>
      <c r="U37" s="42">
        <v>0.95343645724036619</v>
      </c>
      <c r="V37" s="43">
        <f t="shared" si="31"/>
        <v>4.6563542759633814E-2</v>
      </c>
      <c r="W37" s="29">
        <f t="shared" si="27"/>
        <v>464533.93799606588</v>
      </c>
      <c r="X37" s="29">
        <f t="shared" si="20"/>
        <v>3616226.2254652241</v>
      </c>
      <c r="Y37" s="35">
        <f t="shared" si="28"/>
        <v>37.110764563949516</v>
      </c>
      <c r="Z37" s="36">
        <f t="shared" si="29"/>
        <v>7.5203483566114571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849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97444.131587041789</v>
      </c>
      <c r="K38" s="5">
        <f t="shared" si="24"/>
        <v>0</v>
      </c>
      <c r="L38" s="5">
        <f t="shared" si="25"/>
        <v>487220.65793520893</v>
      </c>
      <c r="M38" s="5">
        <f t="shared" si="16"/>
        <v>3861819.3823720561</v>
      </c>
      <c r="N38" s="33">
        <f t="shared" si="26"/>
        <v>39.63111292056098</v>
      </c>
      <c r="O38" s="4"/>
      <c r="Q38" s="27" t="s">
        <v>52</v>
      </c>
      <c r="R38" s="29">
        <f t="shared" si="17"/>
        <v>97444.131587041789</v>
      </c>
      <c r="S38" s="29">
        <f t="shared" si="18"/>
        <v>487220.65793520893</v>
      </c>
      <c r="T38" s="35">
        <f t="shared" si="19"/>
        <v>39.63111292056098</v>
      </c>
      <c r="U38" s="42">
        <v>0.93748024841036759</v>
      </c>
      <c r="V38" s="43">
        <f t="shared" si="31"/>
        <v>6.2519751589632411E-2</v>
      </c>
      <c r="W38" s="29">
        <f t="shared" si="27"/>
        <v>456759.74343176238</v>
      </c>
      <c r="X38" s="29">
        <f t="shared" si="20"/>
        <v>3151692.2874691584</v>
      </c>
      <c r="Y38" s="35">
        <f t="shared" si="28"/>
        <v>32.343582277747686</v>
      </c>
      <c r="Z38" s="36">
        <f t="shared" si="29"/>
        <v>7.2875306428132944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921</v>
      </c>
      <c r="E39" s="51">
        <v>4</v>
      </c>
      <c r="F39" s="3">
        <f t="shared" si="21"/>
        <v>4.3431053203040176E-3</v>
      </c>
      <c r="G39" s="2">
        <v>0.5</v>
      </c>
      <c r="H39" s="3">
        <f t="shared" si="22"/>
        <v>2.1482277121374869E-2</v>
      </c>
      <c r="I39" s="3">
        <f t="shared" si="23"/>
        <v>0.97851772287862515</v>
      </c>
      <c r="J39" s="5">
        <f t="shared" si="30"/>
        <v>97444.131587041789</v>
      </c>
      <c r="K39" s="5">
        <f t="shared" si="24"/>
        <v>2093.3218386045501</v>
      </c>
      <c r="L39" s="5">
        <f t="shared" si="25"/>
        <v>481987.35333869758</v>
      </c>
      <c r="M39" s="5">
        <f t="shared" si="16"/>
        <v>3374598.724436847</v>
      </c>
      <c r="N39" s="33">
        <f t="shared" si="26"/>
        <v>34.63111292056098</v>
      </c>
      <c r="O39" s="4"/>
      <c r="Q39" s="27" t="s">
        <v>54</v>
      </c>
      <c r="R39" s="29">
        <f t="shared" si="17"/>
        <v>97444.131587041789</v>
      </c>
      <c r="S39" s="29">
        <f t="shared" si="18"/>
        <v>481987.35333869758</v>
      </c>
      <c r="T39" s="35">
        <f t="shared" si="19"/>
        <v>34.63111292056098</v>
      </c>
      <c r="U39" s="42">
        <v>0.91788799906018037</v>
      </c>
      <c r="V39" s="43">
        <f t="shared" si="31"/>
        <v>8.2112000939819629E-2</v>
      </c>
      <c r="W39" s="29">
        <f t="shared" si="27"/>
        <v>442410.40732836927</v>
      </c>
      <c r="X39" s="29">
        <f t="shared" si="20"/>
        <v>2694932.5440373961</v>
      </c>
      <c r="Y39" s="35">
        <f t="shared" si="28"/>
        <v>27.656181035695852</v>
      </c>
      <c r="Z39" s="36">
        <f t="shared" si="29"/>
        <v>6.9749318848651285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992</v>
      </c>
      <c r="E40" s="51">
        <v>4</v>
      </c>
      <c r="F40" s="3">
        <f t="shared" si="21"/>
        <v>4.0322580645161289E-3</v>
      </c>
      <c r="G40" s="2">
        <v>0.5</v>
      </c>
      <c r="H40" s="3">
        <f t="shared" si="22"/>
        <v>1.9960079840319361E-2</v>
      </c>
      <c r="I40" s="3">
        <f t="shared" si="23"/>
        <v>0.98003992015968067</v>
      </c>
      <c r="J40" s="5">
        <f t="shared" si="30"/>
        <v>95350.809748437241</v>
      </c>
      <c r="K40" s="5">
        <f t="shared" si="24"/>
        <v>1903.209775417909</v>
      </c>
      <c r="L40" s="5">
        <f t="shared" si="25"/>
        <v>471996.0243036414</v>
      </c>
      <c r="M40" s="5">
        <f t="shared" si="16"/>
        <v>2892611.3710981496</v>
      </c>
      <c r="N40" s="33">
        <f t="shared" si="26"/>
        <v>30.336516058224227</v>
      </c>
      <c r="O40" s="4"/>
      <c r="Q40" s="27" t="s">
        <v>56</v>
      </c>
      <c r="R40" s="29">
        <f t="shared" si="17"/>
        <v>95350.809748437241</v>
      </c>
      <c r="S40" s="29">
        <f t="shared" si="18"/>
        <v>471996.0243036414</v>
      </c>
      <c r="T40" s="35">
        <f t="shared" si="19"/>
        <v>30.336516058224227</v>
      </c>
      <c r="U40" s="42">
        <v>0.89571782863194893</v>
      </c>
      <c r="V40" s="43">
        <f t="shared" si="31"/>
        <v>0.10428217136805107</v>
      </c>
      <c r="W40" s="29">
        <f t="shared" si="27"/>
        <v>422775.25401217025</v>
      </c>
      <c r="X40" s="29">
        <f t="shared" si="20"/>
        <v>2252522.136709027</v>
      </c>
      <c r="Y40" s="35">
        <f t="shared" si="28"/>
        <v>23.623523939144572</v>
      </c>
      <c r="Z40" s="36">
        <f t="shared" si="29"/>
        <v>6.7129921190796544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832</v>
      </c>
      <c r="E41" s="51">
        <v>4</v>
      </c>
      <c r="F41" s="3">
        <f t="shared" si="21"/>
        <v>4.807692307692308E-3</v>
      </c>
      <c r="G41" s="2">
        <v>0.5</v>
      </c>
      <c r="H41" s="3">
        <f t="shared" si="22"/>
        <v>2.3752969121140142E-2</v>
      </c>
      <c r="I41" s="3">
        <f t="shared" si="23"/>
        <v>0.97624703087885989</v>
      </c>
      <c r="J41" s="5">
        <f t="shared" si="30"/>
        <v>93447.599973019329</v>
      </c>
      <c r="K41" s="5">
        <f t="shared" si="24"/>
        <v>2219.6579566037844</v>
      </c>
      <c r="L41" s="5">
        <f t="shared" si="25"/>
        <v>461688.85497358721</v>
      </c>
      <c r="M41" s="5">
        <f t="shared" si="16"/>
        <v>2420615.3467945084</v>
      </c>
      <c r="N41" s="33">
        <f t="shared" si="26"/>
        <v>25.903451212159553</v>
      </c>
      <c r="O41" s="4"/>
      <c r="Q41" s="27" t="s">
        <v>58</v>
      </c>
      <c r="R41" s="29">
        <f t="shared" si="17"/>
        <v>93447.599973019329</v>
      </c>
      <c r="S41" s="29">
        <f t="shared" si="18"/>
        <v>461688.85497358721</v>
      </c>
      <c r="T41" s="35">
        <f t="shared" si="19"/>
        <v>25.903451212159553</v>
      </c>
      <c r="U41" s="42">
        <v>0.86473435856680392</v>
      </c>
      <c r="V41" s="43">
        <f t="shared" si="31"/>
        <v>0.13526564143319608</v>
      </c>
      <c r="W41" s="29">
        <f t="shared" si="27"/>
        <v>399238.21586302709</v>
      </c>
      <c r="X41" s="29">
        <f t="shared" si="20"/>
        <v>1829746.8826968567</v>
      </c>
      <c r="Y41" s="35">
        <f t="shared" si="28"/>
        <v>19.580458815690832</v>
      </c>
      <c r="Z41" s="36">
        <f t="shared" si="29"/>
        <v>6.3229923964687202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634</v>
      </c>
      <c r="E42" s="51">
        <v>6</v>
      </c>
      <c r="F42" s="3">
        <f t="shared" si="21"/>
        <v>9.4637223974763408E-3</v>
      </c>
      <c r="G42" s="2">
        <v>0.5</v>
      </c>
      <c r="H42" s="3">
        <f t="shared" si="22"/>
        <v>4.6224961479198759E-2</v>
      </c>
      <c r="I42" s="3">
        <f t="shared" si="23"/>
        <v>0.95377503852080125</v>
      </c>
      <c r="J42" s="5">
        <f t="shared" si="30"/>
        <v>91227.942016415545</v>
      </c>
      <c r="K42" s="5">
        <f t="shared" si="24"/>
        <v>4217.0081055353867</v>
      </c>
      <c r="L42" s="5">
        <f t="shared" si="25"/>
        <v>445597.18981823931</v>
      </c>
      <c r="M42" s="5">
        <f t="shared" si="16"/>
        <v>1958926.4918209212</v>
      </c>
      <c r="N42" s="33">
        <f t="shared" si="26"/>
        <v>21.472878248951755</v>
      </c>
      <c r="O42" s="4"/>
      <c r="Q42" s="27" t="s">
        <v>60</v>
      </c>
      <c r="R42" s="29">
        <f t="shared" si="17"/>
        <v>91227.942016415545</v>
      </c>
      <c r="S42" s="29">
        <f t="shared" si="18"/>
        <v>445597.18981823931</v>
      </c>
      <c r="T42" s="35">
        <f t="shared" si="19"/>
        <v>21.472878248951755</v>
      </c>
      <c r="U42" s="42">
        <v>0.81758889711164551</v>
      </c>
      <c r="V42" s="43">
        <f t="shared" si="31"/>
        <v>0.18241110288835449</v>
      </c>
      <c r="W42" s="29">
        <f t="shared" si="27"/>
        <v>364315.3149795428</v>
      </c>
      <c r="X42" s="29">
        <f t="shared" si="20"/>
        <v>1430508.6668338296</v>
      </c>
      <c r="Y42" s="35">
        <f t="shared" si="28"/>
        <v>15.680597799481479</v>
      </c>
      <c r="Z42" s="36">
        <f t="shared" si="29"/>
        <v>5.792280449470276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495</v>
      </c>
      <c r="E43" s="51">
        <v>12</v>
      </c>
      <c r="F43" s="3">
        <f t="shared" si="21"/>
        <v>2.4242424242424242E-2</v>
      </c>
      <c r="G43" s="2">
        <v>0.5</v>
      </c>
      <c r="H43" s="3">
        <f t="shared" si="22"/>
        <v>0.1142857142857143</v>
      </c>
      <c r="I43" s="3">
        <f t="shared" si="23"/>
        <v>0.88571428571428568</v>
      </c>
      <c r="J43" s="5">
        <f t="shared" si="30"/>
        <v>87010.933910880165</v>
      </c>
      <c r="K43" s="5">
        <f t="shared" si="24"/>
        <v>9944.1067326720204</v>
      </c>
      <c r="L43" s="5">
        <f t="shared" si="25"/>
        <v>410194.40272272076</v>
      </c>
      <c r="M43" s="5">
        <f t="shared" si="16"/>
        <v>1513329.3020026819</v>
      </c>
      <c r="N43" s="33">
        <f t="shared" si="26"/>
        <v>17.392403850678008</v>
      </c>
      <c r="O43" s="4"/>
      <c r="Q43" s="27" t="s">
        <v>62</v>
      </c>
      <c r="R43" s="29">
        <f t="shared" si="17"/>
        <v>87010.933910880165</v>
      </c>
      <c r="S43" s="29">
        <f t="shared" si="18"/>
        <v>410194.40272272076</v>
      </c>
      <c r="T43" s="35">
        <f t="shared" si="19"/>
        <v>17.392403850678008</v>
      </c>
      <c r="U43" s="42">
        <v>0.77888026534586052</v>
      </c>
      <c r="V43" s="43">
        <f t="shared" si="31"/>
        <v>0.22111973465413948</v>
      </c>
      <c r="W43" s="29">
        <f t="shared" si="27"/>
        <v>319492.32523605949</v>
      </c>
      <c r="X43" s="29">
        <f t="shared" si="20"/>
        <v>1066193.3518542869</v>
      </c>
      <c r="Y43" s="35">
        <f t="shared" si="28"/>
        <v>12.253556006493641</v>
      </c>
      <c r="Z43" s="36">
        <f t="shared" si="29"/>
        <v>5.138847844184367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356</v>
      </c>
      <c r="E44" s="51">
        <v>8</v>
      </c>
      <c r="F44" s="3">
        <f t="shared" si="21"/>
        <v>2.247191011235955E-2</v>
      </c>
      <c r="G44" s="2">
        <v>0.5</v>
      </c>
      <c r="H44" s="3">
        <f t="shared" si="22"/>
        <v>0.10638297872340426</v>
      </c>
      <c r="I44" s="3">
        <f t="shared" si="23"/>
        <v>0.8936170212765957</v>
      </c>
      <c r="J44" s="5">
        <f t="shared" si="30"/>
        <v>77066.827178208143</v>
      </c>
      <c r="K44" s="5">
        <f t="shared" si="24"/>
        <v>8198.5986359795897</v>
      </c>
      <c r="L44" s="5">
        <f t="shared" si="25"/>
        <v>364837.63930109167</v>
      </c>
      <c r="M44" s="5">
        <f t="shared" si="16"/>
        <v>1103134.8992799611</v>
      </c>
      <c r="N44" s="33">
        <f t="shared" si="26"/>
        <v>14.314004347539688</v>
      </c>
      <c r="O44" s="4"/>
      <c r="Q44" s="27" t="s">
        <v>64</v>
      </c>
      <c r="R44" s="29">
        <f t="shared" si="17"/>
        <v>77066.827178208143</v>
      </c>
      <c r="S44" s="29">
        <f t="shared" si="18"/>
        <v>364837.63930109167</v>
      </c>
      <c r="T44" s="35">
        <f t="shared" si="19"/>
        <v>14.314004347539688</v>
      </c>
      <c r="U44" s="42">
        <v>0.71980976748499381</v>
      </c>
      <c r="V44" s="43">
        <f t="shared" si="31"/>
        <v>0.28019023251500619</v>
      </c>
      <c r="W44" s="29">
        <f t="shared" si="27"/>
        <v>262613.69631509285</v>
      </c>
      <c r="X44" s="29">
        <f t="shared" si="20"/>
        <v>746701.02661822736</v>
      </c>
      <c r="Y44" s="35">
        <f t="shared" si="28"/>
        <v>9.6890069821035638</v>
      </c>
      <c r="Z44" s="36">
        <f t="shared" si="29"/>
        <v>4.6249973654361245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225</v>
      </c>
      <c r="E45" s="51">
        <v>10</v>
      </c>
      <c r="F45" s="3">
        <f t="shared" si="21"/>
        <v>4.4444444444444446E-2</v>
      </c>
      <c r="G45" s="2">
        <v>0.5</v>
      </c>
      <c r="H45" s="3">
        <f t="shared" si="22"/>
        <v>0.2</v>
      </c>
      <c r="I45" s="3">
        <f t="shared" si="23"/>
        <v>0.8</v>
      </c>
      <c r="J45" s="5">
        <f t="shared" si="30"/>
        <v>68868.228542228549</v>
      </c>
      <c r="K45" s="5">
        <f t="shared" si="24"/>
        <v>13773.645708445711</v>
      </c>
      <c r="L45" s="5">
        <f t="shared" si="25"/>
        <v>309907.02844002849</v>
      </c>
      <c r="M45" s="5">
        <f t="shared" si="16"/>
        <v>738297.25997886946</v>
      </c>
      <c r="N45" s="33">
        <f t="shared" si="26"/>
        <v>10.72043343653251</v>
      </c>
      <c r="O45" s="4"/>
      <c r="Q45" s="27" t="s">
        <v>66</v>
      </c>
      <c r="R45" s="29">
        <f t="shared" si="17"/>
        <v>68868.228542228549</v>
      </c>
      <c r="S45" s="29">
        <f t="shared" si="18"/>
        <v>309907.02844002849</v>
      </c>
      <c r="T45" s="35">
        <f t="shared" si="19"/>
        <v>10.72043343653251</v>
      </c>
      <c r="U45" s="42">
        <v>0.68480776711742686</v>
      </c>
      <c r="V45" s="43">
        <f t="shared" si="31"/>
        <v>0.31519223288257314</v>
      </c>
      <c r="W45" s="29">
        <f t="shared" si="27"/>
        <v>212226.74016001282</v>
      </c>
      <c r="X45" s="29">
        <f t="shared" si="20"/>
        <v>484087.33030313451</v>
      </c>
      <c r="Y45" s="35">
        <f t="shared" si="28"/>
        <v>7.0291822593680093</v>
      </c>
      <c r="Z45" s="36">
        <f t="shared" si="29"/>
        <v>3.6912511771645002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134</v>
      </c>
      <c r="E46" s="51">
        <v>11</v>
      </c>
      <c r="F46" s="3">
        <f t="shared" si="21"/>
        <v>8.2089552238805971E-2</v>
      </c>
      <c r="G46" s="2">
        <v>0.5</v>
      </c>
      <c r="H46" s="3">
        <f t="shared" si="22"/>
        <v>0.34055727554179566</v>
      </c>
      <c r="I46" s="3">
        <f t="shared" si="23"/>
        <v>0.6594427244582044</v>
      </c>
      <c r="J46" s="5">
        <f t="shared" si="30"/>
        <v>55094.582833782842</v>
      </c>
      <c r="K46" s="5">
        <f t="shared" si="24"/>
        <v>18762.861026984869</v>
      </c>
      <c r="L46" s="5">
        <f t="shared" si="25"/>
        <v>228565.76160145208</v>
      </c>
      <c r="M46" s="5">
        <f>L46+M47</f>
        <v>428390.23153884092</v>
      </c>
      <c r="N46" s="33">
        <f t="shared" si="26"/>
        <v>7.7755417956656352</v>
      </c>
      <c r="O46" s="4"/>
      <c r="Q46" s="27" t="s">
        <v>68</v>
      </c>
      <c r="R46" s="29">
        <f t="shared" si="17"/>
        <v>55094.582833782842</v>
      </c>
      <c r="S46" s="29">
        <f t="shared" si="18"/>
        <v>228565.76160145208</v>
      </c>
      <c r="T46" s="35">
        <f t="shared" si="19"/>
        <v>7.7755417956656352</v>
      </c>
      <c r="U46" s="42">
        <v>0.65629805890441617</v>
      </c>
      <c r="V46" s="43">
        <f t="shared" si="31"/>
        <v>0.34370194109558383</v>
      </c>
      <c r="W46" s="29">
        <f t="shared" si="27"/>
        <v>150007.26567104255</v>
      </c>
      <c r="X46" s="29">
        <f>X47+W46</f>
        <v>271860.59014312166</v>
      </c>
      <c r="Y46" s="35">
        <f t="shared" si="28"/>
        <v>4.9344341341744844</v>
      </c>
      <c r="Z46" s="36">
        <f t="shared" si="29"/>
        <v>2.8411076614911508</v>
      </c>
    </row>
    <row r="47" spans="1:26" s="2" customFormat="1" x14ac:dyDescent="0.25">
      <c r="A47" s="12">
        <v>19</v>
      </c>
      <c r="B47" s="13" t="s">
        <v>69</v>
      </c>
      <c r="C47" s="12"/>
      <c r="D47">
        <v>55</v>
      </c>
      <c r="E47" s="51">
        <v>10</v>
      </c>
      <c r="F47" s="17">
        <f t="shared" si="21"/>
        <v>0.18181818181818182</v>
      </c>
      <c r="G47" s="12"/>
      <c r="H47" s="17">
        <v>1</v>
      </c>
      <c r="I47" s="17">
        <f t="shared" si="23"/>
        <v>0</v>
      </c>
      <c r="J47" s="21">
        <f t="shared" si="30"/>
        <v>36331.721806797977</v>
      </c>
      <c r="K47" s="21">
        <f t="shared" si="24"/>
        <v>36331.721806797977</v>
      </c>
      <c r="L47" s="21">
        <f>K47/F47</f>
        <v>199824.46993738887</v>
      </c>
      <c r="M47" s="21">
        <f>L47</f>
        <v>199824.46993738887</v>
      </c>
      <c r="N47" s="34">
        <f t="shared" si="26"/>
        <v>5.5</v>
      </c>
      <c r="O47" s="4"/>
      <c r="Q47" s="30" t="s">
        <v>69</v>
      </c>
      <c r="R47" s="31">
        <f t="shared" si="17"/>
        <v>36331.721806797977</v>
      </c>
      <c r="S47" s="31">
        <f t="shared" si="18"/>
        <v>199824.46993738887</v>
      </c>
      <c r="T47" s="38">
        <f t="shared" si="19"/>
        <v>5.5</v>
      </c>
      <c r="U47" s="44">
        <v>0.6098018151143324</v>
      </c>
      <c r="V47" s="45">
        <f t="shared" si="31"/>
        <v>0.3901981848856676</v>
      </c>
      <c r="W47" s="31">
        <f t="shared" si="27"/>
        <v>121853.32447207908</v>
      </c>
      <c r="X47" s="31">
        <f>W47</f>
        <v>121853.32447207908</v>
      </c>
      <c r="Y47" s="38">
        <f t="shared" si="28"/>
        <v>3.3539099831288284</v>
      </c>
      <c r="Z47" s="37">
        <f t="shared" si="29"/>
        <v>2.1460900168711716</v>
      </c>
    </row>
    <row r="48" spans="1:26" s="2" customFormat="1" ht="13.2" x14ac:dyDescent="0.25">
      <c r="B48" s="2" t="s">
        <v>70</v>
      </c>
      <c r="D48" s="25">
        <f>SUM(D29:D47)</f>
        <v>10987</v>
      </c>
      <c r="E48" s="25">
        <f>SUM(E29:E47)</f>
        <v>73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168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7637774.8596679009</v>
      </c>
      <c r="N54" s="32">
        <f>M54/J54</f>
        <v>76.377748596679012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76.377748596679012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6776767.160632709</v>
      </c>
      <c r="Y54" s="40">
        <f>X54/R54</f>
        <v>67.767671606327085</v>
      </c>
      <c r="Z54" s="36">
        <f>T54-Y54</f>
        <v>8.6100769903519279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766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7537774.8596679009</v>
      </c>
      <c r="N55" s="33">
        <f t="shared" ref="N55:N72" si="43">M55/J55</f>
        <v>75.377748596679012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75.377748596679012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6680596.2741604233</v>
      </c>
      <c r="Y55" s="35">
        <f t="shared" ref="Y55:Y72" si="45">X55/R55</f>
        <v>66.805962741604233</v>
      </c>
      <c r="Z55" s="36">
        <f t="shared" ref="Z55:Z72" si="46">T55-Y55</f>
        <v>8.5717858550747792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1175</v>
      </c>
      <c r="E56" s="49">
        <f t="shared" si="37"/>
        <v>1</v>
      </c>
      <c r="F56" s="3">
        <f t="shared" si="38"/>
        <v>8.5106382978723403E-4</v>
      </c>
      <c r="G56" s="2">
        <v>0.5</v>
      </c>
      <c r="H56" s="3">
        <f t="shared" si="39"/>
        <v>4.246284501061571E-3</v>
      </c>
      <c r="I56" s="3">
        <f t="shared" si="40"/>
        <v>0.99575371549893843</v>
      </c>
      <c r="J56" s="5">
        <f t="shared" ref="J56:J72" si="47">I55*J55</f>
        <v>100000</v>
      </c>
      <c r="K56" s="5">
        <f t="shared" si="41"/>
        <v>424.62845010615712</v>
      </c>
      <c r="L56" s="5">
        <f t="shared" si="42"/>
        <v>498938.42887473461</v>
      </c>
      <c r="M56" s="5">
        <f t="shared" si="32"/>
        <v>7137774.8596679009</v>
      </c>
      <c r="N56" s="33">
        <f t="shared" si="43"/>
        <v>71.377748596679012</v>
      </c>
      <c r="O56" s="4"/>
      <c r="Q56" s="27" t="s">
        <v>38</v>
      </c>
      <c r="R56" s="29">
        <f t="shared" si="33"/>
        <v>100000</v>
      </c>
      <c r="S56" s="29">
        <f t="shared" si="34"/>
        <v>498938.42887473461</v>
      </c>
      <c r="T56" s="35">
        <f t="shared" si="35"/>
        <v>71.377748596679012</v>
      </c>
      <c r="U56" s="42">
        <v>0.96170886472285344</v>
      </c>
      <c r="V56" s="43">
        <f>1-U56</f>
        <v>3.829113527714656E-2</v>
      </c>
      <c r="W56" s="29">
        <f t="shared" si="44"/>
        <v>479833.50999972521</v>
      </c>
      <c r="X56" s="29">
        <f t="shared" si="36"/>
        <v>6295912.7282712823</v>
      </c>
      <c r="Y56" s="35">
        <f t="shared" si="45"/>
        <v>62.959127282712821</v>
      </c>
      <c r="Z56" s="36">
        <f t="shared" si="46"/>
        <v>8.4186213139661916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1313</v>
      </c>
      <c r="E57" s="49">
        <f t="shared" si="37"/>
        <v>1</v>
      </c>
      <c r="F57" s="3">
        <f t="shared" si="38"/>
        <v>7.6161462300076163E-4</v>
      </c>
      <c r="G57" s="2">
        <v>0.5</v>
      </c>
      <c r="H57" s="3">
        <f t="shared" si="39"/>
        <v>3.8008361839604716E-3</v>
      </c>
      <c r="I57" s="3">
        <f t="shared" si="40"/>
        <v>0.99619916381603957</v>
      </c>
      <c r="J57" s="5">
        <f t="shared" si="47"/>
        <v>99575.37154989384</v>
      </c>
      <c r="K57" s="5">
        <f t="shared" si="41"/>
        <v>378.46967521814463</v>
      </c>
      <c r="L57" s="5">
        <f t="shared" si="42"/>
        <v>496930.68356142385</v>
      </c>
      <c r="M57" s="5">
        <f t="shared" si="32"/>
        <v>6638836.4307931662</v>
      </c>
      <c r="N57" s="33">
        <f t="shared" si="43"/>
        <v>66.671470339095549</v>
      </c>
      <c r="O57" s="4"/>
      <c r="Q57" s="27" t="s">
        <v>40</v>
      </c>
      <c r="R57" s="29">
        <f t="shared" si="33"/>
        <v>99575.37154989384</v>
      </c>
      <c r="S57" s="29">
        <f t="shared" si="34"/>
        <v>496930.68356142385</v>
      </c>
      <c r="T57" s="35">
        <f t="shared" si="35"/>
        <v>66.671470339095549</v>
      </c>
      <c r="U57" s="42">
        <v>0.96170886472285344</v>
      </c>
      <c r="V57" s="43">
        <f>1-U57</f>
        <v>3.829113527714656E-2</v>
      </c>
      <c r="W57" s="29">
        <f t="shared" si="44"/>
        <v>477902.64353380847</v>
      </c>
      <c r="X57" s="29">
        <f t="shared" si="36"/>
        <v>5816079.2182715572</v>
      </c>
      <c r="Y57" s="35">
        <f t="shared" si="45"/>
        <v>58.408812618462761</v>
      </c>
      <c r="Z57" s="36">
        <f t="shared" si="46"/>
        <v>8.262657720632788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1372</v>
      </c>
      <c r="E58" s="49">
        <f t="shared" si="37"/>
        <v>1</v>
      </c>
      <c r="F58" s="3">
        <f t="shared" si="38"/>
        <v>7.2886297376093293E-4</v>
      </c>
      <c r="G58" s="2">
        <v>0.5</v>
      </c>
      <c r="H58" s="3">
        <f t="shared" si="39"/>
        <v>3.6376864314296106E-3</v>
      </c>
      <c r="I58" s="3">
        <f t="shared" si="40"/>
        <v>0.99636231356857041</v>
      </c>
      <c r="J58" s="5">
        <f t="shared" si="47"/>
        <v>99196.901874675706</v>
      </c>
      <c r="K58" s="5">
        <f t="shared" si="41"/>
        <v>360.84722398936231</v>
      </c>
      <c r="L58" s="5">
        <f t="shared" si="42"/>
        <v>495082.39131340518</v>
      </c>
      <c r="M58" s="5">
        <f t="shared" si="32"/>
        <v>6141905.7472317424</v>
      </c>
      <c r="N58" s="33">
        <f t="shared" si="43"/>
        <v>61.91630616640991</v>
      </c>
      <c r="O58" s="4"/>
      <c r="Q58" s="27" t="s">
        <v>42</v>
      </c>
      <c r="R58" s="29">
        <f t="shared" si="33"/>
        <v>99196.901874675706</v>
      </c>
      <c r="S58" s="29">
        <f t="shared" si="34"/>
        <v>495082.39131340518</v>
      </c>
      <c r="T58" s="35">
        <f t="shared" si="35"/>
        <v>61.91630616640991</v>
      </c>
      <c r="U58" s="42">
        <v>0.96170886472285344</v>
      </c>
      <c r="V58" s="43">
        <f>1-U58</f>
        <v>3.829113527714656E-2</v>
      </c>
      <c r="W58" s="29">
        <f t="shared" si="44"/>
        <v>476125.12449429039</v>
      </c>
      <c r="X58" s="29">
        <f t="shared" si="36"/>
        <v>5338176.5747377491</v>
      </c>
      <c r="Y58" s="35">
        <f t="shared" si="45"/>
        <v>53.813944527037179</v>
      </c>
      <c r="Z58" s="36">
        <f t="shared" si="46"/>
        <v>8.1023616393727309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1552</v>
      </c>
      <c r="E59" s="49">
        <f t="shared" si="37"/>
        <v>1</v>
      </c>
      <c r="F59" s="3">
        <f t="shared" si="38"/>
        <v>6.4432989690721648E-4</v>
      </c>
      <c r="G59" s="2">
        <v>0.5</v>
      </c>
      <c r="H59" s="3">
        <f t="shared" si="39"/>
        <v>3.2164683177870693E-3</v>
      </c>
      <c r="I59" s="3">
        <f t="shared" si="40"/>
        <v>0.9967835316822129</v>
      </c>
      <c r="J59" s="5">
        <f t="shared" si="47"/>
        <v>98836.054650686347</v>
      </c>
      <c r="K59" s="5">
        <f t="shared" si="41"/>
        <v>317.90303843900398</v>
      </c>
      <c r="L59" s="5">
        <f t="shared" si="42"/>
        <v>493385.51565733418</v>
      </c>
      <c r="M59" s="5">
        <f t="shared" si="32"/>
        <v>5646823.3559183376</v>
      </c>
      <c r="N59" s="33">
        <f t="shared" si="43"/>
        <v>57.133233169573145</v>
      </c>
      <c r="O59" s="4"/>
      <c r="Q59" s="27" t="s">
        <v>44</v>
      </c>
      <c r="R59" s="29">
        <f t="shared" si="33"/>
        <v>98836.054650686347</v>
      </c>
      <c r="S59" s="29">
        <f t="shared" si="34"/>
        <v>493385.51565733418</v>
      </c>
      <c r="T59" s="35">
        <f t="shared" si="35"/>
        <v>57.133233169573145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475175.48965695564</v>
      </c>
      <c r="X59" s="29">
        <f t="shared" si="36"/>
        <v>4862051.4502434591</v>
      </c>
      <c r="Y59" s="35">
        <f t="shared" si="45"/>
        <v>49.193095246742487</v>
      </c>
      <c r="Z59" s="36">
        <f t="shared" si="46"/>
        <v>7.9401379228306581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1814</v>
      </c>
      <c r="E60" s="49">
        <f t="shared" si="37"/>
        <v>3</v>
      </c>
      <c r="F60" s="3">
        <f t="shared" si="38"/>
        <v>1.6538037486218302E-3</v>
      </c>
      <c r="G60" s="2">
        <v>0.5</v>
      </c>
      <c r="H60" s="3">
        <f t="shared" si="39"/>
        <v>8.2349711776008791E-3</v>
      </c>
      <c r="I60" s="3">
        <f t="shared" si="40"/>
        <v>0.99176502882239914</v>
      </c>
      <c r="J60" s="5">
        <f t="shared" si="47"/>
        <v>98518.15161224734</v>
      </c>
      <c r="K60" s="5">
        <f t="shared" si="41"/>
        <v>811.2941389973704</v>
      </c>
      <c r="L60" s="5">
        <f t="shared" si="42"/>
        <v>490562.52271374327</v>
      </c>
      <c r="M60" s="5">
        <f t="shared" si="32"/>
        <v>5153437.840261003</v>
      </c>
      <c r="N60" s="33">
        <f t="shared" si="43"/>
        <v>52.309526274347505</v>
      </c>
      <c r="O60" s="4"/>
      <c r="Q60" s="27" t="s">
        <v>46</v>
      </c>
      <c r="R60" s="29">
        <f t="shared" si="33"/>
        <v>98518.15161224734</v>
      </c>
      <c r="S60" s="29">
        <f t="shared" si="34"/>
        <v>490562.52271374327</v>
      </c>
      <c r="T60" s="35">
        <f t="shared" si="35"/>
        <v>52.309526274347505</v>
      </c>
      <c r="U60" s="42">
        <v>0.95736753435116873</v>
      </c>
      <c r="V60" s="43">
        <f t="shared" si="48"/>
        <v>4.2632465648831275E-2</v>
      </c>
      <c r="W60" s="29">
        <f t="shared" si="44"/>
        <v>469648.6328155456</v>
      </c>
      <c r="X60" s="29">
        <f t="shared" si="36"/>
        <v>4386875.9605865031</v>
      </c>
      <c r="Y60" s="35">
        <f t="shared" si="45"/>
        <v>44.528606036505728</v>
      </c>
      <c r="Z60" s="36">
        <f t="shared" si="46"/>
        <v>7.7809202378417766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1697</v>
      </c>
      <c r="E61" s="49">
        <f t="shared" si="37"/>
        <v>7</v>
      </c>
      <c r="F61" s="3">
        <f t="shared" si="38"/>
        <v>4.1249263406010605E-3</v>
      </c>
      <c r="G61" s="2">
        <v>0.5</v>
      </c>
      <c r="H61" s="3">
        <f t="shared" si="39"/>
        <v>2.0414114902303881E-2</v>
      </c>
      <c r="I61" s="3">
        <f t="shared" si="40"/>
        <v>0.97958588509769617</v>
      </c>
      <c r="J61" s="5">
        <f t="shared" si="47"/>
        <v>97706.857473249969</v>
      </c>
      <c r="K61" s="5">
        <f t="shared" si="41"/>
        <v>1994.5990152019535</v>
      </c>
      <c r="L61" s="5">
        <f t="shared" si="42"/>
        <v>483547.789828245</v>
      </c>
      <c r="M61" s="5">
        <f t="shared" si="32"/>
        <v>4662875.3175472599</v>
      </c>
      <c r="N61" s="33">
        <f t="shared" si="43"/>
        <v>47.723112155396613</v>
      </c>
      <c r="O61" s="4"/>
      <c r="Q61" s="27" t="s">
        <v>48</v>
      </c>
      <c r="R61" s="29">
        <f t="shared" si="33"/>
        <v>97706.857473249969</v>
      </c>
      <c r="S61" s="29">
        <f t="shared" si="34"/>
        <v>483547.789828245</v>
      </c>
      <c r="T61" s="35">
        <f t="shared" si="35"/>
        <v>47.723112155396613</v>
      </c>
      <c r="U61" s="42">
        <v>0.95681081085376496</v>
      </c>
      <c r="V61" s="43">
        <f t="shared" si="48"/>
        <v>4.3189189146235041E-2</v>
      </c>
      <c r="W61" s="29">
        <f t="shared" si="44"/>
        <v>462663.75287210901</v>
      </c>
      <c r="X61" s="29">
        <f t="shared" si="36"/>
        <v>3917227.3277709573</v>
      </c>
      <c r="Y61" s="35">
        <f t="shared" si="45"/>
        <v>40.091631529991737</v>
      </c>
      <c r="Z61" s="36">
        <f t="shared" si="46"/>
        <v>7.6314806254048762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1538</v>
      </c>
      <c r="E62" s="49">
        <f t="shared" si="37"/>
        <v>0</v>
      </c>
      <c r="F62" s="3">
        <f t="shared" si="38"/>
        <v>0</v>
      </c>
      <c r="G62" s="2">
        <v>0.5</v>
      </c>
      <c r="H62" s="3">
        <f t="shared" si="39"/>
        <v>0</v>
      </c>
      <c r="I62" s="3">
        <f t="shared" si="40"/>
        <v>1</v>
      </c>
      <c r="J62" s="5">
        <f t="shared" si="47"/>
        <v>95712.258458048018</v>
      </c>
      <c r="K62" s="5">
        <f t="shared" si="41"/>
        <v>0</v>
      </c>
      <c r="L62" s="5">
        <f t="shared" si="42"/>
        <v>478561.29229024006</v>
      </c>
      <c r="M62" s="5">
        <f t="shared" si="32"/>
        <v>4179327.5277190153</v>
      </c>
      <c r="N62" s="33">
        <f t="shared" si="43"/>
        <v>43.665540810019351</v>
      </c>
      <c r="O62" s="4"/>
      <c r="Q62" s="27" t="s">
        <v>50</v>
      </c>
      <c r="R62" s="29">
        <f t="shared" si="33"/>
        <v>95712.258458048018</v>
      </c>
      <c r="S62" s="29">
        <f t="shared" si="34"/>
        <v>478561.29229024006</v>
      </c>
      <c r="T62" s="35">
        <f t="shared" si="35"/>
        <v>43.665540810019351</v>
      </c>
      <c r="U62" s="42">
        <v>0.94800928093814252</v>
      </c>
      <c r="V62" s="43">
        <f t="shared" si="48"/>
        <v>5.1990719061857482E-2</v>
      </c>
      <c r="W62" s="29">
        <f t="shared" si="44"/>
        <v>453680.54658889875</v>
      </c>
      <c r="X62" s="29">
        <f t="shared" si="36"/>
        <v>3454563.5748988483</v>
      </c>
      <c r="Y62" s="35">
        <f t="shared" si="45"/>
        <v>36.09321972496376</v>
      </c>
      <c r="Z62" s="36">
        <f t="shared" si="46"/>
        <v>7.5723210850555915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1696</v>
      </c>
      <c r="E63" s="49">
        <f t="shared" si="37"/>
        <v>3</v>
      </c>
      <c r="F63" s="3">
        <f t="shared" si="38"/>
        <v>1.7688679245283019E-3</v>
      </c>
      <c r="G63" s="2">
        <v>0.5</v>
      </c>
      <c r="H63" s="3">
        <f t="shared" si="39"/>
        <v>8.8054006457293811E-3</v>
      </c>
      <c r="I63" s="3">
        <f t="shared" si="40"/>
        <v>0.99119459935427057</v>
      </c>
      <c r="J63" s="5">
        <f t="shared" si="47"/>
        <v>95712.258458048018</v>
      </c>
      <c r="K63" s="5">
        <f t="shared" si="41"/>
        <v>842.78478243071345</v>
      </c>
      <c r="L63" s="5">
        <f t="shared" si="42"/>
        <v>476454.33033416327</v>
      </c>
      <c r="M63" s="5">
        <f t="shared" si="32"/>
        <v>3700766.2354287752</v>
      </c>
      <c r="N63" s="33">
        <f t="shared" si="43"/>
        <v>38.665540810019351</v>
      </c>
      <c r="O63" s="4"/>
      <c r="Q63" s="27" t="s">
        <v>52</v>
      </c>
      <c r="R63" s="29">
        <f t="shared" si="33"/>
        <v>95712.258458048018</v>
      </c>
      <c r="S63" s="29">
        <f t="shared" si="34"/>
        <v>476454.33033416327</v>
      </c>
      <c r="T63" s="35">
        <f t="shared" si="35"/>
        <v>38.665540810019351</v>
      </c>
      <c r="U63" s="42">
        <v>0.94216194080535964</v>
      </c>
      <c r="V63" s="43">
        <f t="shared" si="48"/>
        <v>5.7838059194640357E-2</v>
      </c>
      <c r="W63" s="29">
        <f t="shared" si="44"/>
        <v>448897.1365727532</v>
      </c>
      <c r="X63" s="29">
        <f t="shared" si="36"/>
        <v>3000883.0283099497</v>
      </c>
      <c r="Y63" s="35">
        <f t="shared" si="45"/>
        <v>31.353173320273051</v>
      </c>
      <c r="Z63" s="36">
        <f t="shared" si="46"/>
        <v>7.3123674897463005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1885</v>
      </c>
      <c r="E64" s="49">
        <f t="shared" si="37"/>
        <v>8</v>
      </c>
      <c r="F64" s="3">
        <f t="shared" si="38"/>
        <v>4.2440318302387264E-3</v>
      </c>
      <c r="G64" s="2">
        <v>0.5</v>
      </c>
      <c r="H64" s="3">
        <f t="shared" si="39"/>
        <v>2.0997375328083989E-2</v>
      </c>
      <c r="I64" s="3">
        <f t="shared" si="40"/>
        <v>0.97900262467191601</v>
      </c>
      <c r="J64" s="5">
        <f t="shared" si="47"/>
        <v>94869.473675617293</v>
      </c>
      <c r="K64" s="5">
        <f t="shared" si="41"/>
        <v>1992.0099459447201</v>
      </c>
      <c r="L64" s="5">
        <f t="shared" si="42"/>
        <v>469367.34351322462</v>
      </c>
      <c r="M64" s="5">
        <f t="shared" si="32"/>
        <v>3224311.9050946119</v>
      </c>
      <c r="N64" s="33">
        <f t="shared" si="43"/>
        <v>33.986821895095034</v>
      </c>
      <c r="O64" s="4"/>
      <c r="Q64" s="27" t="s">
        <v>54</v>
      </c>
      <c r="R64" s="29">
        <f t="shared" si="33"/>
        <v>94869.473675617293</v>
      </c>
      <c r="S64" s="29">
        <f t="shared" si="34"/>
        <v>469367.34351322462</v>
      </c>
      <c r="T64" s="35">
        <f t="shared" si="35"/>
        <v>33.986821895095034</v>
      </c>
      <c r="U64" s="42">
        <v>0.92489605986448908</v>
      </c>
      <c r="V64" s="43">
        <f t="shared" si="48"/>
        <v>7.5103940135510916E-2</v>
      </c>
      <c r="W64" s="29">
        <f t="shared" si="44"/>
        <v>434116.00664444361</v>
      </c>
      <c r="X64" s="29">
        <f t="shared" si="36"/>
        <v>2551985.8917371966</v>
      </c>
      <c r="Y64" s="35">
        <f t="shared" si="45"/>
        <v>26.899968903201479</v>
      </c>
      <c r="Z64" s="36">
        <f t="shared" si="46"/>
        <v>7.0868529918935543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1934</v>
      </c>
      <c r="E65" s="49">
        <f t="shared" si="37"/>
        <v>8</v>
      </c>
      <c r="F65" s="3">
        <f t="shared" si="38"/>
        <v>4.1365046535677356E-3</v>
      </c>
      <c r="G65" s="2">
        <v>0.5</v>
      </c>
      <c r="H65" s="3">
        <f t="shared" si="39"/>
        <v>2.0470829068577275E-2</v>
      </c>
      <c r="I65" s="3">
        <f t="shared" si="40"/>
        <v>0.97952917093142278</v>
      </c>
      <c r="J65" s="5">
        <f t="shared" si="47"/>
        <v>92877.46372967257</v>
      </c>
      <c r="K65" s="5">
        <f t="shared" si="41"/>
        <v>1901.2786843331128</v>
      </c>
      <c r="L65" s="5">
        <f t="shared" si="42"/>
        <v>459634.12193753006</v>
      </c>
      <c r="M65" s="5">
        <f t="shared" si="32"/>
        <v>2754944.5615813872</v>
      </c>
      <c r="N65" s="33">
        <f t="shared" si="43"/>
        <v>29.662142471933535</v>
      </c>
      <c r="O65" s="4"/>
      <c r="Q65" s="27" t="s">
        <v>56</v>
      </c>
      <c r="R65" s="29">
        <f t="shared" si="33"/>
        <v>92877.46372967257</v>
      </c>
      <c r="S65" s="29">
        <f t="shared" si="34"/>
        <v>459634.12193753006</v>
      </c>
      <c r="T65" s="35">
        <f t="shared" si="35"/>
        <v>29.662142471933535</v>
      </c>
      <c r="U65" s="42">
        <v>0.89970667843387275</v>
      </c>
      <c r="V65" s="43">
        <f t="shared" si="48"/>
        <v>0.10029332156612725</v>
      </c>
      <c r="W65" s="29">
        <f t="shared" si="44"/>
        <v>413535.88914328482</v>
      </c>
      <c r="X65" s="29">
        <f t="shared" si="36"/>
        <v>2117869.885092753</v>
      </c>
      <c r="Y65" s="35">
        <f t="shared" si="45"/>
        <v>22.802839354625206</v>
      </c>
      <c r="Z65" s="36">
        <f t="shared" si="46"/>
        <v>6.859303117308329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1619</v>
      </c>
      <c r="E66" s="49">
        <f t="shared" si="37"/>
        <v>15</v>
      </c>
      <c r="F66" s="3">
        <f t="shared" si="38"/>
        <v>9.2649783817171094E-3</v>
      </c>
      <c r="G66" s="2">
        <v>0.5</v>
      </c>
      <c r="H66" s="3">
        <f t="shared" si="39"/>
        <v>4.5276184726833688E-2</v>
      </c>
      <c r="I66" s="3">
        <f t="shared" si="40"/>
        <v>0.9547238152731663</v>
      </c>
      <c r="J66" s="5">
        <f t="shared" si="47"/>
        <v>90976.185045339458</v>
      </c>
      <c r="K66" s="5">
        <f t="shared" si="41"/>
        <v>4119.0545598553936</v>
      </c>
      <c r="L66" s="5">
        <f t="shared" si="42"/>
        <v>444583.2888270588</v>
      </c>
      <c r="M66" s="5">
        <f t="shared" si="32"/>
        <v>2295310.4396438571</v>
      </c>
      <c r="N66" s="33">
        <f t="shared" si="43"/>
        <v>25.229794352224726</v>
      </c>
      <c r="O66" s="4"/>
      <c r="Q66" s="27" t="s">
        <v>58</v>
      </c>
      <c r="R66" s="29">
        <f t="shared" si="33"/>
        <v>90976.185045339458</v>
      </c>
      <c r="S66" s="29">
        <f t="shared" si="34"/>
        <v>444583.2888270588</v>
      </c>
      <c r="T66" s="35">
        <f t="shared" si="35"/>
        <v>25.229794352224726</v>
      </c>
      <c r="U66" s="42">
        <v>0.86438699185239576</v>
      </c>
      <c r="V66" s="43">
        <f t="shared" si="48"/>
        <v>0.13561300814760424</v>
      </c>
      <c r="W66" s="29">
        <f t="shared" si="44"/>
        <v>384292.01165706618</v>
      </c>
      <c r="X66" s="29">
        <f t="shared" si="36"/>
        <v>1704333.9959494683</v>
      </c>
      <c r="Y66" s="35">
        <f t="shared" si="45"/>
        <v>18.733847710805701</v>
      </c>
      <c r="Z66" s="36">
        <f t="shared" si="46"/>
        <v>6.4959466414190246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1249</v>
      </c>
      <c r="E67" s="49">
        <f t="shared" si="37"/>
        <v>15</v>
      </c>
      <c r="F67" s="3">
        <f t="shared" si="38"/>
        <v>1.2009607686148919E-2</v>
      </c>
      <c r="G67" s="2">
        <v>0.5</v>
      </c>
      <c r="H67" s="3">
        <f t="shared" si="39"/>
        <v>5.82977069568597E-2</v>
      </c>
      <c r="I67" s="3">
        <f t="shared" si="40"/>
        <v>0.94170229304314035</v>
      </c>
      <c r="J67" s="5">
        <f t="shared" si="47"/>
        <v>86857.130485484056</v>
      </c>
      <c r="K67" s="5">
        <f t="shared" si="41"/>
        <v>5063.5715401564748</v>
      </c>
      <c r="L67" s="5">
        <f t="shared" si="42"/>
        <v>421626.72357702913</v>
      </c>
      <c r="M67" s="5">
        <f t="shared" si="32"/>
        <v>1850727.1508167982</v>
      </c>
      <c r="N67" s="33">
        <f t="shared" si="43"/>
        <v>21.307716942434563</v>
      </c>
      <c r="O67" s="4"/>
      <c r="Q67" s="27" t="s">
        <v>60</v>
      </c>
      <c r="R67" s="29">
        <f t="shared" si="33"/>
        <v>86857.130485484056</v>
      </c>
      <c r="S67" s="29">
        <f t="shared" si="34"/>
        <v>421626.72357702913</v>
      </c>
      <c r="T67" s="35">
        <f t="shared" si="35"/>
        <v>21.307716942434563</v>
      </c>
      <c r="U67" s="42">
        <v>0.82345390469096191</v>
      </c>
      <c r="V67" s="43">
        <f t="shared" si="48"/>
        <v>0.17654609530903809</v>
      </c>
      <c r="W67" s="29">
        <f t="shared" si="44"/>
        <v>347190.17185156146</v>
      </c>
      <c r="X67" s="29">
        <f t="shared" si="36"/>
        <v>1320041.9842924022</v>
      </c>
      <c r="Y67" s="35">
        <f t="shared" si="45"/>
        <v>15.197853957574772</v>
      </c>
      <c r="Z67" s="36">
        <f t="shared" si="46"/>
        <v>6.1098629848597916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940</v>
      </c>
      <c r="E68" s="49">
        <f t="shared" si="37"/>
        <v>21</v>
      </c>
      <c r="F68" s="3">
        <f t="shared" si="38"/>
        <v>2.2340425531914895E-2</v>
      </c>
      <c r="G68" s="2">
        <v>0.5</v>
      </c>
      <c r="H68" s="3">
        <f t="shared" si="39"/>
        <v>0.10579345088161209</v>
      </c>
      <c r="I68" s="3">
        <f t="shared" si="40"/>
        <v>0.89420654911838793</v>
      </c>
      <c r="J68" s="5">
        <f t="shared" si="47"/>
        <v>81793.55894532759</v>
      </c>
      <c r="K68" s="5">
        <f t="shared" si="41"/>
        <v>8653.2228607147572</v>
      </c>
      <c r="L68" s="5">
        <f t="shared" si="42"/>
        <v>387334.73757485108</v>
      </c>
      <c r="M68" s="5">
        <f t="shared" si="32"/>
        <v>1429100.4272397691</v>
      </c>
      <c r="N68" s="33">
        <f t="shared" si="43"/>
        <v>17.472041144401206</v>
      </c>
      <c r="O68" s="4"/>
      <c r="Q68" s="27" t="s">
        <v>62</v>
      </c>
      <c r="R68" s="29">
        <f t="shared" si="33"/>
        <v>81793.55894532759</v>
      </c>
      <c r="S68" s="29">
        <f t="shared" si="34"/>
        <v>387334.73757485108</v>
      </c>
      <c r="T68" s="35">
        <f t="shared" si="35"/>
        <v>17.472041144401206</v>
      </c>
      <c r="U68" s="42">
        <v>0.7557222850963411</v>
      </c>
      <c r="V68" s="43">
        <f t="shared" si="48"/>
        <v>0.2442777149036589</v>
      </c>
      <c r="W68" s="29">
        <f t="shared" si="44"/>
        <v>292717.49297725805</v>
      </c>
      <c r="X68" s="29">
        <f t="shared" si="36"/>
        <v>972851.81244084076</v>
      </c>
      <c r="Y68" s="35">
        <f t="shared" si="45"/>
        <v>11.893990492467919</v>
      </c>
      <c r="Z68" s="36">
        <f t="shared" si="46"/>
        <v>5.5780506519332871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669</v>
      </c>
      <c r="E69" s="49">
        <f t="shared" si="37"/>
        <v>18</v>
      </c>
      <c r="F69" s="3">
        <f t="shared" si="38"/>
        <v>2.6905829596412557E-2</v>
      </c>
      <c r="G69" s="2">
        <v>0.5</v>
      </c>
      <c r="H69" s="3">
        <f t="shared" si="39"/>
        <v>0.12605042016806722</v>
      </c>
      <c r="I69" s="3">
        <f t="shared" si="40"/>
        <v>0.87394957983193278</v>
      </c>
      <c r="J69" s="5">
        <f t="shared" si="47"/>
        <v>73140.336084612834</v>
      </c>
      <c r="K69" s="5">
        <f t="shared" si="41"/>
        <v>9219.3700946990957</v>
      </c>
      <c r="L69" s="5">
        <f t="shared" si="42"/>
        <v>342653.25518631644</v>
      </c>
      <c r="M69" s="5">
        <f t="shared" si="32"/>
        <v>1041765.6896649181</v>
      </c>
      <c r="N69" s="33">
        <f t="shared" si="43"/>
        <v>14.243381223457126</v>
      </c>
      <c r="O69" s="4"/>
      <c r="Q69" s="27" t="s">
        <v>64</v>
      </c>
      <c r="R69" s="29">
        <f t="shared" si="33"/>
        <v>73140.336084612834</v>
      </c>
      <c r="S69" s="29">
        <f t="shared" si="34"/>
        <v>342653.25518631644</v>
      </c>
      <c r="T69" s="35">
        <f t="shared" si="35"/>
        <v>14.243381223457126</v>
      </c>
      <c r="U69" s="42">
        <v>0.69850988448397933</v>
      </c>
      <c r="V69" s="43">
        <f t="shared" si="48"/>
        <v>0.30149011551602067</v>
      </c>
      <c r="W69" s="29">
        <f t="shared" si="44"/>
        <v>239346.68569825339</v>
      </c>
      <c r="X69" s="29">
        <f t="shared" si="36"/>
        <v>680134.31946358271</v>
      </c>
      <c r="Y69" s="35">
        <f t="shared" si="45"/>
        <v>9.2990319141651909</v>
      </c>
      <c r="Z69" s="36">
        <f t="shared" si="46"/>
        <v>4.9443493092919351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400</v>
      </c>
      <c r="E70" s="49">
        <f t="shared" si="37"/>
        <v>22</v>
      </c>
      <c r="F70" s="3">
        <f t="shared" si="38"/>
        <v>5.5E-2</v>
      </c>
      <c r="G70" s="2">
        <v>0.5</v>
      </c>
      <c r="H70" s="3">
        <f t="shared" si="39"/>
        <v>0.24175824175824179</v>
      </c>
      <c r="I70" s="3">
        <f t="shared" si="40"/>
        <v>0.75824175824175821</v>
      </c>
      <c r="J70" s="5">
        <f t="shared" si="47"/>
        <v>63920.96598991374</v>
      </c>
      <c r="K70" s="5">
        <f t="shared" si="41"/>
        <v>15453.420349209917</v>
      </c>
      <c r="L70" s="5">
        <f t="shared" si="42"/>
        <v>280971.27907654393</v>
      </c>
      <c r="M70" s="5">
        <f t="shared" si="32"/>
        <v>699112.43447860167</v>
      </c>
      <c r="N70" s="33">
        <f t="shared" si="43"/>
        <v>10.937138130686519</v>
      </c>
      <c r="O70" s="4"/>
      <c r="Q70" s="27" t="s">
        <v>66</v>
      </c>
      <c r="R70" s="29">
        <f t="shared" si="33"/>
        <v>63920.96598991374</v>
      </c>
      <c r="S70" s="29">
        <f t="shared" si="34"/>
        <v>280971.27907654393</v>
      </c>
      <c r="T70" s="35">
        <f t="shared" si="35"/>
        <v>10.937138130686519</v>
      </c>
      <c r="U70" s="42">
        <v>0.67065690345363116</v>
      </c>
      <c r="V70" s="43">
        <f t="shared" si="48"/>
        <v>0.32934309654636884</v>
      </c>
      <c r="W70" s="29">
        <f t="shared" si="44"/>
        <v>188435.32798488098</v>
      </c>
      <c r="X70" s="29">
        <f t="shared" si="36"/>
        <v>440787.63376532937</v>
      </c>
      <c r="Y70" s="35">
        <f t="shared" si="45"/>
        <v>6.8958224729407629</v>
      </c>
      <c r="Z70" s="36">
        <f t="shared" si="46"/>
        <v>4.0413156577457556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224</v>
      </c>
      <c r="E71" s="49">
        <f t="shared" si="49"/>
        <v>22</v>
      </c>
      <c r="F71" s="3">
        <f t="shared" si="38"/>
        <v>9.8214285714285712E-2</v>
      </c>
      <c r="G71" s="2">
        <v>0.5</v>
      </c>
      <c r="H71" s="3">
        <f t="shared" si="39"/>
        <v>0.3942652329749104</v>
      </c>
      <c r="I71" s="3">
        <f t="shared" si="40"/>
        <v>0.60573476702508966</v>
      </c>
      <c r="J71" s="5">
        <f t="shared" si="47"/>
        <v>48467.545640703822</v>
      </c>
      <c r="K71" s="5">
        <f t="shared" si="41"/>
        <v>19109.068173754196</v>
      </c>
      <c r="L71" s="5">
        <f t="shared" si="42"/>
        <v>194565.05776913365</v>
      </c>
      <c r="M71" s="5">
        <f>L71+M72</f>
        <v>418141.15540205769</v>
      </c>
      <c r="N71" s="33">
        <f t="shared" si="43"/>
        <v>8.6272401433691748</v>
      </c>
      <c r="O71" s="4"/>
      <c r="Q71" s="27" t="s">
        <v>68</v>
      </c>
      <c r="R71" s="29">
        <f t="shared" si="33"/>
        <v>48467.545640703822</v>
      </c>
      <c r="S71" s="29">
        <f t="shared" si="34"/>
        <v>194565.05776913365</v>
      </c>
      <c r="T71" s="35">
        <f t="shared" si="35"/>
        <v>8.6272401433691748</v>
      </c>
      <c r="U71" s="42">
        <v>0.63527807449444496</v>
      </c>
      <c r="V71" s="43">
        <f t="shared" si="48"/>
        <v>0.36472192550555504</v>
      </c>
      <c r="W71" s="29">
        <f t="shared" si="44"/>
        <v>123602.91526347568</v>
      </c>
      <c r="X71" s="29">
        <f>X72+W71</f>
        <v>252352.30578044843</v>
      </c>
      <c r="Y71" s="35">
        <f t="shared" si="45"/>
        <v>5.2066244008138698</v>
      </c>
      <c r="Z71" s="36">
        <f t="shared" si="46"/>
        <v>3.420615742555305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99</v>
      </c>
      <c r="E72" s="50">
        <f t="shared" si="49"/>
        <v>13</v>
      </c>
      <c r="F72" s="17">
        <f t="shared" si="38"/>
        <v>0.13131313131313133</v>
      </c>
      <c r="G72" s="12"/>
      <c r="H72" s="17">
        <v>1</v>
      </c>
      <c r="I72" s="17">
        <f t="shared" si="40"/>
        <v>0</v>
      </c>
      <c r="J72" s="21">
        <f t="shared" si="47"/>
        <v>29358.477466949629</v>
      </c>
      <c r="K72" s="21">
        <f t="shared" si="41"/>
        <v>29358.477466949629</v>
      </c>
      <c r="L72" s="21">
        <f>K72/F72</f>
        <v>223576.09763292407</v>
      </c>
      <c r="M72" s="21">
        <f>L72</f>
        <v>223576.09763292407</v>
      </c>
      <c r="N72" s="34">
        <f t="shared" si="43"/>
        <v>7.6153846153846141</v>
      </c>
      <c r="O72" s="4"/>
      <c r="Q72" s="30" t="s">
        <v>69</v>
      </c>
      <c r="R72" s="31">
        <f t="shared" si="33"/>
        <v>29358.477466949629</v>
      </c>
      <c r="S72" s="31">
        <f t="shared" si="34"/>
        <v>223576.09763292407</v>
      </c>
      <c r="T72" s="38">
        <f t="shared" si="35"/>
        <v>7.6153846153846141</v>
      </c>
      <c r="U72" s="44">
        <v>0.57586384179742911</v>
      </c>
      <c r="V72" s="45">
        <f t="shared" si="48"/>
        <v>0.42413615820257089</v>
      </c>
      <c r="W72" s="31">
        <f t="shared" si="44"/>
        <v>128749.39051697275</v>
      </c>
      <c r="X72" s="31">
        <f>W72</f>
        <v>128749.39051697275</v>
      </c>
      <c r="Y72" s="38">
        <f t="shared" si="45"/>
        <v>4.3854246413804212</v>
      </c>
      <c r="Z72" s="37">
        <f t="shared" si="46"/>
        <v>3.2299599740041929</v>
      </c>
    </row>
    <row r="73" spans="1:26" s="2" customFormat="1" ht="13.2" x14ac:dyDescent="0.25">
      <c r="B73" s="2" t="s">
        <v>70</v>
      </c>
      <c r="D73" s="25">
        <f>SUM(D54:D72)</f>
        <v>22110</v>
      </c>
      <c r="E73" s="25">
        <f>SUM(E54:E72)</f>
        <v>159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75.394559029962352</v>
      </c>
      <c r="F78" s="55">
        <f>$Y$4</f>
        <v>67.932308069196708</v>
      </c>
      <c r="G78" s="55">
        <f>E78-F78</f>
        <v>7.462250960765644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78.287651614169278</v>
      </c>
      <c r="F79" s="55">
        <f>$Y$29</f>
        <v>69.574036957058922</v>
      </c>
      <c r="G79" s="55">
        <f t="shared" ref="G79:G80" si="50">E79-F79</f>
        <v>8.7136146571103552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76.377748596679012</v>
      </c>
      <c r="F80" s="55">
        <f>$Y$54</f>
        <v>67.767671606327085</v>
      </c>
      <c r="G80" s="55">
        <f t="shared" si="50"/>
        <v>8.6100769903519279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53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93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7463505.8425799133</v>
      </c>
      <c r="N4" s="32">
        <f>M4/J4</f>
        <v>74.63505842579913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74.63505842579913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6724621.1013444448</v>
      </c>
      <c r="Y4" s="40">
        <f>X4/R4</f>
        <v>67.246211013444452</v>
      </c>
      <c r="Z4" s="36">
        <f>T4-Y4</f>
        <v>7.3888474123546786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369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7363505.8425799133</v>
      </c>
      <c r="N5" s="33">
        <f t="shared" ref="N5:N22" si="10">M5/J5</f>
        <v>73.63505842579913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73.63505842579913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6627940.9071695711</v>
      </c>
      <c r="Y5" s="35">
        <f t="shared" ref="Y5:Y22" si="12">X5/R5</f>
        <v>66.27940907169571</v>
      </c>
      <c r="Z5" s="36">
        <f t="shared" ref="Z5:Z22" si="13">T5-Y5</f>
        <v>7.35564935410342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599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6963505.8425799133</v>
      </c>
      <c r="N6" s="33">
        <f t="shared" si="10"/>
        <v>69.63505842579913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69.63505842579913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6241220.1304700766</v>
      </c>
      <c r="Y6" s="35">
        <f t="shared" si="12"/>
        <v>62.412201304700766</v>
      </c>
      <c r="Z6" s="36">
        <f t="shared" si="13"/>
        <v>7.2228571210983645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659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6463505.8425799133</v>
      </c>
      <c r="N7" s="33">
        <f t="shared" si="10"/>
        <v>64.63505842579913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64.63505842579913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5757819.1595957084</v>
      </c>
      <c r="Y7" s="35">
        <f t="shared" si="12"/>
        <v>57.578191595957087</v>
      </c>
      <c r="Z7" s="36">
        <f t="shared" si="13"/>
        <v>7.0568668298420434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675</v>
      </c>
      <c r="E8" s="51">
        <v>1</v>
      </c>
      <c r="F8" s="3">
        <f t="shared" si="5"/>
        <v>1.4814814814814814E-3</v>
      </c>
      <c r="G8" s="2">
        <v>0.5</v>
      </c>
      <c r="H8" s="3">
        <f t="shared" si="6"/>
        <v>7.3800738007380063E-3</v>
      </c>
      <c r="I8" s="3">
        <f t="shared" si="7"/>
        <v>0.99261992619926198</v>
      </c>
      <c r="J8" s="5">
        <f t="shared" si="14"/>
        <v>100000</v>
      </c>
      <c r="K8" s="5">
        <f t="shared" si="8"/>
        <v>738.00738007380062</v>
      </c>
      <c r="L8" s="5">
        <f t="shared" si="9"/>
        <v>498154.98154981551</v>
      </c>
      <c r="M8" s="5">
        <f t="shared" si="0"/>
        <v>5963505.8425799133</v>
      </c>
      <c r="N8" s="33">
        <f t="shared" si="10"/>
        <v>59.63505842579913</v>
      </c>
      <c r="O8" s="4"/>
      <c r="Q8" s="27" t="s">
        <v>42</v>
      </c>
      <c r="R8" s="29">
        <f t="shared" si="1"/>
        <v>100000</v>
      </c>
      <c r="S8" s="29">
        <f t="shared" si="2"/>
        <v>498154.98154981551</v>
      </c>
      <c r="T8" s="35">
        <f t="shared" si="3"/>
        <v>59.63505842579913</v>
      </c>
      <c r="U8" s="42">
        <v>0.96680194174873568</v>
      </c>
      <c r="V8" s="43">
        <f>1-U8</f>
        <v>3.3198058251264317E-2</v>
      </c>
      <c r="W8" s="29">
        <f t="shared" si="11"/>
        <v>481617.20345416723</v>
      </c>
      <c r="X8" s="29">
        <f t="shared" si="4"/>
        <v>5274418.1887213401</v>
      </c>
      <c r="Y8" s="35">
        <f t="shared" si="12"/>
        <v>52.744181887213401</v>
      </c>
      <c r="Z8" s="36">
        <f t="shared" si="13"/>
        <v>6.8908765385857293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799</v>
      </c>
      <c r="E9" s="51">
        <v>2</v>
      </c>
      <c r="F9" s="3">
        <f t="shared" si="5"/>
        <v>2.5031289111389237E-3</v>
      </c>
      <c r="G9" s="2">
        <v>0.5</v>
      </c>
      <c r="H9" s="3">
        <f t="shared" si="6"/>
        <v>1.2437810945273631E-2</v>
      </c>
      <c r="I9" s="3">
        <f t="shared" si="7"/>
        <v>0.98756218905472637</v>
      </c>
      <c r="J9" s="5">
        <f t="shared" si="14"/>
        <v>99261.992619926197</v>
      </c>
      <c r="K9" s="5">
        <f t="shared" si="8"/>
        <v>1234.6018982577884</v>
      </c>
      <c r="L9" s="5">
        <f t="shared" si="9"/>
        <v>493223.4583539865</v>
      </c>
      <c r="M9" s="5">
        <f t="shared" si="0"/>
        <v>5465350.8610300981</v>
      </c>
      <c r="N9" s="33">
        <f t="shared" si="10"/>
        <v>55.059854399225152</v>
      </c>
      <c r="O9" s="4"/>
      <c r="Q9" s="27" t="s">
        <v>44</v>
      </c>
      <c r="R9" s="29">
        <f t="shared" si="1"/>
        <v>99261.992619926197</v>
      </c>
      <c r="S9" s="29">
        <f t="shared" si="2"/>
        <v>493223.4583539865</v>
      </c>
      <c r="T9" s="35">
        <f t="shared" si="3"/>
        <v>55.059854399225152</v>
      </c>
      <c r="U9" s="42">
        <v>0.9555940589531835</v>
      </c>
      <c r="V9" s="43">
        <f t="shared" ref="V9:V22" si="15">1-U9</f>
        <v>4.4405941046816499E-2</v>
      </c>
      <c r="W9" s="29">
        <f t="shared" si="11"/>
        <v>471321.40653941245</v>
      </c>
      <c r="X9" s="29">
        <f t="shared" si="4"/>
        <v>4792800.9852671726</v>
      </c>
      <c r="Y9" s="35">
        <f t="shared" si="12"/>
        <v>48.284351933360739</v>
      </c>
      <c r="Z9" s="36">
        <f t="shared" si="13"/>
        <v>6.7755024658644132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912</v>
      </c>
      <c r="E10" s="51">
        <v>3</v>
      </c>
      <c r="F10" s="3">
        <f t="shared" si="5"/>
        <v>3.2894736842105261E-3</v>
      </c>
      <c r="G10" s="2">
        <v>0.5</v>
      </c>
      <c r="H10" s="3">
        <f t="shared" si="6"/>
        <v>1.6313213703099509E-2</v>
      </c>
      <c r="I10" s="3">
        <f t="shared" si="7"/>
        <v>0.98368678629690054</v>
      </c>
      <c r="J10" s="5">
        <f t="shared" si="14"/>
        <v>98027.390721668402</v>
      </c>
      <c r="K10" s="5">
        <f t="shared" si="8"/>
        <v>1599.1417735998107</v>
      </c>
      <c r="L10" s="5">
        <f t="shared" si="9"/>
        <v>486139.09917434247</v>
      </c>
      <c r="M10" s="5">
        <f t="shared" si="0"/>
        <v>4972127.402676112</v>
      </c>
      <c r="N10" s="33">
        <f t="shared" si="10"/>
        <v>50.721817300978628</v>
      </c>
      <c r="O10" s="4"/>
      <c r="Q10" s="27" t="s">
        <v>46</v>
      </c>
      <c r="R10" s="29">
        <f t="shared" si="1"/>
        <v>98027.390721668402</v>
      </c>
      <c r="S10" s="29">
        <f t="shared" si="2"/>
        <v>486139.09917434247</v>
      </c>
      <c r="T10" s="35">
        <f t="shared" si="3"/>
        <v>50.721817300978628</v>
      </c>
      <c r="U10" s="42">
        <v>0.96363095511775332</v>
      </c>
      <c r="V10" s="43">
        <f t="shared" si="15"/>
        <v>3.6369044882246682E-2</v>
      </c>
      <c r="W10" s="29">
        <f t="shared" si="11"/>
        <v>468458.68445745582</v>
      </c>
      <c r="X10" s="29">
        <f t="shared" si="4"/>
        <v>4321479.5787277604</v>
      </c>
      <c r="Y10" s="35">
        <f t="shared" si="12"/>
        <v>44.084408928090767</v>
      </c>
      <c r="Z10" s="36">
        <f t="shared" si="13"/>
        <v>6.6374083728878617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933</v>
      </c>
      <c r="E11" s="51">
        <v>2</v>
      </c>
      <c r="F11" s="3">
        <f t="shared" si="5"/>
        <v>2.1436227224008574E-3</v>
      </c>
      <c r="G11" s="2">
        <v>0.5</v>
      </c>
      <c r="H11" s="3">
        <f t="shared" si="6"/>
        <v>1.066098081023454E-2</v>
      </c>
      <c r="I11" s="3">
        <f t="shared" si="7"/>
        <v>0.98933901918976541</v>
      </c>
      <c r="J11" s="5">
        <f t="shared" si="14"/>
        <v>96428.248948068591</v>
      </c>
      <c r="K11" s="5">
        <f t="shared" si="8"/>
        <v>1028.0197115998783</v>
      </c>
      <c r="L11" s="5">
        <f t="shared" si="9"/>
        <v>479571.19546134322</v>
      </c>
      <c r="M11" s="5">
        <f t="shared" si="0"/>
        <v>4485988.3035017699</v>
      </c>
      <c r="N11" s="33">
        <f t="shared" si="10"/>
        <v>46.521515763681428</v>
      </c>
      <c r="O11" s="4"/>
      <c r="Q11" s="27" t="s">
        <v>48</v>
      </c>
      <c r="R11" s="29">
        <f t="shared" si="1"/>
        <v>96428.248948068591</v>
      </c>
      <c r="S11" s="29">
        <f t="shared" si="2"/>
        <v>479571.19546134322</v>
      </c>
      <c r="T11" s="35">
        <f t="shared" si="3"/>
        <v>46.521515763681428</v>
      </c>
      <c r="U11" s="42">
        <v>0.96005435016735896</v>
      </c>
      <c r="V11" s="43">
        <f t="shared" si="15"/>
        <v>3.9945649832641039E-2</v>
      </c>
      <c r="W11" s="29">
        <f t="shared" si="11"/>
        <v>460414.41241762333</v>
      </c>
      <c r="X11" s="29">
        <f t="shared" si="4"/>
        <v>3853020.8942703041</v>
      </c>
      <c r="Y11" s="35">
        <f t="shared" si="12"/>
        <v>39.957387345541733</v>
      </c>
      <c r="Z11" s="36">
        <f t="shared" si="13"/>
        <v>6.5641284181396955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788</v>
      </c>
      <c r="E12" s="51">
        <v>4</v>
      </c>
      <c r="F12" s="3">
        <f t="shared" si="5"/>
        <v>5.076142131979695E-3</v>
      </c>
      <c r="G12" s="2">
        <v>0.5</v>
      </c>
      <c r="H12" s="3">
        <f t="shared" si="6"/>
        <v>2.5062656641604009E-2</v>
      </c>
      <c r="I12" s="3">
        <f t="shared" si="7"/>
        <v>0.97493734335839599</v>
      </c>
      <c r="J12" s="5">
        <f t="shared" si="14"/>
        <v>95400.229236468702</v>
      </c>
      <c r="K12" s="5">
        <f t="shared" si="8"/>
        <v>2390.9831888839271</v>
      </c>
      <c r="L12" s="5">
        <f t="shared" si="9"/>
        <v>471023.6882101337</v>
      </c>
      <c r="M12" s="5">
        <f t="shared" si="0"/>
        <v>4006417.1080404269</v>
      </c>
      <c r="N12" s="33">
        <f t="shared" si="10"/>
        <v>41.995885545617654</v>
      </c>
      <c r="O12" s="4"/>
      <c r="Q12" s="27" t="s">
        <v>50</v>
      </c>
      <c r="R12" s="29">
        <f t="shared" si="1"/>
        <v>95400.229236468702</v>
      </c>
      <c r="S12" s="29">
        <f t="shared" si="2"/>
        <v>471023.6882101337</v>
      </c>
      <c r="T12" s="35">
        <f t="shared" si="3"/>
        <v>41.995885545617654</v>
      </c>
      <c r="U12" s="42">
        <v>0.94127750867207383</v>
      </c>
      <c r="V12" s="43">
        <f t="shared" si="15"/>
        <v>5.8722491327926174E-2</v>
      </c>
      <c r="W12" s="29">
        <f t="shared" si="11"/>
        <v>443364.00376396632</v>
      </c>
      <c r="X12" s="29">
        <f t="shared" si="4"/>
        <v>3392606.4818526809</v>
      </c>
      <c r="Y12" s="35">
        <f t="shared" si="12"/>
        <v>35.561827356236449</v>
      </c>
      <c r="Z12" s="36">
        <f t="shared" si="13"/>
        <v>6.4340581893812043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828</v>
      </c>
      <c r="E13" s="51">
        <v>5</v>
      </c>
      <c r="F13" s="3">
        <f t="shared" si="5"/>
        <v>6.038647342995169E-3</v>
      </c>
      <c r="G13" s="2">
        <v>0.5</v>
      </c>
      <c r="H13" s="3">
        <f t="shared" si="6"/>
        <v>2.9744199881023201E-2</v>
      </c>
      <c r="I13" s="3">
        <f t="shared" si="7"/>
        <v>0.97025580011897683</v>
      </c>
      <c r="J13" s="5">
        <f t="shared" si="14"/>
        <v>93009.246047584777</v>
      </c>
      <c r="K13" s="5">
        <f t="shared" si="8"/>
        <v>2766.4856052226287</v>
      </c>
      <c r="L13" s="5">
        <f t="shared" si="9"/>
        <v>458130.01622486737</v>
      </c>
      <c r="M13" s="5">
        <f t="shared" si="0"/>
        <v>3535393.4198302934</v>
      </c>
      <c r="N13" s="33">
        <f t="shared" si="10"/>
        <v>38.01120394010654</v>
      </c>
      <c r="O13" s="4"/>
      <c r="Q13" s="27" t="s">
        <v>52</v>
      </c>
      <c r="R13" s="29">
        <f t="shared" si="1"/>
        <v>93009.246047584777</v>
      </c>
      <c r="S13" s="29">
        <f t="shared" si="2"/>
        <v>458130.01622486737</v>
      </c>
      <c r="T13" s="35">
        <f t="shared" si="3"/>
        <v>38.01120394010654</v>
      </c>
      <c r="U13" s="42">
        <v>0.95386474178345915</v>
      </c>
      <c r="V13" s="43">
        <f t="shared" si="15"/>
        <v>4.6135258216540853E-2</v>
      </c>
      <c r="W13" s="29">
        <f t="shared" si="11"/>
        <v>436994.06962958508</v>
      </c>
      <c r="X13" s="29">
        <f t="shared" si="4"/>
        <v>2949242.4780887146</v>
      </c>
      <c r="Y13" s="35">
        <f t="shared" si="12"/>
        <v>31.709132192941794</v>
      </c>
      <c r="Z13" s="36">
        <f t="shared" si="13"/>
        <v>6.3020717471647458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939</v>
      </c>
      <c r="E14" s="51">
        <v>6</v>
      </c>
      <c r="F14" s="3">
        <f t="shared" si="5"/>
        <v>6.3897763578274758E-3</v>
      </c>
      <c r="G14" s="2">
        <v>0.5</v>
      </c>
      <c r="H14" s="3">
        <f t="shared" si="6"/>
        <v>3.1446540880503138E-2</v>
      </c>
      <c r="I14" s="3">
        <f t="shared" si="7"/>
        <v>0.96855345911949686</v>
      </c>
      <c r="J14" s="5">
        <f t="shared" si="14"/>
        <v>90242.760442362152</v>
      </c>
      <c r="K14" s="5">
        <f t="shared" si="8"/>
        <v>2837.8226554201929</v>
      </c>
      <c r="L14" s="5">
        <f t="shared" si="9"/>
        <v>444119.24557326024</v>
      </c>
      <c r="M14" s="5">
        <f t="shared" si="0"/>
        <v>3077263.4036054262</v>
      </c>
      <c r="N14" s="33">
        <f t="shared" si="10"/>
        <v>34.099836801544512</v>
      </c>
      <c r="O14" s="4"/>
      <c r="Q14" s="27" t="s">
        <v>54</v>
      </c>
      <c r="R14" s="29">
        <f t="shared" si="1"/>
        <v>90242.760442362152</v>
      </c>
      <c r="S14" s="29">
        <f t="shared" si="2"/>
        <v>444119.24557326024</v>
      </c>
      <c r="T14" s="35">
        <f t="shared" si="3"/>
        <v>34.099836801544512</v>
      </c>
      <c r="U14" s="42">
        <v>0.94210046609890041</v>
      </c>
      <c r="V14" s="43">
        <f t="shared" si="15"/>
        <v>5.7899533901099587E-2</v>
      </c>
      <c r="W14" s="29">
        <f t="shared" si="11"/>
        <v>418404.9482580605</v>
      </c>
      <c r="X14" s="29">
        <f t="shared" si="4"/>
        <v>2512248.4084591297</v>
      </c>
      <c r="Y14" s="35">
        <f t="shared" si="12"/>
        <v>27.838780597405343</v>
      </c>
      <c r="Z14" s="36">
        <f t="shared" si="13"/>
        <v>6.2610562041391695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944</v>
      </c>
      <c r="E15" s="51">
        <v>8</v>
      </c>
      <c r="F15" s="3">
        <f t="shared" si="5"/>
        <v>8.4745762711864406E-3</v>
      </c>
      <c r="G15" s="2">
        <v>0.5</v>
      </c>
      <c r="H15" s="3">
        <f t="shared" si="6"/>
        <v>4.1493775933609957E-2</v>
      </c>
      <c r="I15" s="3">
        <f t="shared" si="7"/>
        <v>0.95850622406639008</v>
      </c>
      <c r="J15" s="5">
        <f t="shared" si="14"/>
        <v>87404.937786941955</v>
      </c>
      <c r="K15" s="5">
        <f t="shared" si="8"/>
        <v>3626.7609040224875</v>
      </c>
      <c r="L15" s="5">
        <f t="shared" si="9"/>
        <v>427957.78667465365</v>
      </c>
      <c r="M15" s="5">
        <f t="shared" si="0"/>
        <v>2633144.1580321658</v>
      </c>
      <c r="N15" s="33">
        <f t="shared" si="10"/>
        <v>30.125805528867385</v>
      </c>
      <c r="O15" s="4"/>
      <c r="Q15" s="27" t="s">
        <v>56</v>
      </c>
      <c r="R15" s="29">
        <f t="shared" si="1"/>
        <v>87404.937786941955</v>
      </c>
      <c r="S15" s="29">
        <f t="shared" si="2"/>
        <v>427957.78667465365</v>
      </c>
      <c r="T15" s="35">
        <f t="shared" si="3"/>
        <v>30.125805528867385</v>
      </c>
      <c r="U15" s="42">
        <v>0.91645683631107144</v>
      </c>
      <c r="V15" s="43">
        <f t="shared" si="15"/>
        <v>8.3543163688928557E-2</v>
      </c>
      <c r="W15" s="29">
        <f t="shared" si="11"/>
        <v>392204.83925054147</v>
      </c>
      <c r="X15" s="29">
        <f t="shared" si="4"/>
        <v>2093843.4602010695</v>
      </c>
      <c r="Y15" s="35">
        <f t="shared" si="12"/>
        <v>23.955665586136757</v>
      </c>
      <c r="Z15" s="36">
        <f t="shared" si="13"/>
        <v>6.1701399427306285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820</v>
      </c>
      <c r="E16" s="51">
        <v>13</v>
      </c>
      <c r="F16" s="3">
        <f t="shared" si="5"/>
        <v>1.5853658536585366E-2</v>
      </c>
      <c r="G16" s="2">
        <v>0.5</v>
      </c>
      <c r="H16" s="3">
        <f t="shared" si="6"/>
        <v>7.6246334310850442E-2</v>
      </c>
      <c r="I16" s="3">
        <f t="shared" si="7"/>
        <v>0.92375366568914952</v>
      </c>
      <c r="J16" s="5">
        <f t="shared" si="14"/>
        <v>83778.176882919477</v>
      </c>
      <c r="K16" s="5">
        <f t="shared" si="8"/>
        <v>6387.7788825686403</v>
      </c>
      <c r="L16" s="5">
        <f t="shared" si="9"/>
        <v>402921.43720817578</v>
      </c>
      <c r="M16" s="5">
        <f t="shared" si="0"/>
        <v>2205186.3713575122</v>
      </c>
      <c r="N16" s="33">
        <f t="shared" si="10"/>
        <v>26.321727846134369</v>
      </c>
      <c r="O16" s="4"/>
      <c r="Q16" s="27" t="s">
        <v>58</v>
      </c>
      <c r="R16" s="29">
        <f t="shared" si="1"/>
        <v>83778.176882919477</v>
      </c>
      <c r="S16" s="29">
        <f t="shared" si="2"/>
        <v>402921.43720817578</v>
      </c>
      <c r="T16" s="35">
        <f t="shared" si="3"/>
        <v>26.321727846134369</v>
      </c>
      <c r="U16" s="42">
        <v>0.8859396016463057</v>
      </c>
      <c r="V16" s="43">
        <f t="shared" si="15"/>
        <v>0.1140603983536943</v>
      </c>
      <c r="W16" s="29">
        <f t="shared" si="11"/>
        <v>356964.0575749682</v>
      </c>
      <c r="X16" s="29">
        <f t="shared" si="4"/>
        <v>1701638.620950528</v>
      </c>
      <c r="Y16" s="35">
        <f t="shared" si="12"/>
        <v>20.311239564553649</v>
      </c>
      <c r="Z16" s="36">
        <f t="shared" si="13"/>
        <v>6.0104882815807201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638</v>
      </c>
      <c r="E17" s="51">
        <v>9</v>
      </c>
      <c r="F17" s="3">
        <f t="shared" si="5"/>
        <v>1.4106583072100314E-2</v>
      </c>
      <c r="G17" s="2">
        <v>0.5</v>
      </c>
      <c r="H17" s="3">
        <f t="shared" si="6"/>
        <v>6.813020439061318E-2</v>
      </c>
      <c r="I17" s="3">
        <f t="shared" si="7"/>
        <v>0.93186979560938688</v>
      </c>
      <c r="J17" s="5">
        <f t="shared" si="14"/>
        <v>77390.398000350833</v>
      </c>
      <c r="K17" s="5">
        <f t="shared" si="8"/>
        <v>5272.6236336348038</v>
      </c>
      <c r="L17" s="5">
        <f t="shared" si="9"/>
        <v>373770.43091766717</v>
      </c>
      <c r="M17" s="5">
        <f t="shared" si="0"/>
        <v>1802264.9341493363</v>
      </c>
      <c r="N17" s="33">
        <f t="shared" si="10"/>
        <v>23.287965700101015</v>
      </c>
      <c r="O17" s="4"/>
      <c r="Q17" s="27" t="s">
        <v>60</v>
      </c>
      <c r="R17" s="29">
        <f t="shared" si="1"/>
        <v>77390.398000350833</v>
      </c>
      <c r="S17" s="29">
        <f t="shared" si="2"/>
        <v>373770.43091766717</v>
      </c>
      <c r="T17" s="35">
        <f t="shared" si="3"/>
        <v>23.287965700101015</v>
      </c>
      <c r="U17" s="42">
        <v>0.85631920960893304</v>
      </c>
      <c r="V17" s="43">
        <f t="shared" si="15"/>
        <v>0.14368079039106696</v>
      </c>
      <c r="W17" s="29">
        <f t="shared" si="11"/>
        <v>320066.79997860704</v>
      </c>
      <c r="X17" s="29">
        <f t="shared" si="4"/>
        <v>1344674.5633755596</v>
      </c>
      <c r="Y17" s="35">
        <f t="shared" si="12"/>
        <v>17.375211888294771</v>
      </c>
      <c r="Z17" s="36">
        <f t="shared" si="13"/>
        <v>5.9127538118062439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456</v>
      </c>
      <c r="E18" s="51">
        <v>6</v>
      </c>
      <c r="F18" s="3">
        <f t="shared" si="5"/>
        <v>1.3157894736842105E-2</v>
      </c>
      <c r="G18" s="2">
        <v>0.5</v>
      </c>
      <c r="H18" s="3">
        <f t="shared" si="6"/>
        <v>6.3694267515923567E-2</v>
      </c>
      <c r="I18" s="3">
        <f t="shared" si="7"/>
        <v>0.93630573248407645</v>
      </c>
      <c r="J18" s="5">
        <f t="shared" si="14"/>
        <v>72117.774366716039</v>
      </c>
      <c r="K18" s="5">
        <f t="shared" si="8"/>
        <v>4593.4888131666266</v>
      </c>
      <c r="L18" s="5">
        <f t="shared" si="9"/>
        <v>349105.14980066364</v>
      </c>
      <c r="M18" s="5">
        <f t="shared" si="0"/>
        <v>1428494.5032316691</v>
      </c>
      <c r="N18" s="33">
        <f t="shared" si="10"/>
        <v>19.807800722854132</v>
      </c>
      <c r="O18" s="4"/>
      <c r="Q18" s="27" t="s">
        <v>62</v>
      </c>
      <c r="R18" s="29">
        <f t="shared" si="1"/>
        <v>72117.774366716039</v>
      </c>
      <c r="S18" s="29">
        <f t="shared" si="2"/>
        <v>349105.14980066364</v>
      </c>
      <c r="T18" s="35">
        <f t="shared" si="3"/>
        <v>19.807800722854132</v>
      </c>
      <c r="U18" s="42">
        <v>0.77613843304153718</v>
      </c>
      <c r="V18" s="43">
        <f t="shared" si="15"/>
        <v>0.22386156695846282</v>
      </c>
      <c r="W18" s="29">
        <f t="shared" si="11"/>
        <v>270953.92393301817</v>
      </c>
      <c r="X18" s="29">
        <f t="shared" si="4"/>
        <v>1024607.7633969525</v>
      </c>
      <c r="Y18" s="35">
        <f t="shared" si="12"/>
        <v>14.207423515135984</v>
      </c>
      <c r="Z18" s="36">
        <f t="shared" si="13"/>
        <v>5.6003772077181484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325</v>
      </c>
      <c r="E19" s="51">
        <v>10</v>
      </c>
      <c r="F19" s="3">
        <f t="shared" si="5"/>
        <v>3.0769230769230771E-2</v>
      </c>
      <c r="G19" s="2">
        <v>0.5</v>
      </c>
      <c r="H19" s="3">
        <f t="shared" si="6"/>
        <v>0.14285714285714288</v>
      </c>
      <c r="I19" s="3">
        <f t="shared" si="7"/>
        <v>0.8571428571428571</v>
      </c>
      <c r="J19" s="5">
        <f t="shared" si="14"/>
        <v>67524.285553549416</v>
      </c>
      <c r="K19" s="5">
        <f t="shared" si="8"/>
        <v>9646.3265076499174</v>
      </c>
      <c r="L19" s="5">
        <f t="shared" si="9"/>
        <v>313505.61149862228</v>
      </c>
      <c r="M19" s="5">
        <f t="shared" si="0"/>
        <v>1079389.3534310055</v>
      </c>
      <c r="N19" s="33">
        <f t="shared" si="10"/>
        <v>15.985202132572098</v>
      </c>
      <c r="O19" s="4"/>
      <c r="Q19" s="27" t="s">
        <v>64</v>
      </c>
      <c r="R19" s="29">
        <f t="shared" si="1"/>
        <v>67524.285553549416</v>
      </c>
      <c r="S19" s="29">
        <f t="shared" si="2"/>
        <v>313505.61149862228</v>
      </c>
      <c r="T19" s="35">
        <f t="shared" si="3"/>
        <v>15.985202132572098</v>
      </c>
      <c r="U19" s="42">
        <v>0.73716277889453141</v>
      </c>
      <c r="V19" s="43">
        <f t="shared" si="15"/>
        <v>0.26283722110546859</v>
      </c>
      <c r="W19" s="29">
        <f t="shared" si="11"/>
        <v>231104.66777135376</v>
      </c>
      <c r="X19" s="29">
        <f t="shared" si="4"/>
        <v>753653.8394639343</v>
      </c>
      <c r="Y19" s="35">
        <f t="shared" si="12"/>
        <v>11.161226413365856</v>
      </c>
      <c r="Z19" s="36">
        <f t="shared" si="13"/>
        <v>4.823975719206242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185</v>
      </c>
      <c r="E20" s="51">
        <v>9</v>
      </c>
      <c r="F20" s="3">
        <f t="shared" si="5"/>
        <v>4.8648648648648651E-2</v>
      </c>
      <c r="G20" s="2">
        <v>0.5</v>
      </c>
      <c r="H20" s="3">
        <f t="shared" si="6"/>
        <v>0.21686746987951808</v>
      </c>
      <c r="I20" s="3">
        <f t="shared" si="7"/>
        <v>0.7831325301204819</v>
      </c>
      <c r="J20" s="5">
        <f t="shared" si="14"/>
        <v>57877.959045899494</v>
      </c>
      <c r="K20" s="5">
        <f t="shared" si="8"/>
        <v>12551.84654007459</v>
      </c>
      <c r="L20" s="5">
        <f t="shared" si="9"/>
        <v>258010.17887931099</v>
      </c>
      <c r="M20" s="5">
        <f t="shared" si="0"/>
        <v>765883.74193238316</v>
      </c>
      <c r="N20" s="33">
        <f t="shared" si="10"/>
        <v>13.232735821334115</v>
      </c>
      <c r="O20" s="4"/>
      <c r="Q20" s="27" t="s">
        <v>66</v>
      </c>
      <c r="R20" s="29">
        <f t="shared" si="1"/>
        <v>57877.959045899494</v>
      </c>
      <c r="S20" s="29">
        <f t="shared" si="2"/>
        <v>258010.17887931099</v>
      </c>
      <c r="T20" s="35">
        <f t="shared" si="3"/>
        <v>13.232735821334115</v>
      </c>
      <c r="U20" s="42">
        <v>0.7271372759570951</v>
      </c>
      <c r="V20" s="43">
        <f t="shared" si="15"/>
        <v>0.2728627240429049</v>
      </c>
      <c r="W20" s="29">
        <f t="shared" si="11"/>
        <v>187608.81863950501</v>
      </c>
      <c r="X20" s="29">
        <f t="shared" si="4"/>
        <v>522549.17169258051</v>
      </c>
      <c r="Y20" s="35">
        <f t="shared" si="12"/>
        <v>9.0284657632481213</v>
      </c>
      <c r="Z20" s="36">
        <f t="shared" si="13"/>
        <v>4.204270058085994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103</v>
      </c>
      <c r="E21" s="51">
        <v>8</v>
      </c>
      <c r="F21" s="3">
        <f t="shared" si="5"/>
        <v>7.7669902912621352E-2</v>
      </c>
      <c r="G21" s="2">
        <v>0.5</v>
      </c>
      <c r="H21" s="3">
        <f t="shared" si="6"/>
        <v>0.32520325203252032</v>
      </c>
      <c r="I21" s="3">
        <f t="shared" si="7"/>
        <v>0.67479674796747968</v>
      </c>
      <c r="J21" s="5">
        <f t="shared" si="14"/>
        <v>45326.112505824902</v>
      </c>
      <c r="K21" s="5">
        <f t="shared" si="8"/>
        <v>14740.199188886147</v>
      </c>
      <c r="L21" s="5">
        <f t="shared" si="9"/>
        <v>189780.06455690917</v>
      </c>
      <c r="M21" s="5">
        <f>L21+M22</f>
        <v>507873.5630530722</v>
      </c>
      <c r="N21" s="33">
        <f t="shared" si="10"/>
        <v>11.204878048780488</v>
      </c>
      <c r="O21" s="4"/>
      <c r="Q21" s="27" t="s">
        <v>68</v>
      </c>
      <c r="R21" s="29">
        <f t="shared" si="1"/>
        <v>45326.112505824902</v>
      </c>
      <c r="S21" s="29">
        <f t="shared" si="2"/>
        <v>189780.06455690917</v>
      </c>
      <c r="T21" s="35">
        <f t="shared" si="3"/>
        <v>11.204878048780488</v>
      </c>
      <c r="U21" s="42">
        <v>0.68635947845240242</v>
      </c>
      <c r="V21" s="43">
        <f t="shared" si="15"/>
        <v>0.31364052154759758</v>
      </c>
      <c r="W21" s="29">
        <f t="shared" si="11"/>
        <v>130257.34612994344</v>
      </c>
      <c r="X21" s="29">
        <f>X22+W21</f>
        <v>334940.35305307549</v>
      </c>
      <c r="Y21" s="35">
        <f t="shared" si="12"/>
        <v>7.3895671730072152</v>
      </c>
      <c r="Z21" s="36">
        <f t="shared" si="13"/>
        <v>3.8153108757732728</v>
      </c>
    </row>
    <row r="22" spans="1:26" s="2" customFormat="1" x14ac:dyDescent="0.25">
      <c r="A22" s="12">
        <v>19</v>
      </c>
      <c r="B22" s="13" t="s">
        <v>69</v>
      </c>
      <c r="C22" s="12"/>
      <c r="D22">
        <v>52</v>
      </c>
      <c r="E22" s="51">
        <v>5</v>
      </c>
      <c r="F22" s="17">
        <f t="shared" si="5"/>
        <v>9.6153846153846159E-2</v>
      </c>
      <c r="G22" s="12"/>
      <c r="H22" s="17">
        <v>1</v>
      </c>
      <c r="I22" s="17">
        <f t="shared" si="7"/>
        <v>0</v>
      </c>
      <c r="J22" s="21">
        <f t="shared" si="14"/>
        <v>30585.913316938757</v>
      </c>
      <c r="K22" s="21">
        <f t="shared" si="8"/>
        <v>30585.913316938757</v>
      </c>
      <c r="L22" s="21">
        <f>K22/F22</f>
        <v>318093.49849616305</v>
      </c>
      <c r="M22" s="21">
        <f>L22</f>
        <v>318093.49849616305</v>
      </c>
      <c r="N22" s="34">
        <f t="shared" si="10"/>
        <v>10.399999999999999</v>
      </c>
      <c r="O22" s="4"/>
      <c r="Q22" s="30" t="s">
        <v>69</v>
      </c>
      <c r="R22" s="31">
        <f t="shared" si="1"/>
        <v>30585.913316938757</v>
      </c>
      <c r="S22" s="31">
        <f t="shared" si="2"/>
        <v>318093.49849616305</v>
      </c>
      <c r="T22" s="38">
        <f t="shared" si="3"/>
        <v>10.399999999999999</v>
      </c>
      <c r="U22" s="44">
        <v>0.64346806172022719</v>
      </c>
      <c r="V22" s="45">
        <f t="shared" si="15"/>
        <v>0.35653193827977281</v>
      </c>
      <c r="W22" s="31">
        <f t="shared" si="11"/>
        <v>204683.00692313205</v>
      </c>
      <c r="X22" s="31">
        <f>W22</f>
        <v>204683.00692313205</v>
      </c>
      <c r="Y22" s="38">
        <f t="shared" si="12"/>
        <v>6.6920678418903625</v>
      </c>
      <c r="Z22" s="37">
        <f t="shared" si="13"/>
        <v>3.7079321581096361</v>
      </c>
    </row>
    <row r="23" spans="1:26" s="2" customFormat="1" ht="13.2" x14ac:dyDescent="0.25">
      <c r="B23" s="2" t="s">
        <v>70</v>
      </c>
      <c r="D23" s="25">
        <f>SUM(D4:D22)</f>
        <v>11117</v>
      </c>
      <c r="E23" s="25">
        <f>SUM(E4:E22)</f>
        <v>91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70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7901770.8390722955</v>
      </c>
      <c r="N29" s="32">
        <f>M29/J29</f>
        <v>79.017708390722959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79.017708390722959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6977360.1363690738</v>
      </c>
      <c r="Y29" s="40">
        <f>X29/R29</f>
        <v>69.773601363690744</v>
      </c>
      <c r="Z29" s="36">
        <f>T29-Y29</f>
        <v>9.2441070270322143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356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7801770.8390722955</v>
      </c>
      <c r="N30" s="33">
        <f t="shared" ref="N30:N47" si="26">M30/J30</f>
        <v>78.017708390722959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78.017708390722959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6881495.4623661097</v>
      </c>
      <c r="Y30" s="35">
        <f t="shared" ref="Y30:Y47" si="28">X30/R30</f>
        <v>68.814954623661095</v>
      </c>
      <c r="Z30" s="36">
        <f t="shared" ref="Z30:Z47" si="29">T30-Y30</f>
        <v>9.2027537670618642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558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7401770.8390722955</v>
      </c>
      <c r="N31" s="33">
        <f t="shared" si="26"/>
        <v>74.017708390722959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74.017708390722959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6498036.7663542535</v>
      </c>
      <c r="Y31" s="35">
        <f t="shared" si="28"/>
        <v>64.980367663542538</v>
      </c>
      <c r="Z31" s="36">
        <f t="shared" si="29"/>
        <v>9.0373407271804211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627</v>
      </c>
      <c r="E32" s="51">
        <v>1</v>
      </c>
      <c r="F32" s="3">
        <f t="shared" si="21"/>
        <v>1.594896331738437E-3</v>
      </c>
      <c r="G32" s="2">
        <v>0.5</v>
      </c>
      <c r="H32" s="3">
        <f t="shared" si="22"/>
        <v>7.9428117553613977E-3</v>
      </c>
      <c r="I32" s="3">
        <f t="shared" si="23"/>
        <v>0.99205718824463862</v>
      </c>
      <c r="J32" s="5">
        <f t="shared" si="30"/>
        <v>100000</v>
      </c>
      <c r="K32" s="5">
        <f t="shared" si="24"/>
        <v>794.28117553613981</v>
      </c>
      <c r="L32" s="5">
        <f t="shared" si="25"/>
        <v>498014.29706115968</v>
      </c>
      <c r="M32" s="5">
        <f t="shared" si="16"/>
        <v>6901770.8390722955</v>
      </c>
      <c r="N32" s="33">
        <f t="shared" si="26"/>
        <v>69.017708390722959</v>
      </c>
      <c r="O32" s="4"/>
      <c r="Q32" s="27" t="s">
        <v>40</v>
      </c>
      <c r="R32" s="29">
        <f t="shared" si="17"/>
        <v>100000</v>
      </c>
      <c r="S32" s="29">
        <f t="shared" si="18"/>
        <v>498014.29706115968</v>
      </c>
      <c r="T32" s="35">
        <f t="shared" si="19"/>
        <v>69.017708390722959</v>
      </c>
      <c r="U32" s="42">
        <v>0.95864674002964168</v>
      </c>
      <c r="V32" s="43">
        <f>1-U32</f>
        <v>4.1353259970358325E-2</v>
      </c>
      <c r="W32" s="29">
        <f t="shared" si="27"/>
        <v>477419.78236583428</v>
      </c>
      <c r="X32" s="29">
        <f t="shared" si="20"/>
        <v>6018713.3963394323</v>
      </c>
      <c r="Y32" s="35">
        <f t="shared" si="28"/>
        <v>60.187133963394324</v>
      </c>
      <c r="Z32" s="36">
        <f t="shared" si="29"/>
        <v>8.8305744273286351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670</v>
      </c>
      <c r="E33" s="51">
        <v>1</v>
      </c>
      <c r="F33" s="3">
        <f t="shared" si="21"/>
        <v>1.4925373134328358E-3</v>
      </c>
      <c r="G33" s="2">
        <v>0.5</v>
      </c>
      <c r="H33" s="3">
        <f t="shared" si="22"/>
        <v>7.4349442379182153E-3</v>
      </c>
      <c r="I33" s="3">
        <f t="shared" si="23"/>
        <v>0.99256505576208176</v>
      </c>
      <c r="J33" s="5">
        <f t="shared" si="30"/>
        <v>99205.718824463867</v>
      </c>
      <c r="K33" s="5">
        <f t="shared" si="24"/>
        <v>737.5889875424823</v>
      </c>
      <c r="L33" s="5">
        <f t="shared" si="25"/>
        <v>494184.62165346311</v>
      </c>
      <c r="M33" s="5">
        <f t="shared" si="16"/>
        <v>6403756.5420111362</v>
      </c>
      <c r="N33" s="33">
        <f t="shared" si="26"/>
        <v>64.550276112025784</v>
      </c>
      <c r="O33" s="4"/>
      <c r="Q33" s="27" t="s">
        <v>42</v>
      </c>
      <c r="R33" s="29">
        <f t="shared" si="17"/>
        <v>99205.718824463867</v>
      </c>
      <c r="S33" s="29">
        <f t="shared" si="18"/>
        <v>494184.62165346311</v>
      </c>
      <c r="T33" s="35">
        <f t="shared" si="19"/>
        <v>64.550276112025784</v>
      </c>
      <c r="U33" s="42">
        <v>0.95864674002964168</v>
      </c>
      <c r="V33" s="43">
        <f>1-U33</f>
        <v>4.1353259970358325E-2</v>
      </c>
      <c r="W33" s="29">
        <f t="shared" si="27"/>
        <v>473748.4765208743</v>
      </c>
      <c r="X33" s="29">
        <f t="shared" si="20"/>
        <v>5541293.613973598</v>
      </c>
      <c r="Y33" s="35">
        <f t="shared" si="28"/>
        <v>55.856594555586547</v>
      </c>
      <c r="Z33" s="36">
        <f t="shared" si="29"/>
        <v>8.6936815564392376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705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98468.129836921376</v>
      </c>
      <c r="K34" s="5">
        <f t="shared" si="24"/>
        <v>0</v>
      </c>
      <c r="L34" s="5">
        <f t="shared" si="25"/>
        <v>492340.64918460685</v>
      </c>
      <c r="M34" s="5">
        <f t="shared" si="16"/>
        <v>5909571.9203576734</v>
      </c>
      <c r="N34" s="33">
        <f t="shared" si="26"/>
        <v>60.015072187771302</v>
      </c>
      <c r="O34" s="4"/>
      <c r="Q34" s="27" t="s">
        <v>44</v>
      </c>
      <c r="R34" s="29">
        <f t="shared" si="17"/>
        <v>98468.129836921376</v>
      </c>
      <c r="S34" s="29">
        <f t="shared" si="18"/>
        <v>492340.64918460685</v>
      </c>
      <c r="T34" s="35">
        <f t="shared" si="19"/>
        <v>60.015072187771302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477166.81734460965</v>
      </c>
      <c r="X34" s="29">
        <f t="shared" si="20"/>
        <v>5067545.1374527235</v>
      </c>
      <c r="Y34" s="35">
        <f t="shared" si="28"/>
        <v>51.463810126640681</v>
      </c>
      <c r="Z34" s="36">
        <f t="shared" si="29"/>
        <v>8.5512620611306218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806</v>
      </c>
      <c r="E35" s="51">
        <v>3</v>
      </c>
      <c r="F35" s="3">
        <f t="shared" si="21"/>
        <v>3.7220843672456576E-3</v>
      </c>
      <c r="G35" s="2">
        <v>0.5</v>
      </c>
      <c r="H35" s="3">
        <f t="shared" si="22"/>
        <v>1.8438844499078056E-2</v>
      </c>
      <c r="I35" s="3">
        <f t="shared" si="23"/>
        <v>0.98156115550092193</v>
      </c>
      <c r="J35" s="5">
        <f t="shared" si="30"/>
        <v>98468.129836921376</v>
      </c>
      <c r="K35" s="5">
        <f t="shared" si="24"/>
        <v>1815.6385341780215</v>
      </c>
      <c r="L35" s="5">
        <f t="shared" si="25"/>
        <v>487801.55284916179</v>
      </c>
      <c r="M35" s="5">
        <f t="shared" si="16"/>
        <v>5417231.2711730665</v>
      </c>
      <c r="N35" s="33">
        <f t="shared" si="26"/>
        <v>55.015072187771302</v>
      </c>
      <c r="O35" s="4"/>
      <c r="Q35" s="27" t="s">
        <v>46</v>
      </c>
      <c r="R35" s="29">
        <f t="shared" si="17"/>
        <v>98468.129836921376</v>
      </c>
      <c r="S35" s="29">
        <f t="shared" si="18"/>
        <v>487801.55284916179</v>
      </c>
      <c r="T35" s="35">
        <f t="shared" si="19"/>
        <v>55.015072187771302</v>
      </c>
      <c r="U35" s="42">
        <v>0.96192878092594225</v>
      </c>
      <c r="V35" s="43">
        <f t="shared" si="31"/>
        <v>3.8071219074057749E-2</v>
      </c>
      <c r="W35" s="29">
        <f t="shared" si="27"/>
        <v>469230.35306597577</v>
      </c>
      <c r="X35" s="29">
        <f t="shared" si="20"/>
        <v>4590378.3201081138</v>
      </c>
      <c r="Y35" s="35">
        <f t="shared" si="28"/>
        <v>46.617909040320946</v>
      </c>
      <c r="Z35" s="36">
        <f t="shared" si="29"/>
        <v>8.3971631474503567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829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96652.49130274335</v>
      </c>
      <c r="K36" s="5">
        <f t="shared" si="24"/>
        <v>0</v>
      </c>
      <c r="L36" s="5">
        <f t="shared" si="25"/>
        <v>483262.45651371672</v>
      </c>
      <c r="M36" s="5">
        <f t="shared" si="16"/>
        <v>4929429.718323905</v>
      </c>
      <c r="N36" s="33">
        <f t="shared" si="26"/>
        <v>51.001579492488361</v>
      </c>
      <c r="O36" s="4"/>
      <c r="Q36" s="27" t="s">
        <v>48</v>
      </c>
      <c r="R36" s="29">
        <f t="shared" si="17"/>
        <v>96652.49130274335</v>
      </c>
      <c r="S36" s="29">
        <f t="shared" si="18"/>
        <v>483262.45651371672</v>
      </c>
      <c r="T36" s="35">
        <f t="shared" si="19"/>
        <v>51.001579492488361</v>
      </c>
      <c r="U36" s="42">
        <v>0.95558309086652893</v>
      </c>
      <c r="V36" s="43">
        <f t="shared" si="31"/>
        <v>4.4416909133471072E-2</v>
      </c>
      <c r="W36" s="29">
        <f t="shared" si="27"/>
        <v>461797.43189512898</v>
      </c>
      <c r="X36" s="29">
        <f t="shared" si="20"/>
        <v>4121147.9670421379</v>
      </c>
      <c r="Y36" s="35">
        <f t="shared" si="28"/>
        <v>42.638817804846013</v>
      </c>
      <c r="Z36" s="36">
        <f t="shared" si="29"/>
        <v>8.3627616876423474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757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96652.49130274335</v>
      </c>
      <c r="K37" s="5">
        <f t="shared" si="24"/>
        <v>0</v>
      </c>
      <c r="L37" s="5">
        <f t="shared" si="25"/>
        <v>483262.45651371672</v>
      </c>
      <c r="M37" s="5">
        <f t="shared" si="16"/>
        <v>4446167.2618101882</v>
      </c>
      <c r="N37" s="33">
        <f t="shared" si="26"/>
        <v>46.001579492488361</v>
      </c>
      <c r="O37" s="4"/>
      <c r="Q37" s="27" t="s">
        <v>50</v>
      </c>
      <c r="R37" s="29">
        <f t="shared" si="17"/>
        <v>96652.49130274335</v>
      </c>
      <c r="S37" s="29">
        <f t="shared" si="18"/>
        <v>483262.45651371672</v>
      </c>
      <c r="T37" s="35">
        <f t="shared" si="19"/>
        <v>46.001579492488361</v>
      </c>
      <c r="U37" s="42">
        <v>0.95343645724036619</v>
      </c>
      <c r="V37" s="43">
        <f t="shared" si="31"/>
        <v>4.6563542759633814E-2</v>
      </c>
      <c r="W37" s="29">
        <f t="shared" si="27"/>
        <v>460760.04445571458</v>
      </c>
      <c r="X37" s="29">
        <f t="shared" si="20"/>
        <v>3659350.535147009</v>
      </c>
      <c r="Y37" s="35">
        <f t="shared" si="28"/>
        <v>37.860902350513371</v>
      </c>
      <c r="Z37" s="36">
        <f t="shared" si="29"/>
        <v>8.1406771419749901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795</v>
      </c>
      <c r="E38" s="51">
        <v>3</v>
      </c>
      <c r="F38" s="3">
        <f t="shared" si="21"/>
        <v>3.7735849056603774E-3</v>
      </c>
      <c r="G38" s="2">
        <v>0.5</v>
      </c>
      <c r="H38" s="3">
        <f t="shared" si="22"/>
        <v>1.8691588785046728E-2</v>
      </c>
      <c r="I38" s="3">
        <f t="shared" si="23"/>
        <v>0.98130841121495327</v>
      </c>
      <c r="J38" s="5">
        <f t="shared" si="30"/>
        <v>96652.49130274335</v>
      </c>
      <c r="K38" s="5">
        <f t="shared" si="24"/>
        <v>1806.5886224811841</v>
      </c>
      <c r="L38" s="5">
        <f t="shared" si="25"/>
        <v>478745.98495751381</v>
      </c>
      <c r="M38" s="5">
        <f t="shared" si="16"/>
        <v>3962904.8052964718</v>
      </c>
      <c r="N38" s="33">
        <f t="shared" si="26"/>
        <v>41.001579492488368</v>
      </c>
      <c r="O38" s="4"/>
      <c r="Q38" s="27" t="s">
        <v>52</v>
      </c>
      <c r="R38" s="29">
        <f t="shared" si="17"/>
        <v>96652.49130274335</v>
      </c>
      <c r="S38" s="29">
        <f t="shared" si="18"/>
        <v>478745.98495751381</v>
      </c>
      <c r="T38" s="35">
        <f t="shared" si="19"/>
        <v>41.001579492488368</v>
      </c>
      <c r="U38" s="42">
        <v>0.93748024841036759</v>
      </c>
      <c r="V38" s="43">
        <f t="shared" si="31"/>
        <v>6.2519751589632411E-2</v>
      </c>
      <c r="W38" s="29">
        <f t="shared" si="27"/>
        <v>448814.90490343614</v>
      </c>
      <c r="X38" s="29">
        <f t="shared" si="20"/>
        <v>3198590.4906912944</v>
      </c>
      <c r="Y38" s="35">
        <f t="shared" si="28"/>
        <v>33.09372006431154</v>
      </c>
      <c r="Z38" s="36">
        <f t="shared" si="29"/>
        <v>7.9078594281768275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937</v>
      </c>
      <c r="E39" s="51">
        <v>2</v>
      </c>
      <c r="F39" s="3">
        <f t="shared" si="21"/>
        <v>2.1344717182497333E-3</v>
      </c>
      <c r="G39" s="2">
        <v>0.5</v>
      </c>
      <c r="H39" s="3">
        <f t="shared" si="22"/>
        <v>1.0615711252653927E-2</v>
      </c>
      <c r="I39" s="3">
        <f t="shared" si="23"/>
        <v>0.98938428874734607</v>
      </c>
      <c r="J39" s="5">
        <f t="shared" si="30"/>
        <v>94845.902680262167</v>
      </c>
      <c r="K39" s="5">
        <f t="shared" si="24"/>
        <v>1006.8567163509783</v>
      </c>
      <c r="L39" s="5">
        <f t="shared" si="25"/>
        <v>471712.37161043339</v>
      </c>
      <c r="M39" s="5">
        <f t="shared" si="16"/>
        <v>3484158.8203389579</v>
      </c>
      <c r="N39" s="33">
        <f t="shared" si="26"/>
        <v>36.734942911392906</v>
      </c>
      <c r="O39" s="4"/>
      <c r="Q39" s="27" t="s">
        <v>54</v>
      </c>
      <c r="R39" s="29">
        <f t="shared" si="17"/>
        <v>94845.902680262167</v>
      </c>
      <c r="S39" s="29">
        <f t="shared" si="18"/>
        <v>471712.37161043339</v>
      </c>
      <c r="T39" s="35">
        <f t="shared" si="19"/>
        <v>36.734942911392906</v>
      </c>
      <c r="U39" s="42">
        <v>0.91788799906018037</v>
      </c>
      <c r="V39" s="43">
        <f t="shared" si="31"/>
        <v>8.2112000939819629E-2</v>
      </c>
      <c r="W39" s="29">
        <f t="shared" si="27"/>
        <v>432979.12490943295</v>
      </c>
      <c r="X39" s="29">
        <f t="shared" si="20"/>
        <v>2749775.5857878583</v>
      </c>
      <c r="Y39" s="35">
        <f t="shared" si="28"/>
        <v>28.992033478322288</v>
      </c>
      <c r="Z39" s="36">
        <f t="shared" si="29"/>
        <v>7.7429094330706185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981</v>
      </c>
      <c r="E40" s="51">
        <v>6</v>
      </c>
      <c r="F40" s="3">
        <f t="shared" si="21"/>
        <v>6.1162079510703364E-3</v>
      </c>
      <c r="G40" s="2">
        <v>0.5</v>
      </c>
      <c r="H40" s="3">
        <f t="shared" si="22"/>
        <v>3.0120481927710843E-2</v>
      </c>
      <c r="I40" s="3">
        <f t="shared" si="23"/>
        <v>0.96987951807228912</v>
      </c>
      <c r="J40" s="5">
        <f t="shared" si="30"/>
        <v>93839.045963911194</v>
      </c>
      <c r="K40" s="5">
        <f t="shared" si="24"/>
        <v>2826.4772880696141</v>
      </c>
      <c r="L40" s="5">
        <f t="shared" si="25"/>
        <v>462129.03659938194</v>
      </c>
      <c r="M40" s="5">
        <f t="shared" si="16"/>
        <v>3012446.4487285246</v>
      </c>
      <c r="N40" s="33">
        <f t="shared" si="26"/>
        <v>32.102270625034457</v>
      </c>
      <c r="O40" s="4"/>
      <c r="Q40" s="27" t="s">
        <v>56</v>
      </c>
      <c r="R40" s="29">
        <f t="shared" si="17"/>
        <v>93839.045963911194</v>
      </c>
      <c r="S40" s="29">
        <f t="shared" si="18"/>
        <v>462129.03659938194</v>
      </c>
      <c r="T40" s="35">
        <f t="shared" si="19"/>
        <v>32.102270625034457</v>
      </c>
      <c r="U40" s="42">
        <v>0.89571782863194893</v>
      </c>
      <c r="V40" s="43">
        <f t="shared" si="31"/>
        <v>0.10428217136805107</v>
      </c>
      <c r="W40" s="29">
        <f t="shared" si="27"/>
        <v>413937.21721057285</v>
      </c>
      <c r="X40" s="29">
        <f t="shared" si="20"/>
        <v>2316796.4608784253</v>
      </c>
      <c r="Y40" s="35">
        <f t="shared" si="28"/>
        <v>24.689045344401983</v>
      </c>
      <c r="Z40" s="36">
        <f t="shared" si="29"/>
        <v>7.4132252806324743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838</v>
      </c>
      <c r="E41" s="51">
        <v>7</v>
      </c>
      <c r="F41" s="3">
        <f t="shared" si="21"/>
        <v>8.3532219570405727E-3</v>
      </c>
      <c r="G41" s="2">
        <v>0.5</v>
      </c>
      <c r="H41" s="3">
        <f t="shared" si="22"/>
        <v>4.0911747516072475E-2</v>
      </c>
      <c r="I41" s="3">
        <f t="shared" si="23"/>
        <v>0.95908825248392748</v>
      </c>
      <c r="J41" s="5">
        <f t="shared" si="30"/>
        <v>91012.568675841583</v>
      </c>
      <c r="K41" s="5">
        <f t="shared" si="24"/>
        <v>3723.4832304552374</v>
      </c>
      <c r="L41" s="5">
        <f t="shared" si="25"/>
        <v>445754.13530306978</v>
      </c>
      <c r="M41" s="5">
        <f t="shared" si="16"/>
        <v>2550317.4121291428</v>
      </c>
      <c r="N41" s="33">
        <f t="shared" si="26"/>
        <v>28.02159579972497</v>
      </c>
      <c r="O41" s="4"/>
      <c r="Q41" s="27" t="s">
        <v>58</v>
      </c>
      <c r="R41" s="29">
        <f t="shared" si="17"/>
        <v>91012.568675841583</v>
      </c>
      <c r="S41" s="29">
        <f t="shared" si="18"/>
        <v>445754.13530306978</v>
      </c>
      <c r="T41" s="35">
        <f t="shared" si="19"/>
        <v>28.02159579972497</v>
      </c>
      <c r="U41" s="42">
        <v>0.86473435856680392</v>
      </c>
      <c r="V41" s="43">
        <f t="shared" si="31"/>
        <v>0.13526564143319608</v>
      </c>
      <c r="W41" s="29">
        <f t="shared" si="27"/>
        <v>385458.91626980039</v>
      </c>
      <c r="X41" s="29">
        <f t="shared" si="20"/>
        <v>1902859.2436678524</v>
      </c>
      <c r="Y41" s="35">
        <f t="shared" si="28"/>
        <v>20.907653430211866</v>
      </c>
      <c r="Z41" s="36">
        <f t="shared" si="29"/>
        <v>7.1139423695131043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681</v>
      </c>
      <c r="E42" s="51">
        <v>3</v>
      </c>
      <c r="F42" s="3">
        <f t="shared" si="21"/>
        <v>4.4052863436123352E-3</v>
      </c>
      <c r="G42" s="2">
        <v>0.5</v>
      </c>
      <c r="H42" s="3">
        <f t="shared" si="22"/>
        <v>2.178649237472767E-2</v>
      </c>
      <c r="I42" s="3">
        <f t="shared" si="23"/>
        <v>0.97821350762527237</v>
      </c>
      <c r="J42" s="5">
        <f t="shared" si="30"/>
        <v>87289.085445386343</v>
      </c>
      <c r="K42" s="5">
        <f t="shared" si="24"/>
        <v>1901.7229944528617</v>
      </c>
      <c r="L42" s="5">
        <f t="shared" si="25"/>
        <v>431691.11974079965</v>
      </c>
      <c r="M42" s="5">
        <f t="shared" si="16"/>
        <v>2104563.2768260729</v>
      </c>
      <c r="N42" s="33">
        <f t="shared" si="26"/>
        <v>24.110268381066071</v>
      </c>
      <c r="O42" s="4"/>
      <c r="Q42" s="27" t="s">
        <v>60</v>
      </c>
      <c r="R42" s="29">
        <f t="shared" si="17"/>
        <v>87289.085445386343</v>
      </c>
      <c r="S42" s="29">
        <f t="shared" si="18"/>
        <v>431691.11974079965</v>
      </c>
      <c r="T42" s="35">
        <f t="shared" si="19"/>
        <v>24.110268381066071</v>
      </c>
      <c r="U42" s="42">
        <v>0.81758889711164551</v>
      </c>
      <c r="V42" s="43">
        <f t="shared" si="31"/>
        <v>0.18241110288835449</v>
      </c>
      <c r="W42" s="29">
        <f t="shared" si="27"/>
        <v>352945.86648177169</v>
      </c>
      <c r="X42" s="29">
        <f t="shared" si="20"/>
        <v>1517400.327398052</v>
      </c>
      <c r="Y42" s="35">
        <f t="shared" si="28"/>
        <v>17.383620410909622</v>
      </c>
      <c r="Z42" s="36">
        <f t="shared" si="29"/>
        <v>6.7266479701564492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522</v>
      </c>
      <c r="E43" s="51">
        <v>6</v>
      </c>
      <c r="F43" s="3">
        <f t="shared" si="21"/>
        <v>1.1494252873563218E-2</v>
      </c>
      <c r="G43" s="2">
        <v>0.5</v>
      </c>
      <c r="H43" s="3">
        <f t="shared" si="22"/>
        <v>5.5865921787709494E-2</v>
      </c>
      <c r="I43" s="3">
        <f t="shared" si="23"/>
        <v>0.94413407821229045</v>
      </c>
      <c r="J43" s="5">
        <f t="shared" si="30"/>
        <v>85387.362450933491</v>
      </c>
      <c r="K43" s="5">
        <f t="shared" si="24"/>
        <v>4770.2437123426525</v>
      </c>
      <c r="L43" s="5">
        <f t="shared" si="25"/>
        <v>415011.20297381078</v>
      </c>
      <c r="M43" s="5">
        <f t="shared" si="16"/>
        <v>1672872.1570852732</v>
      </c>
      <c r="N43" s="33">
        <f t="shared" si="26"/>
        <v>19.591566117838138</v>
      </c>
      <c r="O43" s="4"/>
      <c r="Q43" s="27" t="s">
        <v>62</v>
      </c>
      <c r="R43" s="29">
        <f t="shared" si="17"/>
        <v>85387.362450933491</v>
      </c>
      <c r="S43" s="29">
        <f t="shared" si="18"/>
        <v>415011.20297381078</v>
      </c>
      <c r="T43" s="35">
        <f t="shared" si="19"/>
        <v>19.591566117838138</v>
      </c>
      <c r="U43" s="42">
        <v>0.77888026534586052</v>
      </c>
      <c r="V43" s="43">
        <f t="shared" si="31"/>
        <v>0.22111973465413948</v>
      </c>
      <c r="W43" s="29">
        <f t="shared" si="27"/>
        <v>323244.03589374654</v>
      </c>
      <c r="X43" s="29">
        <f t="shared" si="20"/>
        <v>1164454.4609162803</v>
      </c>
      <c r="Y43" s="35">
        <f t="shared" si="28"/>
        <v>13.637316196356524</v>
      </c>
      <c r="Z43" s="36">
        <f t="shared" si="29"/>
        <v>5.9542499214816136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370</v>
      </c>
      <c r="E44" s="51">
        <v>12</v>
      </c>
      <c r="F44" s="3">
        <f t="shared" si="21"/>
        <v>3.2432432432432434E-2</v>
      </c>
      <c r="G44" s="2">
        <v>0.5</v>
      </c>
      <c r="H44" s="3">
        <f t="shared" si="22"/>
        <v>0.15</v>
      </c>
      <c r="I44" s="3">
        <f t="shared" si="23"/>
        <v>0.85</v>
      </c>
      <c r="J44" s="5">
        <f t="shared" si="30"/>
        <v>80617.118738590827</v>
      </c>
      <c r="K44" s="5">
        <f t="shared" si="24"/>
        <v>12092.567810788623</v>
      </c>
      <c r="L44" s="5">
        <f t="shared" si="25"/>
        <v>372854.17416598264</v>
      </c>
      <c r="M44" s="5">
        <f t="shared" si="16"/>
        <v>1257860.9541114625</v>
      </c>
      <c r="N44" s="33">
        <f t="shared" si="26"/>
        <v>15.602901391083003</v>
      </c>
      <c r="O44" s="4"/>
      <c r="Q44" s="27" t="s">
        <v>64</v>
      </c>
      <c r="R44" s="29">
        <f t="shared" si="17"/>
        <v>80617.118738590827</v>
      </c>
      <c r="S44" s="29">
        <f t="shared" si="18"/>
        <v>372854.17416598264</v>
      </c>
      <c r="T44" s="35">
        <f t="shared" si="19"/>
        <v>15.602901391083003</v>
      </c>
      <c r="U44" s="42">
        <v>0.71980976748499381</v>
      </c>
      <c r="V44" s="43">
        <f t="shared" si="31"/>
        <v>0.28019023251500619</v>
      </c>
      <c r="W44" s="29">
        <f t="shared" si="27"/>
        <v>268384.07641222537</v>
      </c>
      <c r="X44" s="29">
        <f t="shared" si="20"/>
        <v>841210.42502253375</v>
      </c>
      <c r="Y44" s="35">
        <f t="shared" si="28"/>
        <v>10.434637682230294</v>
      </c>
      <c r="Z44" s="36">
        <f t="shared" si="29"/>
        <v>5.1682637088527095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243</v>
      </c>
      <c r="E45" s="51">
        <v>12</v>
      </c>
      <c r="F45" s="3">
        <f t="shared" si="21"/>
        <v>4.9382716049382713E-2</v>
      </c>
      <c r="G45" s="2">
        <v>0.5</v>
      </c>
      <c r="H45" s="3">
        <f t="shared" si="22"/>
        <v>0.21978021978021975</v>
      </c>
      <c r="I45" s="3">
        <f t="shared" si="23"/>
        <v>0.78021978021978022</v>
      </c>
      <c r="J45" s="5">
        <f t="shared" si="30"/>
        <v>68524.550927802207</v>
      </c>
      <c r="K45" s="5">
        <f t="shared" si="24"/>
        <v>15060.34086325323</v>
      </c>
      <c r="L45" s="5">
        <f t="shared" si="25"/>
        <v>304971.90248087799</v>
      </c>
      <c r="M45" s="5">
        <f t="shared" si="16"/>
        <v>885006.77994547994</v>
      </c>
      <c r="N45" s="33">
        <f t="shared" si="26"/>
        <v>12.915178107156475</v>
      </c>
      <c r="O45" s="4"/>
      <c r="Q45" s="27" t="s">
        <v>66</v>
      </c>
      <c r="R45" s="29">
        <f t="shared" si="17"/>
        <v>68524.550927802207</v>
      </c>
      <c r="S45" s="29">
        <f t="shared" si="18"/>
        <v>304971.90248087799</v>
      </c>
      <c r="T45" s="35">
        <f t="shared" si="19"/>
        <v>12.915178107156475</v>
      </c>
      <c r="U45" s="42">
        <v>0.68480776711742686</v>
      </c>
      <c r="V45" s="43">
        <f t="shared" si="31"/>
        <v>0.31519223288257314</v>
      </c>
      <c r="W45" s="29">
        <f t="shared" si="27"/>
        <v>208847.12757148372</v>
      </c>
      <c r="X45" s="29">
        <f t="shared" si="20"/>
        <v>572826.34861030837</v>
      </c>
      <c r="Y45" s="35">
        <f t="shared" si="28"/>
        <v>8.359432361896701</v>
      </c>
      <c r="Z45" s="36">
        <f t="shared" si="29"/>
        <v>4.5557457452597738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131</v>
      </c>
      <c r="E46" s="51">
        <v>11</v>
      </c>
      <c r="F46" s="3">
        <f t="shared" si="21"/>
        <v>8.3969465648854963E-2</v>
      </c>
      <c r="G46" s="2">
        <v>0.5</v>
      </c>
      <c r="H46" s="3">
        <f t="shared" si="22"/>
        <v>0.34700315457413256</v>
      </c>
      <c r="I46" s="3">
        <f t="shared" si="23"/>
        <v>0.65299684542586744</v>
      </c>
      <c r="J46" s="5">
        <f t="shared" si="30"/>
        <v>53464.210064548977</v>
      </c>
      <c r="K46" s="5">
        <f t="shared" si="24"/>
        <v>18552.249549212582</v>
      </c>
      <c r="L46" s="5">
        <f t="shared" si="25"/>
        <v>220940.42644971341</v>
      </c>
      <c r="M46" s="5">
        <f>L46+M47</f>
        <v>580034.877464602</v>
      </c>
      <c r="N46" s="33">
        <f t="shared" si="26"/>
        <v>10.849031095087875</v>
      </c>
      <c r="O46" s="4"/>
      <c r="Q46" s="27" t="s">
        <v>68</v>
      </c>
      <c r="R46" s="29">
        <f t="shared" si="17"/>
        <v>53464.210064548977</v>
      </c>
      <c r="S46" s="29">
        <f t="shared" si="18"/>
        <v>220940.42644971341</v>
      </c>
      <c r="T46" s="35">
        <f t="shared" si="19"/>
        <v>10.849031095087875</v>
      </c>
      <c r="U46" s="42">
        <v>0.65629805890441617</v>
      </c>
      <c r="V46" s="43">
        <f t="shared" si="31"/>
        <v>0.34370194109558383</v>
      </c>
      <c r="W46" s="29">
        <f t="shared" si="27"/>
        <v>145002.77301246085</v>
      </c>
      <c r="X46" s="29">
        <f>X47+W46</f>
        <v>363979.22103882465</v>
      </c>
      <c r="Y46" s="35">
        <f t="shared" si="28"/>
        <v>6.8079042147893212</v>
      </c>
      <c r="Z46" s="36">
        <f t="shared" si="29"/>
        <v>4.0411268802985543</v>
      </c>
    </row>
    <row r="47" spans="1:26" s="2" customFormat="1" x14ac:dyDescent="0.25">
      <c r="A47" s="12">
        <v>19</v>
      </c>
      <c r="B47" s="13" t="s">
        <v>69</v>
      </c>
      <c r="C47" s="12"/>
      <c r="D47">
        <v>72</v>
      </c>
      <c r="E47" s="51">
        <v>7</v>
      </c>
      <c r="F47" s="17">
        <f t="shared" si="21"/>
        <v>9.7222222222222224E-2</v>
      </c>
      <c r="G47" s="12"/>
      <c r="H47" s="17">
        <v>1</v>
      </c>
      <c r="I47" s="17">
        <f t="shared" si="23"/>
        <v>0</v>
      </c>
      <c r="J47" s="21">
        <f t="shared" si="30"/>
        <v>34911.960515336395</v>
      </c>
      <c r="K47" s="21">
        <f t="shared" si="24"/>
        <v>34911.960515336395</v>
      </c>
      <c r="L47" s="21">
        <f>K47/F47</f>
        <v>359094.45101488865</v>
      </c>
      <c r="M47" s="21">
        <f>L47</f>
        <v>359094.45101488865</v>
      </c>
      <c r="N47" s="34">
        <f t="shared" si="26"/>
        <v>10.285714285714286</v>
      </c>
      <c r="O47" s="4"/>
      <c r="Q47" s="30" t="s">
        <v>69</v>
      </c>
      <c r="R47" s="31">
        <f t="shared" si="17"/>
        <v>34911.960515336395</v>
      </c>
      <c r="S47" s="31">
        <f t="shared" si="18"/>
        <v>359094.45101488865</v>
      </c>
      <c r="T47" s="38">
        <f t="shared" si="19"/>
        <v>10.285714285714286</v>
      </c>
      <c r="U47" s="44">
        <v>0.6098018151143324</v>
      </c>
      <c r="V47" s="45">
        <f t="shared" si="31"/>
        <v>0.3901981848856676</v>
      </c>
      <c r="W47" s="31">
        <f t="shared" si="27"/>
        <v>218976.44802636383</v>
      </c>
      <c r="X47" s="31">
        <f>W47</f>
        <v>218976.44802636383</v>
      </c>
      <c r="Y47" s="38">
        <f t="shared" si="28"/>
        <v>6.2722472411759904</v>
      </c>
      <c r="Z47" s="37">
        <f t="shared" si="29"/>
        <v>4.0134670445382961</v>
      </c>
    </row>
    <row r="48" spans="1:26" s="2" customFormat="1" ht="13.2" x14ac:dyDescent="0.25">
      <c r="B48" s="2" t="s">
        <v>70</v>
      </c>
      <c r="D48" s="25">
        <f>SUM(D29:D47)</f>
        <v>10948</v>
      </c>
      <c r="E48" s="25">
        <f>SUM(E29:E47)</f>
        <v>74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163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7672322.4017256536</v>
      </c>
      <c r="N54" s="32">
        <f>M54/J54</f>
        <v>76.723224017256541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76.723224017256541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6771039.8552616816</v>
      </c>
      <c r="Y54" s="40">
        <f>X54/R54</f>
        <v>67.710398552616823</v>
      </c>
      <c r="Z54" s="36">
        <f>T54-Y54</f>
        <v>9.0128254646397181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725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7572322.4017256536</v>
      </c>
      <c r="N55" s="33">
        <f t="shared" ref="N55:N72" si="43">M55/J55</f>
        <v>75.723224017256541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75.723224017256541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6674868.9687893959</v>
      </c>
      <c r="Y55" s="35">
        <f t="shared" ref="Y55:Y72" si="45">X55/R55</f>
        <v>66.748689687893958</v>
      </c>
      <c r="Z55" s="36">
        <f t="shared" ref="Z55:Z72" si="46">T55-Y55</f>
        <v>8.9745343293625837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1157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7172322.4017256536</v>
      </c>
      <c r="N56" s="33">
        <f t="shared" si="43"/>
        <v>71.723224017256541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71.723224017256541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6290185.4229002548</v>
      </c>
      <c r="Y56" s="35">
        <f t="shared" si="45"/>
        <v>62.901854229002545</v>
      </c>
      <c r="Z56" s="36">
        <f t="shared" si="46"/>
        <v>8.8213697882539961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1286</v>
      </c>
      <c r="E57" s="49">
        <f t="shared" si="37"/>
        <v>1</v>
      </c>
      <c r="F57" s="3">
        <f t="shared" si="38"/>
        <v>7.776049766718507E-4</v>
      </c>
      <c r="G57" s="2">
        <v>0.5</v>
      </c>
      <c r="H57" s="3">
        <f t="shared" si="39"/>
        <v>3.8804811796662782E-3</v>
      </c>
      <c r="I57" s="3">
        <f t="shared" si="40"/>
        <v>0.99611951882033367</v>
      </c>
      <c r="J57" s="5">
        <f t="shared" si="47"/>
        <v>100000</v>
      </c>
      <c r="K57" s="5">
        <f t="shared" si="41"/>
        <v>388.04811796662784</v>
      </c>
      <c r="L57" s="5">
        <f t="shared" si="42"/>
        <v>499029.87970508338</v>
      </c>
      <c r="M57" s="5">
        <f t="shared" si="32"/>
        <v>6672322.4017256536</v>
      </c>
      <c r="N57" s="33">
        <f t="shared" si="43"/>
        <v>66.723224017256541</v>
      </c>
      <c r="O57" s="4"/>
      <c r="Q57" s="27" t="s">
        <v>40</v>
      </c>
      <c r="R57" s="29">
        <f t="shared" si="33"/>
        <v>100000</v>
      </c>
      <c r="S57" s="29">
        <f t="shared" si="34"/>
        <v>499029.87970508338</v>
      </c>
      <c r="T57" s="35">
        <f t="shared" si="35"/>
        <v>66.723224017256541</v>
      </c>
      <c r="U57" s="42">
        <v>0.96170886472285344</v>
      </c>
      <c r="V57" s="43">
        <f>1-U57</f>
        <v>3.829113527714656E-2</v>
      </c>
      <c r="W57" s="29">
        <f t="shared" si="44"/>
        <v>479921.45907395787</v>
      </c>
      <c r="X57" s="29">
        <f t="shared" si="36"/>
        <v>5809330.9905388281</v>
      </c>
      <c r="Y57" s="35">
        <f t="shared" si="45"/>
        <v>58.093309905388281</v>
      </c>
      <c r="Z57" s="36">
        <f t="shared" si="46"/>
        <v>8.6299141118682599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1345</v>
      </c>
      <c r="E58" s="49">
        <f t="shared" si="37"/>
        <v>2</v>
      </c>
      <c r="F58" s="3">
        <f t="shared" si="38"/>
        <v>1.4869888475836431E-3</v>
      </c>
      <c r="G58" s="2">
        <v>0.5</v>
      </c>
      <c r="H58" s="3">
        <f t="shared" si="39"/>
        <v>7.4074074074074077E-3</v>
      </c>
      <c r="I58" s="3">
        <f t="shared" si="40"/>
        <v>0.99259259259259258</v>
      </c>
      <c r="J58" s="5">
        <f t="shared" si="47"/>
        <v>99611.951882033361</v>
      </c>
      <c r="K58" s="5">
        <f t="shared" si="41"/>
        <v>737.86631023728421</v>
      </c>
      <c r="L58" s="5">
        <f t="shared" si="42"/>
        <v>496215.09363457363</v>
      </c>
      <c r="M58" s="5">
        <f t="shared" si="32"/>
        <v>6173292.52202057</v>
      </c>
      <c r="N58" s="33">
        <f t="shared" si="43"/>
        <v>61.973411878640476</v>
      </c>
      <c r="O58" s="4"/>
      <c r="Q58" s="27" t="s">
        <v>42</v>
      </c>
      <c r="R58" s="29">
        <f t="shared" si="33"/>
        <v>99611.951882033361</v>
      </c>
      <c r="S58" s="29">
        <f t="shared" si="34"/>
        <v>496215.09363457363</v>
      </c>
      <c r="T58" s="35">
        <f t="shared" si="35"/>
        <v>61.973411878640476</v>
      </c>
      <c r="U58" s="42">
        <v>0.96170886472285344</v>
      </c>
      <c r="V58" s="43">
        <f>1-U58</f>
        <v>3.829113527714656E-2</v>
      </c>
      <c r="W58" s="29">
        <f t="shared" si="44"/>
        <v>477214.45435765025</v>
      </c>
      <c r="X58" s="29">
        <f t="shared" si="36"/>
        <v>5329409.5314648701</v>
      </c>
      <c r="Y58" s="35">
        <f t="shared" si="45"/>
        <v>53.501707684398021</v>
      </c>
      <c r="Z58" s="36">
        <f t="shared" si="46"/>
        <v>8.4717041942424558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1504</v>
      </c>
      <c r="E59" s="49">
        <f t="shared" si="37"/>
        <v>2</v>
      </c>
      <c r="F59" s="3">
        <f t="shared" si="38"/>
        <v>1.3297872340425532E-3</v>
      </c>
      <c r="G59" s="2">
        <v>0.5</v>
      </c>
      <c r="H59" s="3">
        <f t="shared" si="39"/>
        <v>6.6269052352551363E-3</v>
      </c>
      <c r="I59" s="3">
        <f t="shared" si="40"/>
        <v>0.99337309476474489</v>
      </c>
      <c r="J59" s="5">
        <f t="shared" si="47"/>
        <v>98874.08557179608</v>
      </c>
      <c r="K59" s="5">
        <f t="shared" si="41"/>
        <v>655.22919530679974</v>
      </c>
      <c r="L59" s="5">
        <f t="shared" si="42"/>
        <v>492732.35487071343</v>
      </c>
      <c r="M59" s="5">
        <f t="shared" si="32"/>
        <v>5677077.4283859963</v>
      </c>
      <c r="N59" s="33">
        <f t="shared" si="43"/>
        <v>57.417243310570626</v>
      </c>
      <c r="O59" s="4"/>
      <c r="Q59" s="27" t="s">
        <v>44</v>
      </c>
      <c r="R59" s="29">
        <f t="shared" si="33"/>
        <v>98874.08557179608</v>
      </c>
      <c r="S59" s="29">
        <f t="shared" si="34"/>
        <v>492732.35487071343</v>
      </c>
      <c r="T59" s="35">
        <f t="shared" si="35"/>
        <v>57.417243310570626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474546.43593170849</v>
      </c>
      <c r="X59" s="29">
        <f t="shared" si="36"/>
        <v>4852195.07710722</v>
      </c>
      <c r="Y59" s="35">
        <f t="shared" si="45"/>
        <v>49.074487506474732</v>
      </c>
      <c r="Z59" s="36">
        <f t="shared" si="46"/>
        <v>8.3427558040958942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1718</v>
      </c>
      <c r="E60" s="49">
        <f t="shared" si="37"/>
        <v>6</v>
      </c>
      <c r="F60" s="3">
        <f t="shared" si="38"/>
        <v>3.4924330616996507E-3</v>
      </c>
      <c r="G60" s="2">
        <v>0.5</v>
      </c>
      <c r="H60" s="3">
        <f t="shared" si="39"/>
        <v>1.7311021350259664E-2</v>
      </c>
      <c r="I60" s="3">
        <f t="shared" si="40"/>
        <v>0.98268897864974036</v>
      </c>
      <c r="J60" s="5">
        <f t="shared" si="47"/>
        <v>98218.85637648929</v>
      </c>
      <c r="K60" s="5">
        <f t="shared" si="41"/>
        <v>1700.2687197314938</v>
      </c>
      <c r="L60" s="5">
        <f t="shared" si="42"/>
        <v>486843.61008311767</v>
      </c>
      <c r="M60" s="5">
        <f t="shared" si="32"/>
        <v>5184345.0735152829</v>
      </c>
      <c r="N60" s="33">
        <f t="shared" si="43"/>
        <v>52.783602505437671</v>
      </c>
      <c r="O60" s="4"/>
      <c r="Q60" s="27" t="s">
        <v>46</v>
      </c>
      <c r="R60" s="29">
        <f t="shared" si="33"/>
        <v>98218.85637648929</v>
      </c>
      <c r="S60" s="29">
        <f t="shared" si="34"/>
        <v>486843.61008311767</v>
      </c>
      <c r="T60" s="35">
        <f t="shared" si="35"/>
        <v>52.783602505437671</v>
      </c>
      <c r="U60" s="42">
        <v>0.95736753435116873</v>
      </c>
      <c r="V60" s="43">
        <f t="shared" si="48"/>
        <v>4.2632465648831275E-2</v>
      </c>
      <c r="W60" s="29">
        <f t="shared" si="44"/>
        <v>466088.26659989613</v>
      </c>
      <c r="X60" s="29">
        <f t="shared" si="36"/>
        <v>4377648.6411755113</v>
      </c>
      <c r="Y60" s="35">
        <f t="shared" si="45"/>
        <v>44.570348328993489</v>
      </c>
      <c r="Z60" s="36">
        <f t="shared" si="46"/>
        <v>8.2132541764441811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1762</v>
      </c>
      <c r="E61" s="49">
        <f t="shared" si="37"/>
        <v>2</v>
      </c>
      <c r="F61" s="3">
        <f t="shared" si="38"/>
        <v>1.1350737797956867E-3</v>
      </c>
      <c r="G61" s="2">
        <v>0.5</v>
      </c>
      <c r="H61" s="3">
        <f t="shared" si="39"/>
        <v>5.6593095642331632E-3</v>
      </c>
      <c r="I61" s="3">
        <f t="shared" si="40"/>
        <v>0.99434069043576678</v>
      </c>
      <c r="J61" s="5">
        <f t="shared" si="47"/>
        <v>96518.587656757794</v>
      </c>
      <c r="K61" s="5">
        <f t="shared" si="41"/>
        <v>546.22856625216627</v>
      </c>
      <c r="L61" s="5">
        <f t="shared" si="42"/>
        <v>481227.36686815851</v>
      </c>
      <c r="M61" s="5">
        <f t="shared" si="32"/>
        <v>4697501.4634321649</v>
      </c>
      <c r="N61" s="33">
        <f t="shared" si="43"/>
        <v>48.669397029902221</v>
      </c>
      <c r="O61" s="4"/>
      <c r="Q61" s="27" t="s">
        <v>48</v>
      </c>
      <c r="R61" s="29">
        <f t="shared" si="33"/>
        <v>96518.587656757794</v>
      </c>
      <c r="S61" s="29">
        <f t="shared" si="34"/>
        <v>481227.36686815851</v>
      </c>
      <c r="T61" s="35">
        <f t="shared" si="35"/>
        <v>48.669397029902221</v>
      </c>
      <c r="U61" s="42">
        <v>0.95681081085376496</v>
      </c>
      <c r="V61" s="43">
        <f t="shared" si="48"/>
        <v>4.3189189146235041E-2</v>
      </c>
      <c r="W61" s="29">
        <f t="shared" si="44"/>
        <v>460443.54709814495</v>
      </c>
      <c r="X61" s="29">
        <f t="shared" si="36"/>
        <v>3911560.3745756149</v>
      </c>
      <c r="Y61" s="35">
        <f t="shared" si="45"/>
        <v>40.526498258408211</v>
      </c>
      <c r="Z61" s="36">
        <f t="shared" si="46"/>
        <v>8.1428987714940106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1545</v>
      </c>
      <c r="E62" s="49">
        <f t="shared" si="37"/>
        <v>4</v>
      </c>
      <c r="F62" s="3">
        <f t="shared" si="38"/>
        <v>2.5889967637540453E-3</v>
      </c>
      <c r="G62" s="2">
        <v>0.5</v>
      </c>
      <c r="H62" s="3">
        <f t="shared" si="39"/>
        <v>1.2861736334405146E-2</v>
      </c>
      <c r="I62" s="3">
        <f t="shared" si="40"/>
        <v>0.98713826366559487</v>
      </c>
      <c r="J62" s="5">
        <f t="shared" si="47"/>
        <v>95972.359090505619</v>
      </c>
      <c r="K62" s="5">
        <f t="shared" si="41"/>
        <v>1234.3711780129343</v>
      </c>
      <c r="L62" s="5">
        <f t="shared" si="42"/>
        <v>476775.86750749568</v>
      </c>
      <c r="M62" s="5">
        <f t="shared" si="32"/>
        <v>4216274.0965640061</v>
      </c>
      <c r="N62" s="33">
        <f t="shared" si="43"/>
        <v>43.932171059668313</v>
      </c>
      <c r="O62" s="4"/>
      <c r="Q62" s="27" t="s">
        <v>50</v>
      </c>
      <c r="R62" s="29">
        <f t="shared" si="33"/>
        <v>95972.359090505619</v>
      </c>
      <c r="S62" s="29">
        <f t="shared" si="34"/>
        <v>476775.86750749568</v>
      </c>
      <c r="T62" s="35">
        <f t="shared" si="35"/>
        <v>43.932171059668313</v>
      </c>
      <c r="U62" s="42">
        <v>0.94800928093814252</v>
      </c>
      <c r="V62" s="43">
        <f t="shared" si="48"/>
        <v>5.1990719061857482E-2</v>
      </c>
      <c r="W62" s="29">
        <f t="shared" si="44"/>
        <v>451987.94732444012</v>
      </c>
      <c r="X62" s="29">
        <f t="shared" si="36"/>
        <v>3451116.82747747</v>
      </c>
      <c r="Y62" s="35">
        <f t="shared" si="45"/>
        <v>35.959487295950851</v>
      </c>
      <c r="Z62" s="36">
        <f t="shared" si="46"/>
        <v>7.9726837637174626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1623</v>
      </c>
      <c r="E63" s="49">
        <f t="shared" si="37"/>
        <v>8</v>
      </c>
      <c r="F63" s="3">
        <f t="shared" si="38"/>
        <v>4.9291435613062233E-3</v>
      </c>
      <c r="G63" s="2">
        <v>0.5</v>
      </c>
      <c r="H63" s="3">
        <f t="shared" si="39"/>
        <v>2.434570906877663E-2</v>
      </c>
      <c r="I63" s="3">
        <f t="shared" si="40"/>
        <v>0.97565429093122336</v>
      </c>
      <c r="J63" s="5">
        <f t="shared" si="47"/>
        <v>94737.987912492681</v>
      </c>
      <c r="K63" s="5">
        <f t="shared" si="41"/>
        <v>2306.4634914788239</v>
      </c>
      <c r="L63" s="5">
        <f t="shared" si="42"/>
        <v>467923.78083376633</v>
      </c>
      <c r="M63" s="5">
        <f t="shared" si="32"/>
        <v>3739498.2290565101</v>
      </c>
      <c r="N63" s="33">
        <f t="shared" si="43"/>
        <v>39.472003907351287</v>
      </c>
      <c r="O63" s="4"/>
      <c r="Q63" s="27" t="s">
        <v>52</v>
      </c>
      <c r="R63" s="29">
        <f t="shared" si="33"/>
        <v>94737.987912492681</v>
      </c>
      <c r="S63" s="29">
        <f t="shared" si="34"/>
        <v>467923.78083376633</v>
      </c>
      <c r="T63" s="35">
        <f t="shared" si="35"/>
        <v>39.472003907351287</v>
      </c>
      <c r="U63" s="42">
        <v>0.94216194080535964</v>
      </c>
      <c r="V63" s="43">
        <f t="shared" si="48"/>
        <v>5.7838059194640357E-2</v>
      </c>
      <c r="W63" s="29">
        <f t="shared" si="44"/>
        <v>440859.97749932302</v>
      </c>
      <c r="X63" s="29">
        <f t="shared" si="36"/>
        <v>2999128.8801530297</v>
      </c>
      <c r="Y63" s="35">
        <f t="shared" si="45"/>
        <v>31.657088631893433</v>
      </c>
      <c r="Z63" s="36">
        <f t="shared" si="46"/>
        <v>7.814915275457853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1876</v>
      </c>
      <c r="E64" s="49">
        <f t="shared" si="37"/>
        <v>8</v>
      </c>
      <c r="F64" s="3">
        <f t="shared" si="38"/>
        <v>4.2643923240938165E-3</v>
      </c>
      <c r="G64" s="2">
        <v>0.5</v>
      </c>
      <c r="H64" s="3">
        <f t="shared" si="39"/>
        <v>2.1097046413502112E-2</v>
      </c>
      <c r="I64" s="3">
        <f t="shared" si="40"/>
        <v>0.97890295358649793</v>
      </c>
      <c r="J64" s="5">
        <f t="shared" si="47"/>
        <v>92431.524421013863</v>
      </c>
      <c r="K64" s="5">
        <f t="shared" si="41"/>
        <v>1950.0321607808835</v>
      </c>
      <c r="L64" s="5">
        <f t="shared" si="42"/>
        <v>457282.5417031172</v>
      </c>
      <c r="M64" s="5">
        <f t="shared" si="32"/>
        <v>3271574.4482227438</v>
      </c>
      <c r="N64" s="33">
        <f t="shared" si="43"/>
        <v>35.394574185763048</v>
      </c>
      <c r="O64" s="4"/>
      <c r="Q64" s="27" t="s">
        <v>54</v>
      </c>
      <c r="R64" s="29">
        <f t="shared" si="33"/>
        <v>92431.524421013863</v>
      </c>
      <c r="S64" s="29">
        <f t="shared" si="34"/>
        <v>457282.5417031172</v>
      </c>
      <c r="T64" s="35">
        <f t="shared" si="35"/>
        <v>35.394574185763048</v>
      </c>
      <c r="U64" s="42">
        <v>0.92489605986448908</v>
      </c>
      <c r="V64" s="43">
        <f t="shared" si="48"/>
        <v>7.5103940135510916E-2</v>
      </c>
      <c r="W64" s="29">
        <f t="shared" si="44"/>
        <v>422938.82106603199</v>
      </c>
      <c r="X64" s="29">
        <f t="shared" si="36"/>
        <v>2558268.9026537067</v>
      </c>
      <c r="Y64" s="35">
        <f t="shared" si="45"/>
        <v>27.677450076460023</v>
      </c>
      <c r="Z64" s="36">
        <f t="shared" si="46"/>
        <v>7.7171241093030254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1925</v>
      </c>
      <c r="E65" s="49">
        <f t="shared" si="37"/>
        <v>14</v>
      </c>
      <c r="F65" s="3">
        <f t="shared" si="38"/>
        <v>7.2727272727272727E-3</v>
      </c>
      <c r="G65" s="2">
        <v>0.5</v>
      </c>
      <c r="H65" s="3">
        <f t="shared" si="39"/>
        <v>3.5714285714285719E-2</v>
      </c>
      <c r="I65" s="3">
        <f t="shared" si="40"/>
        <v>0.9642857142857143</v>
      </c>
      <c r="J65" s="5">
        <f t="shared" si="47"/>
        <v>90481.49226023299</v>
      </c>
      <c r="K65" s="5">
        <f t="shared" si="41"/>
        <v>3231.4818664368931</v>
      </c>
      <c r="L65" s="5">
        <f t="shared" si="42"/>
        <v>444328.7566350727</v>
      </c>
      <c r="M65" s="5">
        <f t="shared" si="32"/>
        <v>2814291.9065196267</v>
      </c>
      <c r="N65" s="33">
        <f t="shared" si="43"/>
        <v>31.103508974249316</v>
      </c>
      <c r="O65" s="4"/>
      <c r="Q65" s="27" t="s">
        <v>56</v>
      </c>
      <c r="R65" s="29">
        <f t="shared" si="33"/>
        <v>90481.49226023299</v>
      </c>
      <c r="S65" s="29">
        <f t="shared" si="34"/>
        <v>444328.7566350727</v>
      </c>
      <c r="T65" s="35">
        <f t="shared" si="35"/>
        <v>31.103508974249316</v>
      </c>
      <c r="U65" s="42">
        <v>0.89970667843387275</v>
      </c>
      <c r="V65" s="43">
        <f t="shared" si="48"/>
        <v>0.10029332156612725</v>
      </c>
      <c r="W65" s="29">
        <f t="shared" si="44"/>
        <v>399765.54976479383</v>
      </c>
      <c r="X65" s="29">
        <f t="shared" si="36"/>
        <v>2135330.0815876746</v>
      </c>
      <c r="Y65" s="35">
        <f t="shared" si="45"/>
        <v>23.59963378418065</v>
      </c>
      <c r="Z65" s="36">
        <f t="shared" si="46"/>
        <v>7.5038751900686655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1658</v>
      </c>
      <c r="E66" s="49">
        <f t="shared" si="37"/>
        <v>20</v>
      </c>
      <c r="F66" s="3">
        <f t="shared" si="38"/>
        <v>1.2062726176115802E-2</v>
      </c>
      <c r="G66" s="2">
        <v>0.5</v>
      </c>
      <c r="H66" s="3">
        <f t="shared" si="39"/>
        <v>5.8548009367681488E-2</v>
      </c>
      <c r="I66" s="3">
        <f t="shared" si="40"/>
        <v>0.94145199063231855</v>
      </c>
      <c r="J66" s="5">
        <f t="shared" si="47"/>
        <v>87250.010393796096</v>
      </c>
      <c r="K66" s="5">
        <f t="shared" si="41"/>
        <v>5108.3144258662805</v>
      </c>
      <c r="L66" s="5">
        <f t="shared" si="42"/>
        <v>423479.26590431482</v>
      </c>
      <c r="M66" s="5">
        <f t="shared" si="32"/>
        <v>2369963.1498845541</v>
      </c>
      <c r="N66" s="33">
        <f t="shared" si="43"/>
        <v>27.162898195517808</v>
      </c>
      <c r="O66" s="4"/>
      <c r="Q66" s="27" t="s">
        <v>58</v>
      </c>
      <c r="R66" s="29">
        <f t="shared" si="33"/>
        <v>87250.010393796096</v>
      </c>
      <c r="S66" s="29">
        <f t="shared" si="34"/>
        <v>423479.26590431482</v>
      </c>
      <c r="T66" s="35">
        <f t="shared" si="35"/>
        <v>27.162898195517808</v>
      </c>
      <c r="U66" s="42">
        <v>0.86438699185239576</v>
      </c>
      <c r="V66" s="43">
        <f t="shared" si="48"/>
        <v>0.13561300814760424</v>
      </c>
      <c r="W66" s="29">
        <f t="shared" si="44"/>
        <v>366049.96876689151</v>
      </c>
      <c r="X66" s="29">
        <f t="shared" si="36"/>
        <v>1735564.5318228807</v>
      </c>
      <c r="Y66" s="35">
        <f t="shared" si="45"/>
        <v>19.891854728607434</v>
      </c>
      <c r="Z66" s="36">
        <f t="shared" si="46"/>
        <v>7.2710434669103741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1319</v>
      </c>
      <c r="E67" s="49">
        <f t="shared" si="37"/>
        <v>12</v>
      </c>
      <c r="F67" s="3">
        <f t="shared" si="38"/>
        <v>9.0978013646702046E-3</v>
      </c>
      <c r="G67" s="2">
        <v>0.5</v>
      </c>
      <c r="H67" s="3">
        <f t="shared" si="39"/>
        <v>4.4477390659747963E-2</v>
      </c>
      <c r="I67" s="3">
        <f t="shared" si="40"/>
        <v>0.95552260934025202</v>
      </c>
      <c r="J67" s="5">
        <f t="shared" si="47"/>
        <v>82141.695967929816</v>
      </c>
      <c r="K67" s="5">
        <f t="shared" si="41"/>
        <v>3653.4483010198587</v>
      </c>
      <c r="L67" s="5">
        <f t="shared" si="42"/>
        <v>401574.85908709938</v>
      </c>
      <c r="M67" s="5">
        <f t="shared" si="32"/>
        <v>1946483.8839802393</v>
      </c>
      <c r="N67" s="33">
        <f t="shared" si="43"/>
        <v>23.696660521109713</v>
      </c>
      <c r="O67" s="4"/>
      <c r="Q67" s="27" t="s">
        <v>60</v>
      </c>
      <c r="R67" s="29">
        <f t="shared" si="33"/>
        <v>82141.695967929816</v>
      </c>
      <c r="S67" s="29">
        <f t="shared" si="34"/>
        <v>401574.85908709938</v>
      </c>
      <c r="T67" s="35">
        <f t="shared" si="35"/>
        <v>23.696660521109713</v>
      </c>
      <c r="U67" s="42">
        <v>0.82345390469096191</v>
      </c>
      <c r="V67" s="43">
        <f t="shared" si="48"/>
        <v>0.17654609530903809</v>
      </c>
      <c r="W67" s="29">
        <f t="shared" si="44"/>
        <v>330678.38574099477</v>
      </c>
      <c r="X67" s="29">
        <f t="shared" si="36"/>
        <v>1369514.5630559893</v>
      </c>
      <c r="Y67" s="35">
        <f t="shared" si="45"/>
        <v>16.672586886819115</v>
      </c>
      <c r="Z67" s="36">
        <f t="shared" si="46"/>
        <v>7.0240736342905983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978</v>
      </c>
      <c r="E68" s="49">
        <f t="shared" si="37"/>
        <v>12</v>
      </c>
      <c r="F68" s="3">
        <f t="shared" si="38"/>
        <v>1.2269938650306749E-2</v>
      </c>
      <c r="G68" s="2">
        <v>0.5</v>
      </c>
      <c r="H68" s="3">
        <f t="shared" si="39"/>
        <v>5.9523809523809521E-2</v>
      </c>
      <c r="I68" s="3">
        <f t="shared" si="40"/>
        <v>0.94047619047619047</v>
      </c>
      <c r="J68" s="5">
        <f t="shared" si="47"/>
        <v>78488.247666909956</v>
      </c>
      <c r="K68" s="5">
        <f t="shared" si="41"/>
        <v>4671.9195039827355</v>
      </c>
      <c r="L68" s="5">
        <f t="shared" si="42"/>
        <v>380761.43957459298</v>
      </c>
      <c r="M68" s="5">
        <f t="shared" si="32"/>
        <v>1544909.02489314</v>
      </c>
      <c r="N68" s="33">
        <f t="shared" si="43"/>
        <v>19.683316557778902</v>
      </c>
      <c r="O68" s="4"/>
      <c r="Q68" s="27" t="s">
        <v>62</v>
      </c>
      <c r="R68" s="29">
        <f t="shared" si="33"/>
        <v>78488.247666909956</v>
      </c>
      <c r="S68" s="29">
        <f t="shared" si="34"/>
        <v>380761.43957459298</v>
      </c>
      <c r="T68" s="35">
        <f t="shared" si="35"/>
        <v>19.683316557778902</v>
      </c>
      <c r="U68" s="42">
        <v>0.7557222850963411</v>
      </c>
      <c r="V68" s="43">
        <f t="shared" si="48"/>
        <v>0.2442777149036589</v>
      </c>
      <c r="W68" s="29">
        <f t="shared" si="44"/>
        <v>287749.90519188379</v>
      </c>
      <c r="X68" s="29">
        <f t="shared" si="36"/>
        <v>1038836.1773149945</v>
      </c>
      <c r="Y68" s="35">
        <f t="shared" si="45"/>
        <v>13.235563389357715</v>
      </c>
      <c r="Z68" s="36">
        <f t="shared" si="46"/>
        <v>6.4477531684211868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695</v>
      </c>
      <c r="E69" s="49">
        <f t="shared" si="37"/>
        <v>22</v>
      </c>
      <c r="F69" s="3">
        <f t="shared" si="38"/>
        <v>3.1654676258992806E-2</v>
      </c>
      <c r="G69" s="2">
        <v>0.5</v>
      </c>
      <c r="H69" s="3">
        <f t="shared" si="39"/>
        <v>0.1466666666666667</v>
      </c>
      <c r="I69" s="3">
        <f t="shared" si="40"/>
        <v>0.85333333333333328</v>
      </c>
      <c r="J69" s="5">
        <f t="shared" si="47"/>
        <v>73816.328162927224</v>
      </c>
      <c r="K69" s="5">
        <f t="shared" si="41"/>
        <v>10826.394797229328</v>
      </c>
      <c r="L69" s="5">
        <f t="shared" si="42"/>
        <v>342015.65382156282</v>
      </c>
      <c r="M69" s="5">
        <f t="shared" si="32"/>
        <v>1164147.585318547</v>
      </c>
      <c r="N69" s="33">
        <f t="shared" si="43"/>
        <v>15.770868238650982</v>
      </c>
      <c r="O69" s="4"/>
      <c r="Q69" s="27" t="s">
        <v>64</v>
      </c>
      <c r="R69" s="29">
        <f t="shared" si="33"/>
        <v>73816.328162927224</v>
      </c>
      <c r="S69" s="29">
        <f t="shared" si="34"/>
        <v>342015.65382156282</v>
      </c>
      <c r="T69" s="35">
        <f t="shared" si="35"/>
        <v>15.770868238650982</v>
      </c>
      <c r="U69" s="42">
        <v>0.69850988448397933</v>
      </c>
      <c r="V69" s="43">
        <f t="shared" si="48"/>
        <v>0.30149011551602067</v>
      </c>
      <c r="W69" s="29">
        <f t="shared" si="44"/>
        <v>238901.31484261251</v>
      </c>
      <c r="X69" s="29">
        <f t="shared" si="36"/>
        <v>751086.27212311071</v>
      </c>
      <c r="Y69" s="35">
        <f t="shared" si="45"/>
        <v>10.175069538345431</v>
      </c>
      <c r="Z69" s="36">
        <f t="shared" si="46"/>
        <v>5.5957987003055507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428</v>
      </c>
      <c r="E70" s="49">
        <f t="shared" si="37"/>
        <v>21</v>
      </c>
      <c r="F70" s="3">
        <f t="shared" si="38"/>
        <v>4.9065420560747662E-2</v>
      </c>
      <c r="G70" s="2">
        <v>0.5</v>
      </c>
      <c r="H70" s="3">
        <f t="shared" si="39"/>
        <v>0.218522372528616</v>
      </c>
      <c r="I70" s="3">
        <f t="shared" si="40"/>
        <v>0.78147762747138394</v>
      </c>
      <c r="J70" s="5">
        <f t="shared" si="47"/>
        <v>62989.933365697892</v>
      </c>
      <c r="K70" s="5">
        <f t="shared" si="41"/>
        <v>13764.709684491734</v>
      </c>
      <c r="L70" s="5">
        <f t="shared" si="42"/>
        <v>280537.89261726011</v>
      </c>
      <c r="M70" s="5">
        <f t="shared" si="32"/>
        <v>822131.93149698421</v>
      </c>
      <c r="N70" s="33">
        <f t="shared" si="43"/>
        <v>13.051798717169122</v>
      </c>
      <c r="O70" s="4"/>
      <c r="Q70" s="27" t="s">
        <v>66</v>
      </c>
      <c r="R70" s="29">
        <f t="shared" si="33"/>
        <v>62989.933365697892</v>
      </c>
      <c r="S70" s="29">
        <f t="shared" si="34"/>
        <v>280537.89261726011</v>
      </c>
      <c r="T70" s="35">
        <f t="shared" si="35"/>
        <v>13.051798717169122</v>
      </c>
      <c r="U70" s="42">
        <v>0.67065690345363116</v>
      </c>
      <c r="V70" s="43">
        <f t="shared" si="48"/>
        <v>0.32934309654636884</v>
      </c>
      <c r="W70" s="29">
        <f t="shared" si="44"/>
        <v>188144.67436409896</v>
      </c>
      <c r="X70" s="29">
        <f t="shared" si="36"/>
        <v>512184.95728049823</v>
      </c>
      <c r="Y70" s="35">
        <f t="shared" si="45"/>
        <v>8.1312192268394465</v>
      </c>
      <c r="Z70" s="36">
        <f t="shared" si="46"/>
        <v>4.9205794903296756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234</v>
      </c>
      <c r="E71" s="49">
        <f t="shared" si="49"/>
        <v>19</v>
      </c>
      <c r="F71" s="3">
        <f t="shared" si="38"/>
        <v>8.11965811965812E-2</v>
      </c>
      <c r="G71" s="2">
        <v>0.5</v>
      </c>
      <c r="H71" s="3">
        <f t="shared" si="39"/>
        <v>0.33747779751332152</v>
      </c>
      <c r="I71" s="3">
        <f t="shared" si="40"/>
        <v>0.66252220248667848</v>
      </c>
      <c r="J71" s="5">
        <f t="shared" si="47"/>
        <v>49225.223681206153</v>
      </c>
      <c r="K71" s="5">
        <f t="shared" si="41"/>
        <v>16612.420070034048</v>
      </c>
      <c r="L71" s="5">
        <f t="shared" si="42"/>
        <v>204595.06823094565</v>
      </c>
      <c r="M71" s="5">
        <f>L71+M72</f>
        <v>541594.0388797241</v>
      </c>
      <c r="N71" s="33">
        <f t="shared" si="43"/>
        <v>11.002368265245709</v>
      </c>
      <c r="O71" s="4"/>
      <c r="Q71" s="27" t="s">
        <v>68</v>
      </c>
      <c r="R71" s="29">
        <f t="shared" si="33"/>
        <v>49225.223681206153</v>
      </c>
      <c r="S71" s="29">
        <f t="shared" si="34"/>
        <v>204595.06823094565</v>
      </c>
      <c r="T71" s="35">
        <f t="shared" si="35"/>
        <v>11.002368265245709</v>
      </c>
      <c r="U71" s="42">
        <v>0.63527807449444496</v>
      </c>
      <c r="V71" s="43">
        <f t="shared" si="48"/>
        <v>0.36472192550555504</v>
      </c>
      <c r="W71" s="29">
        <f t="shared" si="44"/>
        <v>129974.76099681473</v>
      </c>
      <c r="X71" s="29">
        <f>X72+W71</f>
        <v>324040.2829163993</v>
      </c>
      <c r="Y71" s="35">
        <f t="shared" si="45"/>
        <v>6.582809760600755</v>
      </c>
      <c r="Z71" s="36">
        <f t="shared" si="46"/>
        <v>4.4195585046449537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124</v>
      </c>
      <c r="E72" s="50">
        <f t="shared" si="49"/>
        <v>12</v>
      </c>
      <c r="F72" s="17">
        <f t="shared" si="38"/>
        <v>9.6774193548387094E-2</v>
      </c>
      <c r="G72" s="12"/>
      <c r="H72" s="17">
        <v>1</v>
      </c>
      <c r="I72" s="17">
        <f t="shared" si="40"/>
        <v>0</v>
      </c>
      <c r="J72" s="21">
        <f t="shared" si="47"/>
        <v>32612.803611172105</v>
      </c>
      <c r="K72" s="21">
        <f t="shared" si="41"/>
        <v>32612.803611172105</v>
      </c>
      <c r="L72" s="21">
        <f>K72/F72</f>
        <v>336998.97064877843</v>
      </c>
      <c r="M72" s="21">
        <f>L72</f>
        <v>336998.97064877843</v>
      </c>
      <c r="N72" s="34">
        <f t="shared" si="43"/>
        <v>10.333333333333334</v>
      </c>
      <c r="O72" s="4"/>
      <c r="Q72" s="30" t="s">
        <v>69</v>
      </c>
      <c r="R72" s="31">
        <f t="shared" si="33"/>
        <v>32612.803611172105</v>
      </c>
      <c r="S72" s="31">
        <f t="shared" si="34"/>
        <v>336998.97064877843</v>
      </c>
      <c r="T72" s="38">
        <f t="shared" si="35"/>
        <v>10.333333333333334</v>
      </c>
      <c r="U72" s="44">
        <v>0.57586384179742911</v>
      </c>
      <c r="V72" s="45">
        <f t="shared" si="48"/>
        <v>0.42413615820257089</v>
      </c>
      <c r="W72" s="31">
        <f t="shared" si="44"/>
        <v>194065.5219195846</v>
      </c>
      <c r="X72" s="31">
        <f>W72</f>
        <v>194065.5219195846</v>
      </c>
      <c r="Y72" s="38">
        <f t="shared" si="45"/>
        <v>5.9505930319067675</v>
      </c>
      <c r="Z72" s="37">
        <f t="shared" si="46"/>
        <v>4.3827403014265665</v>
      </c>
    </row>
    <row r="73" spans="1:26" s="2" customFormat="1" ht="13.2" x14ac:dyDescent="0.25">
      <c r="B73" s="2" t="s">
        <v>70</v>
      </c>
      <c r="D73" s="25">
        <f>SUM(D54:D72)</f>
        <v>22065</v>
      </c>
      <c r="E73" s="25">
        <f>SUM(E54:E72)</f>
        <v>165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74.63505842579913</v>
      </c>
      <c r="F78" s="55">
        <f>$Y$4</f>
        <v>67.246211013444452</v>
      </c>
      <c r="G78" s="55">
        <f>E78-F78</f>
        <v>7.3888474123546786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79.017708390722959</v>
      </c>
      <c r="F79" s="55">
        <f>$Y$29</f>
        <v>69.773601363690744</v>
      </c>
      <c r="G79" s="55">
        <f t="shared" ref="G79:G80" si="50">E79-F79</f>
        <v>9.2441070270322143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76.723224017256541</v>
      </c>
      <c r="F80" s="55">
        <f>$Y$54</f>
        <v>67.710398552616823</v>
      </c>
      <c r="G80" s="55">
        <f t="shared" si="50"/>
        <v>9.0128254646397181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31" workbookViewId="0">
      <selection activeCell="A31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67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6841493.7994305855</v>
      </c>
      <c r="N4" s="32">
        <f>M4/J4</f>
        <v>68.414937994305859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68.414937994305859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6269909.1275693271</v>
      </c>
      <c r="Y4" s="40">
        <f>X4/R4</f>
        <v>62.69909127569327</v>
      </c>
      <c r="Z4" s="36">
        <f>T4-Y4</f>
        <v>5.715846718612589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370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6741493.7994305855</v>
      </c>
      <c r="N5" s="33">
        <f t="shared" ref="N5:N22" si="10">M5/J5</f>
        <v>67.414937994305859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67.414937994305859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6173228.9333944535</v>
      </c>
      <c r="Y5" s="35">
        <f t="shared" ref="Y5:Y22" si="12">X5/R5</f>
        <v>61.732289333944536</v>
      </c>
      <c r="Z5" s="36">
        <f t="shared" ref="Z5:Z22" si="13">T5-Y5</f>
        <v>5.6826486603613233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551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6341493.7994305855</v>
      </c>
      <c r="N6" s="33">
        <f t="shared" si="10"/>
        <v>63.414937994305852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63.414937994305852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5786508.1566949589</v>
      </c>
      <c r="Y6" s="35">
        <f t="shared" si="12"/>
        <v>57.865081566949591</v>
      </c>
      <c r="Z6" s="36">
        <f t="shared" si="13"/>
        <v>5.5498564273562607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680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5841493.7994305855</v>
      </c>
      <c r="N7" s="33">
        <f t="shared" si="10"/>
        <v>58.414937994305852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58.414937994305852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5303107.1858205907</v>
      </c>
      <c r="Y7" s="35">
        <f t="shared" si="12"/>
        <v>53.031071858205905</v>
      </c>
      <c r="Z7" s="36">
        <f t="shared" si="13"/>
        <v>5.3838661360999467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670</v>
      </c>
      <c r="E8" s="51">
        <v>2</v>
      </c>
      <c r="F8" s="3">
        <f t="shared" si="5"/>
        <v>2.9850746268656717E-3</v>
      </c>
      <c r="G8" s="2">
        <v>0.5</v>
      </c>
      <c r="H8" s="3">
        <f t="shared" si="6"/>
        <v>1.4814814814814815E-2</v>
      </c>
      <c r="I8" s="3">
        <f t="shared" si="7"/>
        <v>0.98518518518518516</v>
      </c>
      <c r="J8" s="5">
        <f t="shared" si="14"/>
        <v>100000</v>
      </c>
      <c r="K8" s="5">
        <f t="shared" si="8"/>
        <v>1481.4814814814815</v>
      </c>
      <c r="L8" s="5">
        <f t="shared" si="9"/>
        <v>496296.29629629629</v>
      </c>
      <c r="M8" s="5">
        <f t="shared" si="0"/>
        <v>5341493.7994305855</v>
      </c>
      <c r="N8" s="33">
        <f t="shared" si="10"/>
        <v>53.414937994305852</v>
      </c>
      <c r="O8" s="4"/>
      <c r="Q8" s="27" t="s">
        <v>42</v>
      </c>
      <c r="R8" s="29">
        <f t="shared" si="1"/>
        <v>100000</v>
      </c>
      <c r="S8" s="29">
        <f t="shared" si="2"/>
        <v>496296.29629629629</v>
      </c>
      <c r="T8" s="35">
        <f t="shared" si="3"/>
        <v>53.414937994305852</v>
      </c>
      <c r="U8" s="42">
        <v>0.96680194174873568</v>
      </c>
      <c r="V8" s="43">
        <f>1-U8</f>
        <v>3.3198058251264317E-2</v>
      </c>
      <c r="W8" s="29">
        <f t="shared" si="11"/>
        <v>479820.2229419651</v>
      </c>
      <c r="X8" s="29">
        <f t="shared" si="4"/>
        <v>4819706.2149462225</v>
      </c>
      <c r="Y8" s="35">
        <f t="shared" si="12"/>
        <v>48.197062149462226</v>
      </c>
      <c r="Z8" s="36">
        <f t="shared" si="13"/>
        <v>5.2178758448436255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773</v>
      </c>
      <c r="E9" s="51">
        <v>3</v>
      </c>
      <c r="F9" s="3">
        <f t="shared" si="5"/>
        <v>3.8809831824062097E-3</v>
      </c>
      <c r="G9" s="2">
        <v>0.5</v>
      </c>
      <c r="H9" s="3">
        <f t="shared" si="6"/>
        <v>1.9218449711723259E-2</v>
      </c>
      <c r="I9" s="3">
        <f t="shared" si="7"/>
        <v>0.98078155028827674</v>
      </c>
      <c r="J9" s="5">
        <f t="shared" si="14"/>
        <v>98518.518518518511</v>
      </c>
      <c r="K9" s="5">
        <f t="shared" si="8"/>
        <v>1893.3731938216247</v>
      </c>
      <c r="L9" s="5">
        <f t="shared" si="9"/>
        <v>487859.15960803855</v>
      </c>
      <c r="M9" s="5">
        <f t="shared" si="0"/>
        <v>4845197.5031342888</v>
      </c>
      <c r="N9" s="33">
        <f t="shared" si="10"/>
        <v>49.180576159633766</v>
      </c>
      <c r="O9" s="4"/>
      <c r="Q9" s="27" t="s">
        <v>44</v>
      </c>
      <c r="R9" s="29">
        <f t="shared" si="1"/>
        <v>98518.518518518511</v>
      </c>
      <c r="S9" s="29">
        <f t="shared" si="2"/>
        <v>487859.15960803855</v>
      </c>
      <c r="T9" s="35">
        <f t="shared" si="3"/>
        <v>49.180576159633766</v>
      </c>
      <c r="U9" s="42">
        <v>0.9555940589531835</v>
      </c>
      <c r="V9" s="43">
        <f t="shared" ref="V9:V22" si="15">1-U9</f>
        <v>4.4405941046816499E-2</v>
      </c>
      <c r="W9" s="29">
        <f t="shared" si="11"/>
        <v>466195.31452733453</v>
      </c>
      <c r="X9" s="29">
        <f t="shared" si="4"/>
        <v>4339885.9920042576</v>
      </c>
      <c r="Y9" s="35">
        <f t="shared" si="12"/>
        <v>44.051474354930441</v>
      </c>
      <c r="Z9" s="36">
        <f t="shared" si="13"/>
        <v>5.1291018047033248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874</v>
      </c>
      <c r="E10" s="51">
        <v>2</v>
      </c>
      <c r="F10" s="3">
        <f t="shared" si="5"/>
        <v>2.2883295194508009E-3</v>
      </c>
      <c r="G10" s="2">
        <v>0.5</v>
      </c>
      <c r="H10" s="3">
        <f t="shared" si="6"/>
        <v>1.1376564277588168E-2</v>
      </c>
      <c r="I10" s="3">
        <f t="shared" si="7"/>
        <v>0.98862343572241185</v>
      </c>
      <c r="J10" s="5">
        <f t="shared" si="14"/>
        <v>96625.145324696889</v>
      </c>
      <c r="K10" s="5">
        <f t="shared" si="8"/>
        <v>1099.2621766177119</v>
      </c>
      <c r="L10" s="5">
        <f t="shared" si="9"/>
        <v>480377.57118194021</v>
      </c>
      <c r="M10" s="5">
        <f t="shared" si="0"/>
        <v>4357338.3435262507</v>
      </c>
      <c r="N10" s="33">
        <f t="shared" si="10"/>
        <v>45.095283726445665</v>
      </c>
      <c r="O10" s="4"/>
      <c r="Q10" s="27" t="s">
        <v>46</v>
      </c>
      <c r="R10" s="29">
        <f t="shared" si="1"/>
        <v>96625.145324696889</v>
      </c>
      <c r="S10" s="29">
        <f t="shared" si="2"/>
        <v>480377.57118194021</v>
      </c>
      <c r="T10" s="35">
        <f t="shared" si="3"/>
        <v>45.095283726445665</v>
      </c>
      <c r="U10" s="42">
        <v>0.96363095511775332</v>
      </c>
      <c r="V10" s="43">
        <f t="shared" si="15"/>
        <v>3.6369044882246682E-2</v>
      </c>
      <c r="W10" s="29">
        <f t="shared" si="11"/>
        <v>462906.69773519959</v>
      </c>
      <c r="X10" s="29">
        <f t="shared" si="4"/>
        <v>3873690.677476923</v>
      </c>
      <c r="Y10" s="35">
        <f t="shared" si="12"/>
        <v>40.089882032879359</v>
      </c>
      <c r="Z10" s="36">
        <f t="shared" si="13"/>
        <v>5.0054016935663057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954</v>
      </c>
      <c r="E11" s="51">
        <v>2</v>
      </c>
      <c r="F11" s="3">
        <f t="shared" si="5"/>
        <v>2.0964360587002098E-3</v>
      </c>
      <c r="G11" s="2">
        <v>0.5</v>
      </c>
      <c r="H11" s="3">
        <f t="shared" si="6"/>
        <v>1.0427528675703858E-2</v>
      </c>
      <c r="I11" s="3">
        <f t="shared" si="7"/>
        <v>0.98957247132429615</v>
      </c>
      <c r="J11" s="5">
        <f t="shared" si="14"/>
        <v>95525.883148079185</v>
      </c>
      <c r="K11" s="5">
        <f t="shared" si="8"/>
        <v>996.09888579853157</v>
      </c>
      <c r="L11" s="5">
        <f t="shared" si="9"/>
        <v>475139.16852589959</v>
      </c>
      <c r="M11" s="5">
        <f t="shared" si="0"/>
        <v>3876960.7723443108</v>
      </c>
      <c r="N11" s="33">
        <f t="shared" si="10"/>
        <v>40.585448096140084</v>
      </c>
      <c r="O11" s="4"/>
      <c r="Q11" s="27" t="s">
        <v>48</v>
      </c>
      <c r="R11" s="29">
        <f t="shared" si="1"/>
        <v>95525.883148079185</v>
      </c>
      <c r="S11" s="29">
        <f t="shared" si="2"/>
        <v>475139.16852589959</v>
      </c>
      <c r="T11" s="35">
        <f t="shared" si="3"/>
        <v>40.585448096140084</v>
      </c>
      <c r="U11" s="42">
        <v>0.96005435016735896</v>
      </c>
      <c r="V11" s="43">
        <f t="shared" si="15"/>
        <v>3.9945649832641039E-2</v>
      </c>
      <c r="W11" s="29">
        <f t="shared" si="11"/>
        <v>456159.42567819176</v>
      </c>
      <c r="X11" s="29">
        <f t="shared" si="4"/>
        <v>3410783.9797417233</v>
      </c>
      <c r="Y11" s="35">
        <f t="shared" si="12"/>
        <v>35.705338357924475</v>
      </c>
      <c r="Z11" s="36">
        <f t="shared" si="13"/>
        <v>4.8801097382156087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828</v>
      </c>
      <c r="E12" s="51">
        <v>4</v>
      </c>
      <c r="F12" s="3">
        <f t="shared" si="5"/>
        <v>4.830917874396135E-3</v>
      </c>
      <c r="G12" s="2">
        <v>0.5</v>
      </c>
      <c r="H12" s="3">
        <f t="shared" si="6"/>
        <v>2.386634844868735E-2</v>
      </c>
      <c r="I12" s="3">
        <f t="shared" si="7"/>
        <v>0.9761336515513126</v>
      </c>
      <c r="J12" s="5">
        <f t="shared" si="14"/>
        <v>94529.784262280649</v>
      </c>
      <c r="K12" s="5">
        <f t="shared" si="8"/>
        <v>2256.0807699828315</v>
      </c>
      <c r="L12" s="5">
        <f t="shared" si="9"/>
        <v>467008.71938644612</v>
      </c>
      <c r="M12" s="5">
        <f t="shared" si="0"/>
        <v>3401821.603818411</v>
      </c>
      <c r="N12" s="33">
        <f t="shared" si="10"/>
        <v>35.986769993886554</v>
      </c>
      <c r="O12" s="4"/>
      <c r="Q12" s="27" t="s">
        <v>50</v>
      </c>
      <c r="R12" s="29">
        <f t="shared" si="1"/>
        <v>94529.784262280649</v>
      </c>
      <c r="S12" s="29">
        <f t="shared" si="2"/>
        <v>467008.71938644612</v>
      </c>
      <c r="T12" s="35">
        <f t="shared" si="3"/>
        <v>35.986769993886554</v>
      </c>
      <c r="U12" s="42">
        <v>0.94127750867207383</v>
      </c>
      <c r="V12" s="43">
        <f t="shared" si="15"/>
        <v>5.8722491327926174E-2</v>
      </c>
      <c r="W12" s="29">
        <f t="shared" si="11"/>
        <v>439584.80391220964</v>
      </c>
      <c r="X12" s="29">
        <f t="shared" si="4"/>
        <v>2954624.5540635316</v>
      </c>
      <c r="Y12" s="35">
        <f t="shared" si="12"/>
        <v>31.256017107430218</v>
      </c>
      <c r="Z12" s="36">
        <f t="shared" si="13"/>
        <v>4.7307528864563366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763</v>
      </c>
      <c r="E13" s="51">
        <v>8</v>
      </c>
      <c r="F13" s="3">
        <f t="shared" si="5"/>
        <v>1.0484927916120577E-2</v>
      </c>
      <c r="G13" s="2">
        <v>0.5</v>
      </c>
      <c r="H13" s="3">
        <f t="shared" si="6"/>
        <v>5.1085568326947633E-2</v>
      </c>
      <c r="I13" s="3">
        <f t="shared" si="7"/>
        <v>0.94891443167305234</v>
      </c>
      <c r="J13" s="5">
        <f t="shared" si="14"/>
        <v>92273.703492297805</v>
      </c>
      <c r="K13" s="5">
        <f t="shared" si="8"/>
        <v>4713.854584536286</v>
      </c>
      <c r="L13" s="5">
        <f t="shared" si="9"/>
        <v>449583.88100014831</v>
      </c>
      <c r="M13" s="5">
        <f t="shared" si="0"/>
        <v>2934812.8844319647</v>
      </c>
      <c r="N13" s="33">
        <f t="shared" si="10"/>
        <v>31.805517426499925</v>
      </c>
      <c r="O13" s="4"/>
      <c r="Q13" s="27" t="s">
        <v>52</v>
      </c>
      <c r="R13" s="29">
        <f t="shared" si="1"/>
        <v>92273.703492297805</v>
      </c>
      <c r="S13" s="29">
        <f t="shared" si="2"/>
        <v>449583.88100014831</v>
      </c>
      <c r="T13" s="35">
        <f t="shared" si="3"/>
        <v>31.805517426499925</v>
      </c>
      <c r="U13" s="42">
        <v>0.95386474178345915</v>
      </c>
      <c r="V13" s="43">
        <f t="shared" si="15"/>
        <v>4.6135258216540853E-2</v>
      </c>
      <c r="W13" s="29">
        <f t="shared" si="11"/>
        <v>428842.21256021189</v>
      </c>
      <c r="X13" s="29">
        <f t="shared" si="4"/>
        <v>2515039.7501513218</v>
      </c>
      <c r="Y13" s="35">
        <f t="shared" si="12"/>
        <v>27.256300061276452</v>
      </c>
      <c r="Z13" s="36">
        <f t="shared" si="13"/>
        <v>4.5492173652234733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949</v>
      </c>
      <c r="E14" s="51">
        <v>13</v>
      </c>
      <c r="F14" s="3">
        <f t="shared" si="5"/>
        <v>1.3698630136986301E-2</v>
      </c>
      <c r="G14" s="2">
        <v>0.5</v>
      </c>
      <c r="H14" s="3">
        <f t="shared" si="6"/>
        <v>6.6225165562913912E-2</v>
      </c>
      <c r="I14" s="3">
        <f t="shared" si="7"/>
        <v>0.93377483443708609</v>
      </c>
      <c r="J14" s="5">
        <f t="shared" si="14"/>
        <v>87559.848907761523</v>
      </c>
      <c r="K14" s="5">
        <f t="shared" si="8"/>
        <v>5798.6654905802334</v>
      </c>
      <c r="L14" s="5">
        <f t="shared" si="9"/>
        <v>423302.58081235702</v>
      </c>
      <c r="M14" s="5">
        <f t="shared" si="0"/>
        <v>2485229.0034318166</v>
      </c>
      <c r="N14" s="33">
        <f t="shared" si="10"/>
        <v>28.383203425234779</v>
      </c>
      <c r="O14" s="4"/>
      <c r="Q14" s="27" t="s">
        <v>54</v>
      </c>
      <c r="R14" s="29">
        <f t="shared" si="1"/>
        <v>87559.848907761523</v>
      </c>
      <c r="S14" s="29">
        <f t="shared" si="2"/>
        <v>423302.58081235702</v>
      </c>
      <c r="T14" s="35">
        <f t="shared" si="3"/>
        <v>28.383203425234779</v>
      </c>
      <c r="U14" s="42">
        <v>0.94210046609890041</v>
      </c>
      <c r="V14" s="43">
        <f t="shared" si="15"/>
        <v>5.7899533901099587E-2</v>
      </c>
      <c r="W14" s="29">
        <f t="shared" si="11"/>
        <v>398793.55868418899</v>
      </c>
      <c r="X14" s="29">
        <f t="shared" si="4"/>
        <v>2086197.53759111</v>
      </c>
      <c r="Y14" s="35">
        <f t="shared" si="12"/>
        <v>23.825960912618527</v>
      </c>
      <c r="Z14" s="36">
        <f t="shared" si="13"/>
        <v>4.5572425126162521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933</v>
      </c>
      <c r="E15" s="51">
        <v>8</v>
      </c>
      <c r="F15" s="3">
        <f t="shared" si="5"/>
        <v>8.5744908896034297E-3</v>
      </c>
      <c r="G15" s="2">
        <v>0.5</v>
      </c>
      <c r="H15" s="3">
        <f t="shared" si="6"/>
        <v>4.1972717733473247E-2</v>
      </c>
      <c r="I15" s="3">
        <f t="shared" si="7"/>
        <v>0.95802728226652678</v>
      </c>
      <c r="J15" s="5">
        <f t="shared" si="14"/>
        <v>81761.183417181295</v>
      </c>
      <c r="K15" s="5">
        <f t="shared" si="8"/>
        <v>3431.7390731240839</v>
      </c>
      <c r="L15" s="5">
        <f t="shared" si="9"/>
        <v>400226.56940309622</v>
      </c>
      <c r="M15" s="5">
        <f t="shared" si="0"/>
        <v>2061926.4226194597</v>
      </c>
      <c r="N15" s="33">
        <f t="shared" si="10"/>
        <v>25.218891611421643</v>
      </c>
      <c r="O15" s="4"/>
      <c r="Q15" s="27" t="s">
        <v>56</v>
      </c>
      <c r="R15" s="29">
        <f t="shared" si="1"/>
        <v>81761.183417181295</v>
      </c>
      <c r="S15" s="29">
        <f t="shared" si="2"/>
        <v>400226.56940309622</v>
      </c>
      <c r="T15" s="35">
        <f t="shared" si="3"/>
        <v>25.218891611421643</v>
      </c>
      <c r="U15" s="42">
        <v>0.91645683631107144</v>
      </c>
      <c r="V15" s="43">
        <f t="shared" si="15"/>
        <v>8.3543163688928557E-2</v>
      </c>
      <c r="W15" s="29">
        <f t="shared" si="11"/>
        <v>366790.37560279504</v>
      </c>
      <c r="X15" s="29">
        <f t="shared" si="4"/>
        <v>1687403.9789069209</v>
      </c>
      <c r="Y15" s="35">
        <f t="shared" si="12"/>
        <v>20.638203954278012</v>
      </c>
      <c r="Z15" s="36">
        <f t="shared" si="13"/>
        <v>4.5806876571436312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880</v>
      </c>
      <c r="E16" s="51">
        <v>14</v>
      </c>
      <c r="F16" s="3">
        <f t="shared" si="5"/>
        <v>1.5909090909090907E-2</v>
      </c>
      <c r="G16" s="2">
        <v>0.5</v>
      </c>
      <c r="H16" s="3">
        <f t="shared" si="6"/>
        <v>7.6502732240437146E-2</v>
      </c>
      <c r="I16" s="3">
        <f t="shared" si="7"/>
        <v>0.92349726775956287</v>
      </c>
      <c r="J16" s="5">
        <f t="shared" si="14"/>
        <v>78329.444344057207</v>
      </c>
      <c r="K16" s="5">
        <f t="shared" si="8"/>
        <v>5992.4165071956322</v>
      </c>
      <c r="L16" s="5">
        <f t="shared" si="9"/>
        <v>376666.18045229692</v>
      </c>
      <c r="M16" s="5">
        <f t="shared" si="0"/>
        <v>1661699.8532163633</v>
      </c>
      <c r="N16" s="33">
        <f t="shared" si="10"/>
        <v>21.214242832075385</v>
      </c>
      <c r="O16" s="4"/>
      <c r="Q16" s="27" t="s">
        <v>58</v>
      </c>
      <c r="R16" s="29">
        <f t="shared" si="1"/>
        <v>78329.444344057207</v>
      </c>
      <c r="S16" s="29">
        <f t="shared" si="2"/>
        <v>376666.18045229692</v>
      </c>
      <c r="T16" s="35">
        <f t="shared" si="3"/>
        <v>21.214242832075385</v>
      </c>
      <c r="U16" s="42">
        <v>0.8859396016463057</v>
      </c>
      <c r="V16" s="43">
        <f t="shared" si="15"/>
        <v>0.1140603983536943</v>
      </c>
      <c r="W16" s="29">
        <f t="shared" si="11"/>
        <v>333703.48586354341</v>
      </c>
      <c r="X16" s="29">
        <f t="shared" si="4"/>
        <v>1320613.6033041258</v>
      </c>
      <c r="Y16" s="35">
        <f t="shared" si="12"/>
        <v>16.859734093138883</v>
      </c>
      <c r="Z16" s="36">
        <f t="shared" si="13"/>
        <v>4.3545087389365023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619</v>
      </c>
      <c r="E17" s="51">
        <v>8</v>
      </c>
      <c r="F17" s="3">
        <f t="shared" si="5"/>
        <v>1.2924071082390954E-2</v>
      </c>
      <c r="G17" s="2">
        <v>0.5</v>
      </c>
      <c r="H17" s="3">
        <f t="shared" si="6"/>
        <v>6.2597809076682318E-2</v>
      </c>
      <c r="I17" s="3">
        <f t="shared" si="7"/>
        <v>0.93740219092331767</v>
      </c>
      <c r="J17" s="5">
        <f t="shared" si="14"/>
        <v>72337.027836861569</v>
      </c>
      <c r="K17" s="5">
        <f t="shared" si="8"/>
        <v>4528.1394577065148</v>
      </c>
      <c r="L17" s="5">
        <f t="shared" si="9"/>
        <v>350364.79054004152</v>
      </c>
      <c r="M17" s="5">
        <f t="shared" si="0"/>
        <v>1285033.6727640664</v>
      </c>
      <c r="N17" s="33">
        <f t="shared" si="10"/>
        <v>17.764535137691098</v>
      </c>
      <c r="O17" s="4"/>
      <c r="Q17" s="27" t="s">
        <v>60</v>
      </c>
      <c r="R17" s="29">
        <f t="shared" si="1"/>
        <v>72337.027836861569</v>
      </c>
      <c r="S17" s="29">
        <f t="shared" si="2"/>
        <v>350364.79054004152</v>
      </c>
      <c r="T17" s="35">
        <f t="shared" si="3"/>
        <v>17.764535137691098</v>
      </c>
      <c r="U17" s="42">
        <v>0.85631920960893304</v>
      </c>
      <c r="V17" s="43">
        <f t="shared" si="15"/>
        <v>0.14368079039106696</v>
      </c>
      <c r="W17" s="29">
        <f t="shared" si="11"/>
        <v>300024.10051004775</v>
      </c>
      <c r="X17" s="29">
        <f t="shared" si="4"/>
        <v>986910.11744058249</v>
      </c>
      <c r="Y17" s="35">
        <f t="shared" si="12"/>
        <v>13.643221831927022</v>
      </c>
      <c r="Z17" s="36">
        <f t="shared" si="13"/>
        <v>4.1213133057640761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479</v>
      </c>
      <c r="E18" s="51">
        <v>17</v>
      </c>
      <c r="F18" s="3">
        <f t="shared" si="5"/>
        <v>3.5490605427974949E-2</v>
      </c>
      <c r="G18" s="2">
        <v>0.5</v>
      </c>
      <c r="H18" s="3">
        <f t="shared" si="6"/>
        <v>0.16299137104506231</v>
      </c>
      <c r="I18" s="3">
        <f t="shared" si="7"/>
        <v>0.83700862895493766</v>
      </c>
      <c r="J18" s="5">
        <f t="shared" si="14"/>
        <v>67808.888379155047</v>
      </c>
      <c r="K18" s="5">
        <f t="shared" si="8"/>
        <v>11052.263685960073</v>
      </c>
      <c r="L18" s="5">
        <f t="shared" si="9"/>
        <v>311413.78268087504</v>
      </c>
      <c r="M18" s="5">
        <f t="shared" si="0"/>
        <v>934668.88222402486</v>
      </c>
      <c r="N18" s="33">
        <f t="shared" si="10"/>
        <v>13.783869704481823</v>
      </c>
      <c r="O18" s="4"/>
      <c r="Q18" s="27" t="s">
        <v>62</v>
      </c>
      <c r="R18" s="29">
        <f t="shared" si="1"/>
        <v>67808.888379155047</v>
      </c>
      <c r="S18" s="29">
        <f t="shared" si="2"/>
        <v>311413.78268087504</v>
      </c>
      <c r="T18" s="35">
        <f t="shared" si="3"/>
        <v>13.783869704481823</v>
      </c>
      <c r="U18" s="42">
        <v>0.77613843304153718</v>
      </c>
      <c r="V18" s="43">
        <f t="shared" si="15"/>
        <v>0.22386156695846282</v>
      </c>
      <c r="W18" s="29">
        <f t="shared" si="11"/>
        <v>241700.20531747214</v>
      </c>
      <c r="X18" s="29">
        <f t="shared" si="4"/>
        <v>686886.01693053474</v>
      </c>
      <c r="Y18" s="35">
        <f t="shared" si="12"/>
        <v>10.129734218466979</v>
      </c>
      <c r="Z18" s="36">
        <f t="shared" si="13"/>
        <v>3.6541354860148445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346</v>
      </c>
      <c r="E19" s="51">
        <v>15</v>
      </c>
      <c r="F19" s="3">
        <f t="shared" si="5"/>
        <v>4.3352601156069363E-2</v>
      </c>
      <c r="G19" s="2">
        <v>0.5</v>
      </c>
      <c r="H19" s="3">
        <f t="shared" si="6"/>
        <v>0.19556714471968711</v>
      </c>
      <c r="I19" s="3">
        <f t="shared" si="7"/>
        <v>0.80443285528031283</v>
      </c>
      <c r="J19" s="5">
        <f t="shared" si="14"/>
        <v>56756.624693194972</v>
      </c>
      <c r="K19" s="5">
        <f t="shared" si="8"/>
        <v>11099.731035175028</v>
      </c>
      <c r="L19" s="5">
        <f t="shared" si="9"/>
        <v>256033.79587803729</v>
      </c>
      <c r="M19" s="5">
        <f t="shared" si="0"/>
        <v>623255.09954314982</v>
      </c>
      <c r="N19" s="33">
        <f t="shared" si="10"/>
        <v>10.981186829065914</v>
      </c>
      <c r="O19" s="4"/>
      <c r="Q19" s="27" t="s">
        <v>64</v>
      </c>
      <c r="R19" s="29">
        <f t="shared" si="1"/>
        <v>56756.624693194972</v>
      </c>
      <c r="S19" s="29">
        <f t="shared" si="2"/>
        <v>256033.79587803729</v>
      </c>
      <c r="T19" s="35">
        <f t="shared" si="3"/>
        <v>10.981186829065914</v>
      </c>
      <c r="U19" s="42">
        <v>0.73716277889453141</v>
      </c>
      <c r="V19" s="43">
        <f t="shared" si="15"/>
        <v>0.26283722110546859</v>
      </c>
      <c r="W19" s="29">
        <f t="shared" si="11"/>
        <v>188738.58446036919</v>
      </c>
      <c r="X19" s="29">
        <f t="shared" si="4"/>
        <v>445185.81161306263</v>
      </c>
      <c r="Y19" s="35">
        <f t="shared" si="12"/>
        <v>7.8437682652830425</v>
      </c>
      <c r="Z19" s="36">
        <f t="shared" si="13"/>
        <v>3.1374185637828713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181</v>
      </c>
      <c r="E20" s="51">
        <v>18</v>
      </c>
      <c r="F20" s="3">
        <f t="shared" si="5"/>
        <v>9.9447513812154692E-2</v>
      </c>
      <c r="G20" s="2">
        <v>0.5</v>
      </c>
      <c r="H20" s="3">
        <f t="shared" si="6"/>
        <v>0.39823008849557523</v>
      </c>
      <c r="I20" s="3">
        <f t="shared" si="7"/>
        <v>0.60176991150442483</v>
      </c>
      <c r="J20" s="5">
        <f t="shared" si="14"/>
        <v>45656.893658019937</v>
      </c>
      <c r="K20" s="5">
        <f t="shared" si="8"/>
        <v>18181.948801866347</v>
      </c>
      <c r="L20" s="5">
        <f t="shared" si="9"/>
        <v>182829.59628543383</v>
      </c>
      <c r="M20" s="5">
        <f t="shared" si="0"/>
        <v>367221.30366511247</v>
      </c>
      <c r="N20" s="33">
        <f t="shared" si="10"/>
        <v>8.0430636918858269</v>
      </c>
      <c r="O20" s="4"/>
      <c r="Q20" s="27" t="s">
        <v>66</v>
      </c>
      <c r="R20" s="29">
        <f t="shared" si="1"/>
        <v>45656.893658019937</v>
      </c>
      <c r="S20" s="29">
        <f t="shared" si="2"/>
        <v>182829.59628543383</v>
      </c>
      <c r="T20" s="35">
        <f t="shared" si="3"/>
        <v>8.0430636918858269</v>
      </c>
      <c r="U20" s="42">
        <v>0.7271372759570951</v>
      </c>
      <c r="V20" s="43">
        <f t="shared" si="15"/>
        <v>0.2728627240429049</v>
      </c>
      <c r="W20" s="29">
        <f t="shared" si="11"/>
        <v>132942.21460732579</v>
      </c>
      <c r="X20" s="29">
        <f t="shared" si="4"/>
        <v>256447.22715269341</v>
      </c>
      <c r="Y20" s="35">
        <f t="shared" si="12"/>
        <v>5.6168347560729579</v>
      </c>
      <c r="Z20" s="36">
        <f t="shared" si="13"/>
        <v>2.426228935812869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117</v>
      </c>
      <c r="E21" s="51">
        <v>10</v>
      </c>
      <c r="F21" s="3">
        <f t="shared" si="5"/>
        <v>8.5470085470085472E-2</v>
      </c>
      <c r="G21" s="2">
        <v>0.5</v>
      </c>
      <c r="H21" s="3">
        <f t="shared" si="6"/>
        <v>0.352112676056338</v>
      </c>
      <c r="I21" s="3">
        <f t="shared" si="7"/>
        <v>0.647887323943662</v>
      </c>
      <c r="J21" s="5">
        <f t="shared" si="14"/>
        <v>27474.944856153594</v>
      </c>
      <c r="K21" s="5">
        <f t="shared" si="8"/>
        <v>9674.2763578005597</v>
      </c>
      <c r="L21" s="5">
        <f t="shared" si="9"/>
        <v>113189.03338626656</v>
      </c>
      <c r="M21" s="5">
        <f>L21+M22</f>
        <v>184391.70737967867</v>
      </c>
      <c r="N21" s="33">
        <f t="shared" si="10"/>
        <v>6.7112676056338021</v>
      </c>
      <c r="O21" s="4"/>
      <c r="Q21" s="27" t="s">
        <v>68</v>
      </c>
      <c r="R21" s="29">
        <f t="shared" si="1"/>
        <v>27474.944856153594</v>
      </c>
      <c r="S21" s="29">
        <f t="shared" si="2"/>
        <v>113189.03338626656</v>
      </c>
      <c r="T21" s="35">
        <f t="shared" si="3"/>
        <v>6.7112676056338021</v>
      </c>
      <c r="U21" s="42">
        <v>0.68635947845240242</v>
      </c>
      <c r="V21" s="43">
        <f t="shared" si="15"/>
        <v>0.31364052154759758</v>
      </c>
      <c r="W21" s="29">
        <f t="shared" si="11"/>
        <v>77688.365921529476</v>
      </c>
      <c r="X21" s="29">
        <f>X22+W21</f>
        <v>123505.01254536762</v>
      </c>
      <c r="Y21" s="35">
        <f t="shared" si="12"/>
        <v>4.4951869127302748</v>
      </c>
      <c r="Z21" s="36">
        <f t="shared" si="13"/>
        <v>2.2160806929035273</v>
      </c>
    </row>
    <row r="22" spans="1:26" s="2" customFormat="1" x14ac:dyDescent="0.25">
      <c r="A22" s="12">
        <v>19</v>
      </c>
      <c r="B22" s="13" t="s">
        <v>69</v>
      </c>
      <c r="C22" s="12"/>
      <c r="D22">
        <v>52</v>
      </c>
      <c r="E22" s="51">
        <v>13</v>
      </c>
      <c r="F22" s="17">
        <f t="shared" si="5"/>
        <v>0.25</v>
      </c>
      <c r="G22" s="12"/>
      <c r="H22" s="17">
        <v>1</v>
      </c>
      <c r="I22" s="17">
        <f t="shared" si="7"/>
        <v>0</v>
      </c>
      <c r="J22" s="21">
        <f t="shared" si="14"/>
        <v>17800.668498353032</v>
      </c>
      <c r="K22" s="21">
        <f t="shared" si="8"/>
        <v>17800.668498353032</v>
      </c>
      <c r="L22" s="21">
        <f>K22/F22</f>
        <v>71202.673993412129</v>
      </c>
      <c r="M22" s="21">
        <f>L22</f>
        <v>71202.673993412129</v>
      </c>
      <c r="N22" s="34">
        <f t="shared" si="10"/>
        <v>4</v>
      </c>
      <c r="O22" s="4"/>
      <c r="Q22" s="30" t="s">
        <v>69</v>
      </c>
      <c r="R22" s="31">
        <f t="shared" si="1"/>
        <v>17800.668498353032</v>
      </c>
      <c r="S22" s="31">
        <f t="shared" si="2"/>
        <v>71202.673993412129</v>
      </c>
      <c r="T22" s="38">
        <f t="shared" si="3"/>
        <v>4</v>
      </c>
      <c r="U22" s="44">
        <v>0.64346806172022719</v>
      </c>
      <c r="V22" s="45">
        <f t="shared" si="15"/>
        <v>0.35653193827977281</v>
      </c>
      <c r="W22" s="31">
        <f t="shared" si="11"/>
        <v>45816.646623838133</v>
      </c>
      <c r="X22" s="31">
        <f>W22</f>
        <v>45816.646623838133</v>
      </c>
      <c r="Y22" s="38">
        <f t="shared" si="12"/>
        <v>2.5738722468809088</v>
      </c>
      <c r="Z22" s="37">
        <f t="shared" si="13"/>
        <v>1.4261277531190912</v>
      </c>
    </row>
    <row r="23" spans="1:26" s="2" customFormat="1" ht="13.2" x14ac:dyDescent="0.25">
      <c r="B23" s="2" t="s">
        <v>70</v>
      </c>
      <c r="D23" s="25">
        <f>SUM(D4:D22)</f>
        <v>11086</v>
      </c>
      <c r="E23" s="25">
        <f>SUM(E4:E22)</f>
        <v>137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68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8004516.0886305338</v>
      </c>
      <c r="N29" s="32">
        <f>M29/J29</f>
        <v>80.045160886305339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80.045160886305339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7075985.5337339062</v>
      </c>
      <c r="Y29" s="40">
        <f>X29/R29</f>
        <v>70.759855337339062</v>
      </c>
      <c r="Z29" s="36">
        <f>T29-Y29</f>
        <v>9.2853055489662779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333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7904516.0886305338</v>
      </c>
      <c r="N30" s="33">
        <f t="shared" ref="N30:N47" si="26">M30/J30</f>
        <v>79.045160886305339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79.045160886305339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6980120.8597309422</v>
      </c>
      <c r="Y30" s="35">
        <f t="shared" ref="Y30:Y47" si="28">X30/R30</f>
        <v>69.801208597309426</v>
      </c>
      <c r="Z30" s="36">
        <f t="shared" ref="Z30:Z47" si="29">T30-Y30</f>
        <v>9.2439522889959136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539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7504516.0886305338</v>
      </c>
      <c r="N31" s="33">
        <f t="shared" si="26"/>
        <v>75.045160886305339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75.045160886305339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6596662.163719085</v>
      </c>
      <c r="Y31" s="35">
        <f t="shared" si="28"/>
        <v>65.966621637190855</v>
      </c>
      <c r="Z31" s="36">
        <f t="shared" si="29"/>
        <v>9.0785392491144847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618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7004516.0886305338</v>
      </c>
      <c r="N32" s="33">
        <f t="shared" si="26"/>
        <v>70.045160886305339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70.045160886305339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6117338.7937042639</v>
      </c>
      <c r="Y32" s="35">
        <f t="shared" si="28"/>
        <v>61.173387937042641</v>
      </c>
      <c r="Z32" s="36">
        <f t="shared" si="29"/>
        <v>8.8717729492626987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652</v>
      </c>
      <c r="E33" s="51">
        <v>1</v>
      </c>
      <c r="F33" s="3">
        <f t="shared" si="21"/>
        <v>1.5337423312883436E-3</v>
      </c>
      <c r="G33" s="2">
        <v>0.5</v>
      </c>
      <c r="H33" s="3">
        <f t="shared" si="22"/>
        <v>7.6394194041252868E-3</v>
      </c>
      <c r="I33" s="3">
        <f t="shared" si="23"/>
        <v>0.99236058059587473</v>
      </c>
      <c r="J33" s="5">
        <f t="shared" si="30"/>
        <v>100000</v>
      </c>
      <c r="K33" s="5">
        <f t="shared" si="24"/>
        <v>763.94194041252865</v>
      </c>
      <c r="L33" s="5">
        <f t="shared" si="25"/>
        <v>498090.14514896873</v>
      </c>
      <c r="M33" s="5">
        <f t="shared" si="16"/>
        <v>6504516.0886305338</v>
      </c>
      <c r="N33" s="33">
        <f t="shared" si="26"/>
        <v>65.045160886305339</v>
      </c>
      <c r="O33" s="4"/>
      <c r="Q33" s="27" t="s">
        <v>42</v>
      </c>
      <c r="R33" s="29">
        <f t="shared" si="17"/>
        <v>100000</v>
      </c>
      <c r="S33" s="29">
        <f t="shared" si="18"/>
        <v>498090.14514896873</v>
      </c>
      <c r="T33" s="35">
        <f t="shared" si="19"/>
        <v>65.045160886305339</v>
      </c>
      <c r="U33" s="42">
        <v>0.95864674002964168</v>
      </c>
      <c r="V33" s="43">
        <f>1-U33</f>
        <v>4.1353259970358325E-2</v>
      </c>
      <c r="W33" s="29">
        <f t="shared" si="27"/>
        <v>477492.49388794991</v>
      </c>
      <c r="X33" s="29">
        <f t="shared" si="20"/>
        <v>5638015.4236894427</v>
      </c>
      <c r="Y33" s="35">
        <f t="shared" si="28"/>
        <v>56.380154236894427</v>
      </c>
      <c r="Z33" s="36">
        <f t="shared" si="29"/>
        <v>8.6650066494109126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699</v>
      </c>
      <c r="E34" s="51">
        <v>1</v>
      </c>
      <c r="F34" s="3">
        <f t="shared" si="21"/>
        <v>1.4306151645207439E-3</v>
      </c>
      <c r="G34" s="2">
        <v>0.5</v>
      </c>
      <c r="H34" s="3">
        <f t="shared" si="22"/>
        <v>7.1275837491090515E-3</v>
      </c>
      <c r="I34" s="3">
        <f t="shared" si="23"/>
        <v>0.99287241625089095</v>
      </c>
      <c r="J34" s="5">
        <f t="shared" si="30"/>
        <v>99236.058059587478</v>
      </c>
      <c r="K34" s="5">
        <f t="shared" si="24"/>
        <v>707.31331475115803</v>
      </c>
      <c r="L34" s="5">
        <f t="shared" si="25"/>
        <v>494412.00701105956</v>
      </c>
      <c r="M34" s="5">
        <f t="shared" si="16"/>
        <v>6006425.9434815655</v>
      </c>
      <c r="N34" s="33">
        <f t="shared" si="26"/>
        <v>60.526647883120624</v>
      </c>
      <c r="O34" s="4"/>
      <c r="Q34" s="27" t="s">
        <v>44</v>
      </c>
      <c r="R34" s="29">
        <f t="shared" si="17"/>
        <v>99236.058059587478</v>
      </c>
      <c r="S34" s="29">
        <f t="shared" si="18"/>
        <v>494412.00701105956</v>
      </c>
      <c r="T34" s="35">
        <f t="shared" si="19"/>
        <v>60.526647883120624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479174.33637288248</v>
      </c>
      <c r="X34" s="29">
        <f t="shared" si="20"/>
        <v>5160522.929801493</v>
      </c>
      <c r="Y34" s="35">
        <f t="shared" si="28"/>
        <v>52.002498191764076</v>
      </c>
      <c r="Z34" s="36">
        <f t="shared" si="29"/>
        <v>8.5241496913565484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797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98528.744744836324</v>
      </c>
      <c r="K35" s="5">
        <f t="shared" si="24"/>
        <v>0</v>
      </c>
      <c r="L35" s="5">
        <f t="shared" si="25"/>
        <v>492643.72372418165</v>
      </c>
      <c r="M35" s="5">
        <f t="shared" si="16"/>
        <v>5512013.9364705058</v>
      </c>
      <c r="N35" s="33">
        <f t="shared" si="26"/>
        <v>55.943206733681428</v>
      </c>
      <c r="O35" s="4"/>
      <c r="Q35" s="27" t="s">
        <v>46</v>
      </c>
      <c r="R35" s="29">
        <f t="shared" si="17"/>
        <v>98528.744744836324</v>
      </c>
      <c r="S35" s="29">
        <f t="shared" si="18"/>
        <v>492643.72372418165</v>
      </c>
      <c r="T35" s="35">
        <f t="shared" si="19"/>
        <v>55.943206733681428</v>
      </c>
      <c r="U35" s="42">
        <v>0.96192878092594225</v>
      </c>
      <c r="V35" s="43">
        <f t="shared" si="31"/>
        <v>3.8071219074057749E-2</v>
      </c>
      <c r="W35" s="29">
        <f t="shared" si="27"/>
        <v>473888.17659281875</v>
      </c>
      <c r="X35" s="29">
        <f t="shared" si="20"/>
        <v>4681348.5934286108</v>
      </c>
      <c r="Y35" s="35">
        <f t="shared" si="28"/>
        <v>47.512516327616666</v>
      </c>
      <c r="Z35" s="36">
        <f t="shared" si="29"/>
        <v>8.4306904060647625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835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98528.744744836324</v>
      </c>
      <c r="K36" s="5">
        <f t="shared" si="24"/>
        <v>0</v>
      </c>
      <c r="L36" s="5">
        <f t="shared" si="25"/>
        <v>492643.72372418165</v>
      </c>
      <c r="M36" s="5">
        <f t="shared" si="16"/>
        <v>5019370.212746324</v>
      </c>
      <c r="N36" s="33">
        <f t="shared" si="26"/>
        <v>50.943206733681421</v>
      </c>
      <c r="O36" s="4"/>
      <c r="Q36" s="27" t="s">
        <v>48</v>
      </c>
      <c r="R36" s="29">
        <f t="shared" si="17"/>
        <v>98528.744744836324</v>
      </c>
      <c r="S36" s="29">
        <f t="shared" si="18"/>
        <v>492643.72372418165</v>
      </c>
      <c r="T36" s="35">
        <f t="shared" si="19"/>
        <v>50.943206733681421</v>
      </c>
      <c r="U36" s="42">
        <v>0.95558309086652893</v>
      </c>
      <c r="V36" s="43">
        <f t="shared" si="31"/>
        <v>4.4416909133471072E-2</v>
      </c>
      <c r="W36" s="29">
        <f t="shared" si="27"/>
        <v>470762.01221234986</v>
      </c>
      <c r="X36" s="29">
        <f t="shared" si="20"/>
        <v>4207460.4168357924</v>
      </c>
      <c r="Y36" s="35">
        <f t="shared" si="28"/>
        <v>42.702872422986957</v>
      </c>
      <c r="Z36" s="36">
        <f t="shared" si="29"/>
        <v>8.2403343106944646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755</v>
      </c>
      <c r="E37" s="51">
        <v>1</v>
      </c>
      <c r="F37" s="3">
        <f t="shared" si="21"/>
        <v>1.3245033112582781E-3</v>
      </c>
      <c r="G37" s="2">
        <v>0.5</v>
      </c>
      <c r="H37" s="3">
        <f t="shared" si="22"/>
        <v>6.6006600660066016E-3</v>
      </c>
      <c r="I37" s="3">
        <f t="shared" si="23"/>
        <v>0.99339933993399343</v>
      </c>
      <c r="J37" s="5">
        <f t="shared" si="30"/>
        <v>98528.744744836324</v>
      </c>
      <c r="K37" s="5">
        <f t="shared" si="24"/>
        <v>650.35475079099888</v>
      </c>
      <c r="L37" s="5">
        <f t="shared" si="25"/>
        <v>491017.83684720413</v>
      </c>
      <c r="M37" s="5">
        <f t="shared" si="16"/>
        <v>4526726.4890221423</v>
      </c>
      <c r="N37" s="33">
        <f t="shared" si="26"/>
        <v>45.943206733681421</v>
      </c>
      <c r="O37" s="4"/>
      <c r="Q37" s="27" t="s">
        <v>50</v>
      </c>
      <c r="R37" s="29">
        <f t="shared" si="17"/>
        <v>98528.744744836324</v>
      </c>
      <c r="S37" s="29">
        <f t="shared" si="18"/>
        <v>491017.83684720413</v>
      </c>
      <c r="T37" s="35">
        <f t="shared" si="19"/>
        <v>45.943206733681421</v>
      </c>
      <c r="U37" s="42">
        <v>0.95343645724036619</v>
      </c>
      <c r="V37" s="43">
        <f t="shared" si="31"/>
        <v>4.6563542759633814E-2</v>
      </c>
      <c r="W37" s="29">
        <f t="shared" si="27"/>
        <v>468154.30680542643</v>
      </c>
      <c r="X37" s="29">
        <f t="shared" si="20"/>
        <v>3736698.4046234423</v>
      </c>
      <c r="Y37" s="35">
        <f t="shared" si="28"/>
        <v>37.924956968654314</v>
      </c>
      <c r="Z37" s="36">
        <f t="shared" si="29"/>
        <v>8.0182497650271074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776</v>
      </c>
      <c r="E38" s="51">
        <v>1</v>
      </c>
      <c r="F38" s="3">
        <f t="shared" si="21"/>
        <v>1.288659793814433E-3</v>
      </c>
      <c r="G38" s="2">
        <v>0.5</v>
      </c>
      <c r="H38" s="3">
        <f t="shared" si="22"/>
        <v>6.4226075786769426E-3</v>
      </c>
      <c r="I38" s="3">
        <f t="shared" si="23"/>
        <v>0.99357739242132304</v>
      </c>
      <c r="J38" s="5">
        <f t="shared" si="30"/>
        <v>97878.389994045327</v>
      </c>
      <c r="K38" s="5">
        <f t="shared" si="24"/>
        <v>628.63448936445297</v>
      </c>
      <c r="L38" s="5">
        <f t="shared" si="25"/>
        <v>487820.36374681548</v>
      </c>
      <c r="M38" s="5">
        <f t="shared" si="16"/>
        <v>4035708.652174938</v>
      </c>
      <c r="N38" s="33">
        <f t="shared" si="26"/>
        <v>41.231865914636117</v>
      </c>
      <c r="O38" s="4"/>
      <c r="Q38" s="27" t="s">
        <v>52</v>
      </c>
      <c r="R38" s="29">
        <f t="shared" si="17"/>
        <v>97878.389994045327</v>
      </c>
      <c r="S38" s="29">
        <f t="shared" si="18"/>
        <v>487820.36374681548</v>
      </c>
      <c r="T38" s="35">
        <f t="shared" si="19"/>
        <v>41.231865914636117</v>
      </c>
      <c r="U38" s="42">
        <v>0.93748024841036759</v>
      </c>
      <c r="V38" s="43">
        <f t="shared" si="31"/>
        <v>6.2519751589632411E-2</v>
      </c>
      <c r="W38" s="29">
        <f t="shared" si="27"/>
        <v>457321.95578500046</v>
      </c>
      <c r="X38" s="29">
        <f t="shared" si="20"/>
        <v>3268544.0978180161</v>
      </c>
      <c r="Y38" s="35">
        <f t="shared" si="28"/>
        <v>33.393929937107323</v>
      </c>
      <c r="Z38" s="36">
        <f t="shared" si="29"/>
        <v>7.8379359775287938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963</v>
      </c>
      <c r="E39" s="51">
        <v>0</v>
      </c>
      <c r="F39" s="3">
        <f t="shared" si="21"/>
        <v>0</v>
      </c>
      <c r="G39" s="2">
        <v>0.5</v>
      </c>
      <c r="H39" s="3">
        <f t="shared" si="22"/>
        <v>0</v>
      </c>
      <c r="I39" s="3">
        <f t="shared" si="23"/>
        <v>1</v>
      </c>
      <c r="J39" s="5">
        <f t="shared" si="30"/>
        <v>97249.75550468087</v>
      </c>
      <c r="K39" s="5">
        <f t="shared" si="24"/>
        <v>0</v>
      </c>
      <c r="L39" s="5">
        <f t="shared" si="25"/>
        <v>486248.77752340434</v>
      </c>
      <c r="M39" s="5">
        <f t="shared" si="16"/>
        <v>3547888.2884281226</v>
      </c>
      <c r="N39" s="33">
        <f t="shared" si="26"/>
        <v>36.482233502966018</v>
      </c>
      <c r="O39" s="4"/>
      <c r="Q39" s="27" t="s">
        <v>54</v>
      </c>
      <c r="R39" s="29">
        <f t="shared" si="17"/>
        <v>97249.75550468087</v>
      </c>
      <c r="S39" s="29">
        <f t="shared" si="18"/>
        <v>486248.77752340434</v>
      </c>
      <c r="T39" s="35">
        <f t="shared" si="19"/>
        <v>36.482233502966018</v>
      </c>
      <c r="U39" s="42">
        <v>0.91788799906018037</v>
      </c>
      <c r="V39" s="43">
        <f t="shared" si="31"/>
        <v>8.2112000939819629E-2</v>
      </c>
      <c r="W39" s="29">
        <f t="shared" si="27"/>
        <v>446321.9174464164</v>
      </c>
      <c r="X39" s="29">
        <f t="shared" si="20"/>
        <v>2811222.1420330158</v>
      </c>
      <c r="Y39" s="35">
        <f t="shared" si="28"/>
        <v>28.907241231035329</v>
      </c>
      <c r="Z39" s="36">
        <f t="shared" si="29"/>
        <v>7.5749922719306895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928</v>
      </c>
      <c r="E40" s="51">
        <v>6</v>
      </c>
      <c r="F40" s="3">
        <f t="shared" si="21"/>
        <v>6.4655172413793103E-3</v>
      </c>
      <c r="G40" s="2">
        <v>0.5</v>
      </c>
      <c r="H40" s="3">
        <f t="shared" si="22"/>
        <v>3.1813361611876992E-2</v>
      </c>
      <c r="I40" s="3">
        <f t="shared" si="23"/>
        <v>0.96818663838812302</v>
      </c>
      <c r="J40" s="5">
        <f t="shared" si="30"/>
        <v>97249.75550468087</v>
      </c>
      <c r="K40" s="5">
        <f t="shared" si="24"/>
        <v>3093.8416385370374</v>
      </c>
      <c r="L40" s="5">
        <f t="shared" si="25"/>
        <v>478514.17342706176</v>
      </c>
      <c r="M40" s="5">
        <f t="shared" si="16"/>
        <v>3061639.5109047182</v>
      </c>
      <c r="N40" s="33">
        <f t="shared" si="26"/>
        <v>31.482233502966018</v>
      </c>
      <c r="O40" s="4"/>
      <c r="Q40" s="27" t="s">
        <v>56</v>
      </c>
      <c r="R40" s="29">
        <f t="shared" si="17"/>
        <v>97249.75550468087</v>
      </c>
      <c r="S40" s="29">
        <f t="shared" si="18"/>
        <v>478514.17342706176</v>
      </c>
      <c r="T40" s="35">
        <f t="shared" si="19"/>
        <v>31.482233502966018</v>
      </c>
      <c r="U40" s="42">
        <v>0.89571782863194893</v>
      </c>
      <c r="V40" s="43">
        <f t="shared" si="31"/>
        <v>0.10428217136805107</v>
      </c>
      <c r="W40" s="29">
        <f t="shared" si="27"/>
        <v>428613.67639169958</v>
      </c>
      <c r="X40" s="29">
        <f t="shared" si="20"/>
        <v>2364900.2245865995</v>
      </c>
      <c r="Y40" s="35">
        <f t="shared" si="28"/>
        <v>24.317801235734429</v>
      </c>
      <c r="Z40" s="36">
        <f t="shared" si="29"/>
        <v>7.1644322672315894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912</v>
      </c>
      <c r="E41" s="51">
        <v>7</v>
      </c>
      <c r="F41" s="3">
        <f t="shared" si="21"/>
        <v>7.6754385964912276E-3</v>
      </c>
      <c r="G41" s="2">
        <v>0.5</v>
      </c>
      <c r="H41" s="3">
        <f t="shared" si="22"/>
        <v>3.7654653039268418E-2</v>
      </c>
      <c r="I41" s="3">
        <f t="shared" si="23"/>
        <v>0.9623453469607316</v>
      </c>
      <c r="J41" s="5">
        <f t="shared" si="30"/>
        <v>94155.913866143834</v>
      </c>
      <c r="K41" s="5">
        <f t="shared" si="24"/>
        <v>3545.4082682248882</v>
      </c>
      <c r="L41" s="5">
        <f t="shared" si="25"/>
        <v>461916.04866015696</v>
      </c>
      <c r="M41" s="5">
        <f t="shared" si="16"/>
        <v>2583125.3374776565</v>
      </c>
      <c r="N41" s="33">
        <f t="shared" si="26"/>
        <v>27.434552238003239</v>
      </c>
      <c r="O41" s="4"/>
      <c r="Q41" s="27" t="s">
        <v>58</v>
      </c>
      <c r="R41" s="29">
        <f t="shared" si="17"/>
        <v>94155.913866143834</v>
      </c>
      <c r="S41" s="29">
        <f t="shared" si="18"/>
        <v>461916.04866015696</v>
      </c>
      <c r="T41" s="35">
        <f t="shared" si="19"/>
        <v>27.434552238003239</v>
      </c>
      <c r="U41" s="42">
        <v>0.86473435856680392</v>
      </c>
      <c r="V41" s="43">
        <f t="shared" si="31"/>
        <v>0.13526564143319608</v>
      </c>
      <c r="W41" s="29">
        <f t="shared" si="27"/>
        <v>399434.67804985342</v>
      </c>
      <c r="X41" s="29">
        <f t="shared" si="20"/>
        <v>1936286.5481949002</v>
      </c>
      <c r="Y41" s="35">
        <f t="shared" si="28"/>
        <v>20.564683286358516</v>
      </c>
      <c r="Z41" s="36">
        <f t="shared" si="29"/>
        <v>6.8698689516447224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707</v>
      </c>
      <c r="E42" s="51">
        <v>3</v>
      </c>
      <c r="F42" s="3">
        <f t="shared" si="21"/>
        <v>4.2432814710042432E-3</v>
      </c>
      <c r="G42" s="2">
        <v>0.5</v>
      </c>
      <c r="H42" s="3">
        <f t="shared" si="22"/>
        <v>2.099370188943317E-2</v>
      </c>
      <c r="I42" s="3">
        <f t="shared" si="23"/>
        <v>0.97900629811056683</v>
      </c>
      <c r="J42" s="5">
        <f t="shared" si="30"/>
        <v>90610.505597918949</v>
      </c>
      <c r="K42" s="5">
        <f t="shared" si="24"/>
        <v>1902.2499425735259</v>
      </c>
      <c r="L42" s="5">
        <f t="shared" si="25"/>
        <v>448296.9031331609</v>
      </c>
      <c r="M42" s="5">
        <f t="shared" si="16"/>
        <v>2121209.2888174998</v>
      </c>
      <c r="N42" s="33">
        <f t="shared" si="26"/>
        <v>23.41019150947346</v>
      </c>
      <c r="O42" s="4"/>
      <c r="Q42" s="27" t="s">
        <v>60</v>
      </c>
      <c r="R42" s="29">
        <f t="shared" si="17"/>
        <v>90610.505597918949</v>
      </c>
      <c r="S42" s="29">
        <f t="shared" si="18"/>
        <v>448296.9031331609</v>
      </c>
      <c r="T42" s="35">
        <f t="shared" si="19"/>
        <v>23.41019150947346</v>
      </c>
      <c r="U42" s="42">
        <v>0.81758889711164551</v>
      </c>
      <c r="V42" s="43">
        <f t="shared" si="31"/>
        <v>0.18241110288835449</v>
      </c>
      <c r="W42" s="29">
        <f t="shared" si="27"/>
        <v>366522.57061120722</v>
      </c>
      <c r="X42" s="29">
        <f t="shared" si="20"/>
        <v>1536851.8701450466</v>
      </c>
      <c r="Y42" s="35">
        <f t="shared" si="28"/>
        <v>16.961078188491463</v>
      </c>
      <c r="Z42" s="36">
        <f t="shared" si="29"/>
        <v>6.4491133209819971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518</v>
      </c>
      <c r="E43" s="51">
        <v>10</v>
      </c>
      <c r="F43" s="3">
        <f t="shared" si="21"/>
        <v>1.9305019305019305E-2</v>
      </c>
      <c r="G43" s="2">
        <v>0.5</v>
      </c>
      <c r="H43" s="3">
        <f t="shared" si="22"/>
        <v>9.2081031307550645E-2</v>
      </c>
      <c r="I43" s="3">
        <f t="shared" si="23"/>
        <v>0.90791896869244937</v>
      </c>
      <c r="J43" s="5">
        <f t="shared" si="30"/>
        <v>88708.25565534542</v>
      </c>
      <c r="K43" s="5">
        <f t="shared" si="24"/>
        <v>8168.3476662380681</v>
      </c>
      <c r="L43" s="5">
        <f t="shared" si="25"/>
        <v>423120.40911113191</v>
      </c>
      <c r="M43" s="5">
        <f t="shared" si="16"/>
        <v>1672912.3856843389</v>
      </c>
      <c r="N43" s="33">
        <f t="shared" si="26"/>
        <v>18.858587324544374</v>
      </c>
      <c r="O43" s="4"/>
      <c r="Q43" s="27" t="s">
        <v>62</v>
      </c>
      <c r="R43" s="29">
        <f t="shared" si="17"/>
        <v>88708.25565534542</v>
      </c>
      <c r="S43" s="29">
        <f t="shared" si="18"/>
        <v>423120.40911113191</v>
      </c>
      <c r="T43" s="35">
        <f t="shared" si="19"/>
        <v>18.858587324544374</v>
      </c>
      <c r="U43" s="42">
        <v>0.77888026534586052</v>
      </c>
      <c r="V43" s="43">
        <f t="shared" si="31"/>
        <v>0.22111973465413948</v>
      </c>
      <c r="W43" s="29">
        <f t="shared" si="27"/>
        <v>329560.13652172749</v>
      </c>
      <c r="X43" s="29">
        <f t="shared" si="20"/>
        <v>1170329.2995338393</v>
      </c>
      <c r="Y43" s="35">
        <f t="shared" si="28"/>
        <v>13.193014459453156</v>
      </c>
      <c r="Z43" s="36">
        <f t="shared" si="29"/>
        <v>5.6655728650912174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401</v>
      </c>
      <c r="E44" s="51">
        <v>8</v>
      </c>
      <c r="F44" s="3">
        <f t="shared" si="21"/>
        <v>1.9950124688279301E-2</v>
      </c>
      <c r="G44" s="2">
        <v>0.5</v>
      </c>
      <c r="H44" s="3">
        <f t="shared" si="22"/>
        <v>9.5011876484560567E-2</v>
      </c>
      <c r="I44" s="3">
        <f t="shared" si="23"/>
        <v>0.90498812351543945</v>
      </c>
      <c r="J44" s="5">
        <f t="shared" si="30"/>
        <v>80539.907989107349</v>
      </c>
      <c r="K44" s="5">
        <f t="shared" si="24"/>
        <v>7652.2477899389405</v>
      </c>
      <c r="L44" s="5">
        <f t="shared" si="25"/>
        <v>383568.92047068942</v>
      </c>
      <c r="M44" s="5">
        <f t="shared" si="16"/>
        <v>1249791.9765732069</v>
      </c>
      <c r="N44" s="33">
        <f t="shared" si="26"/>
        <v>15.517673260096542</v>
      </c>
      <c r="O44" s="4"/>
      <c r="Q44" s="27" t="s">
        <v>64</v>
      </c>
      <c r="R44" s="29">
        <f t="shared" si="17"/>
        <v>80539.907989107349</v>
      </c>
      <c r="S44" s="29">
        <f t="shared" si="18"/>
        <v>383568.92047068942</v>
      </c>
      <c r="T44" s="35">
        <f t="shared" si="19"/>
        <v>15.517673260096542</v>
      </c>
      <c r="U44" s="42">
        <v>0.71980976748499381</v>
      </c>
      <c r="V44" s="43">
        <f t="shared" si="31"/>
        <v>0.28019023251500619</v>
      </c>
      <c r="W44" s="29">
        <f t="shared" si="27"/>
        <v>276096.65545847703</v>
      </c>
      <c r="X44" s="29">
        <f t="shared" si="20"/>
        <v>840769.16301211179</v>
      </c>
      <c r="Y44" s="35">
        <f t="shared" si="28"/>
        <v>10.43916219926427</v>
      </c>
      <c r="Z44" s="36">
        <f t="shared" si="29"/>
        <v>5.0785110608322714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246</v>
      </c>
      <c r="E45" s="51">
        <v>12</v>
      </c>
      <c r="F45" s="3">
        <f t="shared" si="21"/>
        <v>4.878048780487805E-2</v>
      </c>
      <c r="G45" s="2">
        <v>0.5</v>
      </c>
      <c r="H45" s="3">
        <f t="shared" si="22"/>
        <v>0.21739130434782605</v>
      </c>
      <c r="I45" s="3">
        <f t="shared" si="23"/>
        <v>0.78260869565217395</v>
      </c>
      <c r="J45" s="5">
        <f t="shared" si="30"/>
        <v>72887.660199168415</v>
      </c>
      <c r="K45" s="5">
        <f t="shared" si="24"/>
        <v>15845.143521558348</v>
      </c>
      <c r="L45" s="5">
        <f t="shared" si="25"/>
        <v>324825.4421919462</v>
      </c>
      <c r="M45" s="5">
        <f t="shared" si="16"/>
        <v>866223.05610251753</v>
      </c>
      <c r="N45" s="33">
        <f t="shared" si="26"/>
        <v>11.884358116799589</v>
      </c>
      <c r="O45" s="4"/>
      <c r="Q45" s="27" t="s">
        <v>66</v>
      </c>
      <c r="R45" s="29">
        <f t="shared" si="17"/>
        <v>72887.660199168415</v>
      </c>
      <c r="S45" s="29">
        <f t="shared" si="18"/>
        <v>324825.4421919462</v>
      </c>
      <c r="T45" s="35">
        <f t="shared" si="19"/>
        <v>11.884358116799589</v>
      </c>
      <c r="U45" s="42">
        <v>0.68480776711742686</v>
      </c>
      <c r="V45" s="43">
        <f t="shared" si="31"/>
        <v>0.31519223288257314</v>
      </c>
      <c r="W45" s="29">
        <f t="shared" si="27"/>
        <v>222442.9857703975</v>
      </c>
      <c r="X45" s="29">
        <f t="shared" si="20"/>
        <v>564672.50755363482</v>
      </c>
      <c r="Y45" s="35">
        <f t="shared" si="28"/>
        <v>7.7471619477240026</v>
      </c>
      <c r="Z45" s="36">
        <f t="shared" si="29"/>
        <v>4.1371961690755867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154</v>
      </c>
      <c r="E46" s="51">
        <v>6</v>
      </c>
      <c r="F46" s="3">
        <f t="shared" si="21"/>
        <v>3.896103896103896E-2</v>
      </c>
      <c r="G46" s="2">
        <v>0.5</v>
      </c>
      <c r="H46" s="3">
        <f t="shared" si="22"/>
        <v>0.1775147928994083</v>
      </c>
      <c r="I46" s="3">
        <f t="shared" si="23"/>
        <v>0.8224852071005917</v>
      </c>
      <c r="J46" s="5">
        <f t="shared" si="30"/>
        <v>57042.516677610067</v>
      </c>
      <c r="K46" s="5">
        <f t="shared" si="24"/>
        <v>10125.890534486995</v>
      </c>
      <c r="L46" s="5">
        <f t="shared" si="25"/>
        <v>259897.85705183286</v>
      </c>
      <c r="M46" s="5">
        <f>L46+M47</f>
        <v>541397.61391057132</v>
      </c>
      <c r="N46" s="33">
        <f t="shared" si="26"/>
        <v>9.491124260355031</v>
      </c>
      <c r="O46" s="4"/>
      <c r="Q46" s="27" t="s">
        <v>68</v>
      </c>
      <c r="R46" s="29">
        <f t="shared" si="17"/>
        <v>57042.516677610067</v>
      </c>
      <c r="S46" s="29">
        <f t="shared" si="18"/>
        <v>259897.85705183286</v>
      </c>
      <c r="T46" s="35">
        <f t="shared" si="19"/>
        <v>9.491124260355031</v>
      </c>
      <c r="U46" s="42">
        <v>0.65629805890441617</v>
      </c>
      <c r="V46" s="43">
        <f t="shared" si="31"/>
        <v>0.34370194109558383</v>
      </c>
      <c r="W46" s="29">
        <f t="shared" si="27"/>
        <v>170570.45909653534</v>
      </c>
      <c r="X46" s="29">
        <f>X47+W46</f>
        <v>342229.52178323735</v>
      </c>
      <c r="Y46" s="35">
        <f t="shared" si="28"/>
        <v>5.9995515926731002</v>
      </c>
      <c r="Z46" s="36">
        <f t="shared" si="29"/>
        <v>3.4915726676819308</v>
      </c>
    </row>
    <row r="47" spans="1:26" s="2" customFormat="1" x14ac:dyDescent="0.25">
      <c r="A47" s="12">
        <v>19</v>
      </c>
      <c r="B47" s="13" t="s">
        <v>69</v>
      </c>
      <c r="C47" s="12"/>
      <c r="D47">
        <v>72</v>
      </c>
      <c r="E47" s="51">
        <v>12</v>
      </c>
      <c r="F47" s="17">
        <f t="shared" si="21"/>
        <v>0.16666666666666666</v>
      </c>
      <c r="G47" s="12"/>
      <c r="H47" s="17">
        <v>1</v>
      </c>
      <c r="I47" s="17">
        <f t="shared" si="23"/>
        <v>0</v>
      </c>
      <c r="J47" s="21">
        <f t="shared" si="30"/>
        <v>46916.626143123074</v>
      </c>
      <c r="K47" s="21">
        <f t="shared" si="24"/>
        <v>46916.626143123074</v>
      </c>
      <c r="L47" s="21">
        <f>K47/F47</f>
        <v>281499.75685873849</v>
      </c>
      <c r="M47" s="21">
        <f>L47</f>
        <v>281499.75685873849</v>
      </c>
      <c r="N47" s="34">
        <f t="shared" si="26"/>
        <v>6.0000000000000009</v>
      </c>
      <c r="O47" s="4"/>
      <c r="Q47" s="30" t="s">
        <v>69</v>
      </c>
      <c r="R47" s="31">
        <f t="shared" si="17"/>
        <v>46916.626143123074</v>
      </c>
      <c r="S47" s="31">
        <f t="shared" si="18"/>
        <v>281499.75685873849</v>
      </c>
      <c r="T47" s="38">
        <f t="shared" si="19"/>
        <v>6.0000000000000009</v>
      </c>
      <c r="U47" s="44">
        <v>0.6098018151143324</v>
      </c>
      <c r="V47" s="45">
        <f t="shared" si="31"/>
        <v>0.3901981848856676</v>
      </c>
      <c r="W47" s="31">
        <f t="shared" si="27"/>
        <v>171659.06268670197</v>
      </c>
      <c r="X47" s="31">
        <f>W47</f>
        <v>171659.06268670197</v>
      </c>
      <c r="Y47" s="38">
        <f t="shared" si="28"/>
        <v>3.6588108906859951</v>
      </c>
      <c r="Z47" s="37">
        <f t="shared" si="29"/>
        <v>2.3411891093140058</v>
      </c>
    </row>
    <row r="48" spans="1:26" s="2" customFormat="1" ht="13.2" x14ac:dyDescent="0.25">
      <c r="B48" s="2" t="s">
        <v>70</v>
      </c>
      <c r="D48" s="25">
        <f>SUM(D29:D47)</f>
        <v>10973</v>
      </c>
      <c r="E48" s="25">
        <f>SUM(E29:E47)</f>
        <v>68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135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7360176.0209046174</v>
      </c>
      <c r="N54" s="32">
        <f>M54/J54</f>
        <v>73.601760209046176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73.601760209046176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6574247.3338077711</v>
      </c>
      <c r="Y54" s="40">
        <f>X54/R54</f>
        <v>65.742473338077716</v>
      </c>
      <c r="Z54" s="36">
        <f>T54-Y54</f>
        <v>7.8592868709684609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703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7260176.0209046174</v>
      </c>
      <c r="N55" s="33">
        <f t="shared" ref="N55:N72" si="43">M55/J55</f>
        <v>72.601760209046176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72.601760209046176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6478076.4473354854</v>
      </c>
      <c r="Y55" s="35">
        <f t="shared" ref="Y55:Y72" si="45">X55/R55</f>
        <v>64.78076447335485</v>
      </c>
      <c r="Z55" s="36">
        <f t="shared" ref="Z55:Z72" si="46">T55-Y55</f>
        <v>7.8209957356913264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1090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6860176.0209046174</v>
      </c>
      <c r="N56" s="33">
        <f t="shared" si="43"/>
        <v>68.601760209046176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68.601760209046176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6093392.9014463443</v>
      </c>
      <c r="Y56" s="35">
        <f t="shared" si="45"/>
        <v>60.933929014463445</v>
      </c>
      <c r="Z56" s="36">
        <f t="shared" si="46"/>
        <v>7.6678311945827318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1298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100000</v>
      </c>
      <c r="K57" s="5">
        <f t="shared" si="41"/>
        <v>0</v>
      </c>
      <c r="L57" s="5">
        <f t="shared" si="42"/>
        <v>500000</v>
      </c>
      <c r="M57" s="5">
        <f t="shared" si="32"/>
        <v>6360176.0209046174</v>
      </c>
      <c r="N57" s="33">
        <f t="shared" si="43"/>
        <v>63.601760209046176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63.601760209046176</v>
      </c>
      <c r="U57" s="42">
        <v>0.96170886472285344</v>
      </c>
      <c r="V57" s="43">
        <f>1-U57</f>
        <v>3.829113527714656E-2</v>
      </c>
      <c r="W57" s="29">
        <f t="shared" si="44"/>
        <v>480854.43236142671</v>
      </c>
      <c r="X57" s="29">
        <f t="shared" si="36"/>
        <v>5612538.4690849176</v>
      </c>
      <c r="Y57" s="35">
        <f t="shared" si="45"/>
        <v>56.125384690849174</v>
      </c>
      <c r="Z57" s="36">
        <f t="shared" si="46"/>
        <v>7.4763755181970026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1322</v>
      </c>
      <c r="E58" s="49">
        <f t="shared" si="37"/>
        <v>3</v>
      </c>
      <c r="F58" s="3">
        <f t="shared" si="38"/>
        <v>2.2692889561270802E-3</v>
      </c>
      <c r="G58" s="2">
        <v>0.5</v>
      </c>
      <c r="H58" s="3">
        <f t="shared" si="39"/>
        <v>1.128243700639338E-2</v>
      </c>
      <c r="I58" s="3">
        <f t="shared" si="40"/>
        <v>0.98871756299360658</v>
      </c>
      <c r="J58" s="5">
        <f t="shared" si="47"/>
        <v>100000</v>
      </c>
      <c r="K58" s="5">
        <f t="shared" si="41"/>
        <v>1128.2437006393379</v>
      </c>
      <c r="L58" s="5">
        <f t="shared" si="42"/>
        <v>497179.39074840164</v>
      </c>
      <c r="M58" s="5">
        <f t="shared" si="32"/>
        <v>5860176.0209046174</v>
      </c>
      <c r="N58" s="33">
        <f t="shared" si="43"/>
        <v>58.601760209046176</v>
      </c>
      <c r="O58" s="4"/>
      <c r="Q58" s="27" t="s">
        <v>42</v>
      </c>
      <c r="R58" s="29">
        <f t="shared" si="33"/>
        <v>100000</v>
      </c>
      <c r="S58" s="29">
        <f t="shared" si="34"/>
        <v>497179.39074840164</v>
      </c>
      <c r="T58" s="35">
        <f t="shared" si="35"/>
        <v>58.601760209046176</v>
      </c>
      <c r="U58" s="42">
        <v>0.96170886472285344</v>
      </c>
      <c r="V58" s="43">
        <f>1-U58</f>
        <v>3.829113527714656E-2</v>
      </c>
      <c r="W58" s="29">
        <f t="shared" si="44"/>
        <v>478141.82744024531</v>
      </c>
      <c r="X58" s="29">
        <f t="shared" si="36"/>
        <v>5131684.0367234908</v>
      </c>
      <c r="Y58" s="35">
        <f t="shared" si="45"/>
        <v>51.31684036723491</v>
      </c>
      <c r="Z58" s="36">
        <f t="shared" si="46"/>
        <v>7.2849198418112664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1472</v>
      </c>
      <c r="E59" s="49">
        <f t="shared" si="37"/>
        <v>4</v>
      </c>
      <c r="F59" s="3">
        <f t="shared" si="38"/>
        <v>2.717391304347826E-3</v>
      </c>
      <c r="G59" s="2">
        <v>0.5</v>
      </c>
      <c r="H59" s="3">
        <f t="shared" si="39"/>
        <v>1.3495276653171389E-2</v>
      </c>
      <c r="I59" s="3">
        <f t="shared" si="40"/>
        <v>0.98650472334682859</v>
      </c>
      <c r="J59" s="5">
        <f t="shared" si="47"/>
        <v>98871.756299360655</v>
      </c>
      <c r="K59" s="5">
        <f t="shared" si="41"/>
        <v>1334.3017044448131</v>
      </c>
      <c r="L59" s="5">
        <f t="shared" si="42"/>
        <v>491023.0272356912</v>
      </c>
      <c r="M59" s="5">
        <f t="shared" si="32"/>
        <v>5362996.6301562162</v>
      </c>
      <c r="N59" s="33">
        <f t="shared" si="43"/>
        <v>54.241947659130389</v>
      </c>
      <c r="O59" s="4"/>
      <c r="Q59" s="27" t="s">
        <v>44</v>
      </c>
      <c r="R59" s="29">
        <f t="shared" si="33"/>
        <v>98871.756299360655</v>
      </c>
      <c r="S59" s="29">
        <f t="shared" si="34"/>
        <v>491023.0272356912</v>
      </c>
      <c r="T59" s="35">
        <f t="shared" si="35"/>
        <v>54.241947659130389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472900.19669245207</v>
      </c>
      <c r="X59" s="29">
        <f t="shared" si="36"/>
        <v>4653542.2092832457</v>
      </c>
      <c r="Y59" s="35">
        <f t="shared" si="45"/>
        <v>47.06644630842203</v>
      </c>
      <c r="Z59" s="36">
        <f t="shared" si="46"/>
        <v>7.1755013507083589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1671</v>
      </c>
      <c r="E60" s="49">
        <f t="shared" si="37"/>
        <v>2</v>
      </c>
      <c r="F60" s="3">
        <f t="shared" si="38"/>
        <v>1.1968880909634949E-3</v>
      </c>
      <c r="G60" s="2">
        <v>0.5</v>
      </c>
      <c r="H60" s="3">
        <f t="shared" si="39"/>
        <v>5.9665871121718375E-3</v>
      </c>
      <c r="I60" s="3">
        <f t="shared" si="40"/>
        <v>0.9940334128878282</v>
      </c>
      <c r="J60" s="5">
        <f t="shared" si="47"/>
        <v>97537.454594915835</v>
      </c>
      <c r="K60" s="5">
        <f t="shared" si="41"/>
        <v>581.96571954007061</v>
      </c>
      <c r="L60" s="5">
        <f t="shared" si="42"/>
        <v>486232.35867572902</v>
      </c>
      <c r="M60" s="5">
        <f t="shared" si="32"/>
        <v>4871973.6029205248</v>
      </c>
      <c r="N60" s="33">
        <f t="shared" si="43"/>
        <v>49.949771840513847</v>
      </c>
      <c r="O60" s="4"/>
      <c r="Q60" s="27" t="s">
        <v>46</v>
      </c>
      <c r="R60" s="29">
        <f t="shared" si="33"/>
        <v>97537.454594915835</v>
      </c>
      <c r="S60" s="29">
        <f t="shared" si="34"/>
        <v>486232.35867572902</v>
      </c>
      <c r="T60" s="35">
        <f t="shared" si="35"/>
        <v>49.949771840513847</v>
      </c>
      <c r="U60" s="42">
        <v>0.95736753435116873</v>
      </c>
      <c r="V60" s="43">
        <f t="shared" si="48"/>
        <v>4.2632465648831275E-2</v>
      </c>
      <c r="W60" s="29">
        <f t="shared" si="44"/>
        <v>465503.07434713579</v>
      </c>
      <c r="X60" s="29">
        <f t="shared" si="36"/>
        <v>4180642.0125907939</v>
      </c>
      <c r="Y60" s="35">
        <f t="shared" si="45"/>
        <v>42.861914225191512</v>
      </c>
      <c r="Z60" s="36">
        <f t="shared" si="46"/>
        <v>7.0878576153223349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1789</v>
      </c>
      <c r="E61" s="49">
        <f t="shared" si="37"/>
        <v>2</v>
      </c>
      <c r="F61" s="3">
        <f t="shared" si="38"/>
        <v>1.1179429849077697E-3</v>
      </c>
      <c r="G61" s="2">
        <v>0.5</v>
      </c>
      <c r="H61" s="3">
        <f t="shared" si="39"/>
        <v>5.5741360089186188E-3</v>
      </c>
      <c r="I61" s="3">
        <f t="shared" si="40"/>
        <v>0.99442586399108135</v>
      </c>
      <c r="J61" s="5">
        <f t="shared" si="47"/>
        <v>96955.48887537577</v>
      </c>
      <c r="K61" s="5">
        <f t="shared" si="41"/>
        <v>540.44308180254063</v>
      </c>
      <c r="L61" s="5">
        <f t="shared" si="42"/>
        <v>483426.33667237248</v>
      </c>
      <c r="M61" s="5">
        <f t="shared" si="32"/>
        <v>4385741.2442447962</v>
      </c>
      <c r="N61" s="33">
        <f t="shared" si="43"/>
        <v>45.234584396579358</v>
      </c>
      <c r="O61" s="4"/>
      <c r="Q61" s="27" t="s">
        <v>48</v>
      </c>
      <c r="R61" s="29">
        <f t="shared" si="33"/>
        <v>96955.48887537577</v>
      </c>
      <c r="S61" s="29">
        <f t="shared" si="34"/>
        <v>483426.33667237248</v>
      </c>
      <c r="T61" s="35">
        <f t="shared" si="35"/>
        <v>45.234584396579358</v>
      </c>
      <c r="U61" s="42">
        <v>0.95681081085376496</v>
      </c>
      <c r="V61" s="43">
        <f t="shared" si="48"/>
        <v>4.3189189146235041E-2</v>
      </c>
      <c r="W61" s="29">
        <f t="shared" si="44"/>
        <v>462547.54517955787</v>
      </c>
      <c r="X61" s="29">
        <f t="shared" si="36"/>
        <v>3715138.9382436583</v>
      </c>
      <c r="Y61" s="35">
        <f t="shared" si="45"/>
        <v>38.317984689025785</v>
      </c>
      <c r="Z61" s="36">
        <f t="shared" si="46"/>
        <v>6.9165997075535728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1583</v>
      </c>
      <c r="E62" s="49">
        <f t="shared" si="37"/>
        <v>5</v>
      </c>
      <c r="F62" s="3">
        <f t="shared" si="38"/>
        <v>3.1585596967782692E-3</v>
      </c>
      <c r="G62" s="2">
        <v>0.5</v>
      </c>
      <c r="H62" s="3">
        <f t="shared" si="39"/>
        <v>1.566906925728612E-2</v>
      </c>
      <c r="I62" s="3">
        <f t="shared" si="40"/>
        <v>0.98433093074271383</v>
      </c>
      <c r="J62" s="5">
        <f t="shared" si="47"/>
        <v>96415.045793573227</v>
      </c>
      <c r="K62" s="5">
        <f t="shared" si="41"/>
        <v>1510.7340299839118</v>
      </c>
      <c r="L62" s="5">
        <f t="shared" si="42"/>
        <v>478298.39389290632</v>
      </c>
      <c r="M62" s="5">
        <f t="shared" si="32"/>
        <v>3902314.9075724236</v>
      </c>
      <c r="N62" s="33">
        <f t="shared" si="43"/>
        <v>40.474128031089329</v>
      </c>
      <c r="O62" s="4"/>
      <c r="Q62" s="27" t="s">
        <v>50</v>
      </c>
      <c r="R62" s="29">
        <f t="shared" si="33"/>
        <v>96415.045793573227</v>
      </c>
      <c r="S62" s="29">
        <f t="shared" si="34"/>
        <v>478298.39389290632</v>
      </c>
      <c r="T62" s="35">
        <f t="shared" si="35"/>
        <v>40.474128031089329</v>
      </c>
      <c r="U62" s="42">
        <v>0.94800928093814252</v>
      </c>
      <c r="V62" s="43">
        <f t="shared" si="48"/>
        <v>5.1990719061857482E-2</v>
      </c>
      <c r="W62" s="29">
        <f t="shared" si="44"/>
        <v>453431.31646828254</v>
      </c>
      <c r="X62" s="29">
        <f t="shared" si="36"/>
        <v>3252591.3930641003</v>
      </c>
      <c r="Y62" s="35">
        <f t="shared" si="45"/>
        <v>33.735309321202536</v>
      </c>
      <c r="Z62" s="36">
        <f t="shared" si="46"/>
        <v>6.7388187098867931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1539</v>
      </c>
      <c r="E63" s="49">
        <f t="shared" si="37"/>
        <v>9</v>
      </c>
      <c r="F63" s="3">
        <f t="shared" si="38"/>
        <v>5.8479532163742687E-3</v>
      </c>
      <c r="G63" s="2">
        <v>0.5</v>
      </c>
      <c r="H63" s="3">
        <f t="shared" si="39"/>
        <v>2.8818443804034581E-2</v>
      </c>
      <c r="I63" s="3">
        <f t="shared" si="40"/>
        <v>0.97118155619596547</v>
      </c>
      <c r="J63" s="5">
        <f t="shared" si="47"/>
        <v>94904.311763589314</v>
      </c>
      <c r="K63" s="5">
        <f t="shared" si="41"/>
        <v>2734.9945753195766</v>
      </c>
      <c r="L63" s="5">
        <f t="shared" si="42"/>
        <v>467684.07237964764</v>
      </c>
      <c r="M63" s="5">
        <f t="shared" si="32"/>
        <v>3424016.5136795174</v>
      </c>
      <c r="N63" s="33">
        <f t="shared" si="43"/>
        <v>36.078619085388752</v>
      </c>
      <c r="O63" s="4"/>
      <c r="Q63" s="27" t="s">
        <v>52</v>
      </c>
      <c r="R63" s="29">
        <f t="shared" si="33"/>
        <v>94904.311763589314</v>
      </c>
      <c r="S63" s="29">
        <f t="shared" si="34"/>
        <v>467684.07237964764</v>
      </c>
      <c r="T63" s="35">
        <f t="shared" si="35"/>
        <v>36.078619085388752</v>
      </c>
      <c r="U63" s="42">
        <v>0.94216194080535964</v>
      </c>
      <c r="V63" s="43">
        <f t="shared" si="48"/>
        <v>5.7838059194640357E-2</v>
      </c>
      <c r="W63" s="29">
        <f t="shared" si="44"/>
        <v>440634.1333169631</v>
      </c>
      <c r="X63" s="29">
        <f t="shared" si="36"/>
        <v>2799160.0765958177</v>
      </c>
      <c r="Y63" s="35">
        <f t="shared" si="45"/>
        <v>29.494551138715856</v>
      </c>
      <c r="Z63" s="36">
        <f t="shared" si="46"/>
        <v>6.5840679466728957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1912</v>
      </c>
      <c r="E64" s="49">
        <f t="shared" si="37"/>
        <v>13</v>
      </c>
      <c r="F64" s="3">
        <f t="shared" si="38"/>
        <v>6.7991631799163184E-3</v>
      </c>
      <c r="G64" s="2">
        <v>0.5</v>
      </c>
      <c r="H64" s="3">
        <f t="shared" si="39"/>
        <v>3.3427616353818461E-2</v>
      </c>
      <c r="I64" s="3">
        <f t="shared" si="40"/>
        <v>0.96657238364618159</v>
      </c>
      <c r="J64" s="5">
        <f t="shared" si="47"/>
        <v>92169.317188269735</v>
      </c>
      <c r="K64" s="5">
        <f t="shared" si="41"/>
        <v>3081.0005745628864</v>
      </c>
      <c r="L64" s="5">
        <f t="shared" si="42"/>
        <v>453144.08450494142</v>
      </c>
      <c r="M64" s="5">
        <f t="shared" si="32"/>
        <v>2956332.4412998697</v>
      </c>
      <c r="N64" s="33">
        <f t="shared" si="43"/>
        <v>32.075017277833517</v>
      </c>
      <c r="O64" s="4"/>
      <c r="Q64" s="27" t="s">
        <v>54</v>
      </c>
      <c r="R64" s="29">
        <f t="shared" si="33"/>
        <v>92169.317188269735</v>
      </c>
      <c r="S64" s="29">
        <f t="shared" si="34"/>
        <v>453144.08450494142</v>
      </c>
      <c r="T64" s="35">
        <f t="shared" si="35"/>
        <v>32.075017277833517</v>
      </c>
      <c r="U64" s="42">
        <v>0.92489605986448908</v>
      </c>
      <c r="V64" s="43">
        <f t="shared" si="48"/>
        <v>7.5103940135510916E-2</v>
      </c>
      <c r="W64" s="29">
        <f t="shared" si="44"/>
        <v>419111.17830952141</v>
      </c>
      <c r="X64" s="29">
        <f t="shared" si="36"/>
        <v>2358525.9432788547</v>
      </c>
      <c r="Y64" s="35">
        <f t="shared" si="45"/>
        <v>25.589057348241059</v>
      </c>
      <c r="Z64" s="36">
        <f t="shared" si="46"/>
        <v>6.4859599295924575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1861</v>
      </c>
      <c r="E65" s="49">
        <f t="shared" si="37"/>
        <v>14</v>
      </c>
      <c r="F65" s="3">
        <f t="shared" si="38"/>
        <v>7.5228371843095113E-3</v>
      </c>
      <c r="G65" s="2">
        <v>0.5</v>
      </c>
      <c r="H65" s="3">
        <f t="shared" si="39"/>
        <v>3.6919831223628692E-2</v>
      </c>
      <c r="I65" s="3">
        <f t="shared" si="40"/>
        <v>0.96308016877637126</v>
      </c>
      <c r="J65" s="5">
        <f t="shared" si="47"/>
        <v>89088.316613706847</v>
      </c>
      <c r="K65" s="5">
        <f t="shared" si="41"/>
        <v>3289.1256133752527</v>
      </c>
      <c r="L65" s="5">
        <f t="shared" si="42"/>
        <v>437218.76903509605</v>
      </c>
      <c r="M65" s="5">
        <f t="shared" si="32"/>
        <v>2503188.3567949282</v>
      </c>
      <c r="N65" s="33">
        <f t="shared" si="43"/>
        <v>28.097829793427657</v>
      </c>
      <c r="O65" s="4"/>
      <c r="Q65" s="27" t="s">
        <v>56</v>
      </c>
      <c r="R65" s="29">
        <f t="shared" si="33"/>
        <v>89088.316613706847</v>
      </c>
      <c r="S65" s="29">
        <f t="shared" si="34"/>
        <v>437218.76903509605</v>
      </c>
      <c r="T65" s="35">
        <f t="shared" si="35"/>
        <v>28.097829793427657</v>
      </c>
      <c r="U65" s="42">
        <v>0.89970667843387275</v>
      </c>
      <c r="V65" s="43">
        <f t="shared" si="48"/>
        <v>0.10029332156612725</v>
      </c>
      <c r="W65" s="29">
        <f t="shared" si="44"/>
        <v>393368.64643751283</v>
      </c>
      <c r="X65" s="29">
        <f t="shared" si="36"/>
        <v>1939414.7649693331</v>
      </c>
      <c r="Y65" s="35">
        <f t="shared" si="45"/>
        <v>21.769574717398363</v>
      </c>
      <c r="Z65" s="36">
        <f t="shared" si="46"/>
        <v>6.3282550760292935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1792</v>
      </c>
      <c r="E66" s="49">
        <f t="shared" si="37"/>
        <v>21</v>
      </c>
      <c r="F66" s="3">
        <f t="shared" si="38"/>
        <v>1.171875E-2</v>
      </c>
      <c r="G66" s="2">
        <v>0.5</v>
      </c>
      <c r="H66" s="3">
        <f t="shared" si="39"/>
        <v>5.6925996204933584E-2</v>
      </c>
      <c r="I66" s="3">
        <f t="shared" si="40"/>
        <v>0.94307400379506645</v>
      </c>
      <c r="J66" s="5">
        <f t="shared" si="47"/>
        <v>85799.191000331586</v>
      </c>
      <c r="K66" s="5">
        <f t="shared" si="41"/>
        <v>4884.2044212712472</v>
      </c>
      <c r="L66" s="5">
        <f t="shared" si="42"/>
        <v>416785.44394847983</v>
      </c>
      <c r="M66" s="5">
        <f t="shared" si="32"/>
        <v>2065969.5877598319</v>
      </c>
      <c r="N66" s="33">
        <f t="shared" si="43"/>
        <v>24.079126663931454</v>
      </c>
      <c r="O66" s="4"/>
      <c r="Q66" s="27" t="s">
        <v>58</v>
      </c>
      <c r="R66" s="29">
        <f t="shared" si="33"/>
        <v>85799.191000331586</v>
      </c>
      <c r="S66" s="29">
        <f t="shared" si="34"/>
        <v>416785.44394847983</v>
      </c>
      <c r="T66" s="35">
        <f t="shared" si="35"/>
        <v>24.079126663931454</v>
      </c>
      <c r="U66" s="42">
        <v>0.86438699185239576</v>
      </c>
      <c r="V66" s="43">
        <f t="shared" si="48"/>
        <v>0.13561300814760424</v>
      </c>
      <c r="W66" s="29">
        <f t="shared" si="44"/>
        <v>360263.9161424918</v>
      </c>
      <c r="X66" s="29">
        <f t="shared" si="36"/>
        <v>1546046.1185318201</v>
      </c>
      <c r="Y66" s="35">
        <f t="shared" si="45"/>
        <v>18.019355433384508</v>
      </c>
      <c r="Z66" s="36">
        <f t="shared" si="46"/>
        <v>6.0597712305469464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1326</v>
      </c>
      <c r="E67" s="49">
        <f t="shared" si="37"/>
        <v>11</v>
      </c>
      <c r="F67" s="3">
        <f t="shared" si="38"/>
        <v>8.2956259426847662E-3</v>
      </c>
      <c r="G67" s="2">
        <v>0.5</v>
      </c>
      <c r="H67" s="3">
        <f t="shared" si="39"/>
        <v>4.0635389730328778E-2</v>
      </c>
      <c r="I67" s="3">
        <f t="shared" si="40"/>
        <v>0.95936461026967124</v>
      </c>
      <c r="J67" s="5">
        <f t="shared" si="47"/>
        <v>80914.986579060336</v>
      </c>
      <c r="K67" s="5">
        <f t="shared" si="41"/>
        <v>3288.0120146644394</v>
      </c>
      <c r="L67" s="5">
        <f t="shared" si="42"/>
        <v>396354.90285864065</v>
      </c>
      <c r="M67" s="5">
        <f t="shared" si="32"/>
        <v>1649184.1438113521</v>
      </c>
      <c r="N67" s="33">
        <f t="shared" si="43"/>
        <v>20.381689641633553</v>
      </c>
      <c r="O67" s="4"/>
      <c r="Q67" s="27" t="s">
        <v>60</v>
      </c>
      <c r="R67" s="29">
        <f t="shared" si="33"/>
        <v>80914.986579060336</v>
      </c>
      <c r="S67" s="29">
        <f t="shared" si="34"/>
        <v>396354.90285864065</v>
      </c>
      <c r="T67" s="35">
        <f t="shared" si="35"/>
        <v>20.381689641633553</v>
      </c>
      <c r="U67" s="42">
        <v>0.82345390469096191</v>
      </c>
      <c r="V67" s="43">
        <f t="shared" si="48"/>
        <v>0.17654609530903809</v>
      </c>
      <c r="W67" s="29">
        <f t="shared" si="44"/>
        <v>326379.99240235455</v>
      </c>
      <c r="X67" s="29">
        <f t="shared" si="36"/>
        <v>1185782.2023893283</v>
      </c>
      <c r="Y67" s="35">
        <f t="shared" si="45"/>
        <v>14.65466723189437</v>
      </c>
      <c r="Z67" s="36">
        <f t="shared" si="46"/>
        <v>5.7270224097391829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997</v>
      </c>
      <c r="E68" s="49">
        <f t="shared" si="37"/>
        <v>27</v>
      </c>
      <c r="F68" s="3">
        <f t="shared" si="38"/>
        <v>2.7081243731193579E-2</v>
      </c>
      <c r="G68" s="2">
        <v>0.5</v>
      </c>
      <c r="H68" s="3">
        <f t="shared" si="39"/>
        <v>0.12682010333489901</v>
      </c>
      <c r="I68" s="3">
        <f t="shared" si="40"/>
        <v>0.87317989666510099</v>
      </c>
      <c r="J68" s="5">
        <f t="shared" si="47"/>
        <v>77626.974564395903</v>
      </c>
      <c r="K68" s="5">
        <f t="shared" si="41"/>
        <v>9844.6609358322657</v>
      </c>
      <c r="L68" s="5">
        <f t="shared" si="42"/>
        <v>363523.22048239887</v>
      </c>
      <c r="M68" s="5">
        <f t="shared" si="32"/>
        <v>1252829.2409527113</v>
      </c>
      <c r="N68" s="33">
        <f t="shared" si="43"/>
        <v>16.139096596034662</v>
      </c>
      <c r="O68" s="4"/>
      <c r="Q68" s="27" t="s">
        <v>62</v>
      </c>
      <c r="R68" s="29">
        <f t="shared" si="33"/>
        <v>77626.974564395903</v>
      </c>
      <c r="S68" s="29">
        <f t="shared" si="34"/>
        <v>363523.22048239887</v>
      </c>
      <c r="T68" s="35">
        <f t="shared" si="35"/>
        <v>16.139096596034662</v>
      </c>
      <c r="U68" s="42">
        <v>0.7557222850963411</v>
      </c>
      <c r="V68" s="43">
        <f t="shared" si="48"/>
        <v>0.2442777149036589</v>
      </c>
      <c r="W68" s="29">
        <f t="shared" si="44"/>
        <v>274722.5988685395</v>
      </c>
      <c r="X68" s="29">
        <f t="shared" si="36"/>
        <v>859402.20998697379</v>
      </c>
      <c r="Y68" s="35">
        <f t="shared" si="45"/>
        <v>11.070922379875203</v>
      </c>
      <c r="Z68" s="36">
        <f t="shared" si="46"/>
        <v>5.0681742161594592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747</v>
      </c>
      <c r="E69" s="49">
        <f t="shared" si="37"/>
        <v>23</v>
      </c>
      <c r="F69" s="3">
        <f t="shared" si="38"/>
        <v>3.0789825970548863E-2</v>
      </c>
      <c r="G69" s="2">
        <v>0.5</v>
      </c>
      <c r="H69" s="3">
        <f t="shared" si="39"/>
        <v>0.14294592914853946</v>
      </c>
      <c r="I69" s="3">
        <f t="shared" si="40"/>
        <v>0.85705407085146057</v>
      </c>
      <c r="J69" s="5">
        <f t="shared" si="47"/>
        <v>67782.313628563643</v>
      </c>
      <c r="K69" s="5">
        <f t="shared" si="41"/>
        <v>9689.205801472739</v>
      </c>
      <c r="L69" s="5">
        <f t="shared" si="42"/>
        <v>314688.55363913637</v>
      </c>
      <c r="M69" s="5">
        <f t="shared" si="32"/>
        <v>889306.02047031245</v>
      </c>
      <c r="N69" s="33">
        <f t="shared" si="43"/>
        <v>13.120030474963849</v>
      </c>
      <c r="O69" s="4"/>
      <c r="Q69" s="27" t="s">
        <v>64</v>
      </c>
      <c r="R69" s="29">
        <f t="shared" si="33"/>
        <v>67782.313628563643</v>
      </c>
      <c r="S69" s="29">
        <f t="shared" si="34"/>
        <v>314688.55363913637</v>
      </c>
      <c r="T69" s="35">
        <f t="shared" si="35"/>
        <v>13.120030474963849</v>
      </c>
      <c r="U69" s="42">
        <v>0.69850988448397933</v>
      </c>
      <c r="V69" s="43">
        <f t="shared" si="48"/>
        <v>0.30149011551602067</v>
      </c>
      <c r="W69" s="29">
        <f t="shared" si="44"/>
        <v>219813.06525090369</v>
      </c>
      <c r="X69" s="29">
        <f t="shared" si="36"/>
        <v>584679.61111843435</v>
      </c>
      <c r="Y69" s="35">
        <f t="shared" si="45"/>
        <v>8.6258432298783152</v>
      </c>
      <c r="Z69" s="36">
        <f t="shared" si="46"/>
        <v>4.4941872450855342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427</v>
      </c>
      <c r="E70" s="49">
        <f t="shared" si="37"/>
        <v>30</v>
      </c>
      <c r="F70" s="3">
        <f t="shared" si="38"/>
        <v>7.0257611241217793E-2</v>
      </c>
      <c r="G70" s="2">
        <v>0.5</v>
      </c>
      <c r="H70" s="3">
        <f t="shared" si="39"/>
        <v>0.29880478087649398</v>
      </c>
      <c r="I70" s="3">
        <f t="shared" si="40"/>
        <v>0.70119521912350602</v>
      </c>
      <c r="J70" s="5">
        <f t="shared" si="47"/>
        <v>58093.107827090906</v>
      </c>
      <c r="K70" s="5">
        <f t="shared" si="41"/>
        <v>17358.498354708434</v>
      </c>
      <c r="L70" s="5">
        <f t="shared" si="42"/>
        <v>247069.29324868345</v>
      </c>
      <c r="M70" s="5">
        <f t="shared" si="32"/>
        <v>574617.46683117608</v>
      </c>
      <c r="N70" s="33">
        <f t="shared" si="43"/>
        <v>9.8913190966039402</v>
      </c>
      <c r="O70" s="4"/>
      <c r="Q70" s="27" t="s">
        <v>66</v>
      </c>
      <c r="R70" s="29">
        <f t="shared" si="33"/>
        <v>58093.107827090906</v>
      </c>
      <c r="S70" s="29">
        <f t="shared" si="34"/>
        <v>247069.29324868345</v>
      </c>
      <c r="T70" s="35">
        <f t="shared" si="35"/>
        <v>9.8913190966039402</v>
      </c>
      <c r="U70" s="42">
        <v>0.67065690345363116</v>
      </c>
      <c r="V70" s="43">
        <f t="shared" si="48"/>
        <v>0.32934309654636884</v>
      </c>
      <c r="W70" s="29">
        <f t="shared" si="44"/>
        <v>165698.72714863918</v>
      </c>
      <c r="X70" s="29">
        <f t="shared" si="36"/>
        <v>364866.54586753063</v>
      </c>
      <c r="Y70" s="35">
        <f t="shared" si="45"/>
        <v>6.2807200288461802</v>
      </c>
      <c r="Z70" s="36">
        <f t="shared" si="46"/>
        <v>3.61059906775776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271</v>
      </c>
      <c r="E71" s="49">
        <f t="shared" si="49"/>
        <v>16</v>
      </c>
      <c r="F71" s="3">
        <f t="shared" si="38"/>
        <v>5.9040590405904057E-2</v>
      </c>
      <c r="G71" s="2">
        <v>0.5</v>
      </c>
      <c r="H71" s="3">
        <f t="shared" si="39"/>
        <v>0.25723472668810288</v>
      </c>
      <c r="I71" s="3">
        <f t="shared" si="40"/>
        <v>0.74276527331189712</v>
      </c>
      <c r="J71" s="5">
        <f t="shared" si="47"/>
        <v>40734.609472382472</v>
      </c>
      <c r="K71" s="5">
        <f t="shared" si="41"/>
        <v>10478.356134374912</v>
      </c>
      <c r="L71" s="5">
        <f t="shared" si="42"/>
        <v>177477.15702597506</v>
      </c>
      <c r="M71" s="5">
        <f>L71+M72</f>
        <v>327548.17358249257</v>
      </c>
      <c r="N71" s="33">
        <f t="shared" si="43"/>
        <v>8.0410289389067522</v>
      </c>
      <c r="O71" s="4"/>
      <c r="Q71" s="27" t="s">
        <v>68</v>
      </c>
      <c r="R71" s="29">
        <f t="shared" si="33"/>
        <v>40734.609472382472</v>
      </c>
      <c r="S71" s="29">
        <f t="shared" si="34"/>
        <v>177477.15702597506</v>
      </c>
      <c r="T71" s="35">
        <f t="shared" si="35"/>
        <v>8.0410289389067522</v>
      </c>
      <c r="U71" s="42">
        <v>0.63527807449444496</v>
      </c>
      <c r="V71" s="43">
        <f t="shared" si="48"/>
        <v>0.36472192550555504</v>
      </c>
      <c r="W71" s="29">
        <f t="shared" si="44"/>
        <v>112747.34658220969</v>
      </c>
      <c r="X71" s="29">
        <f>X72+W71</f>
        <v>199167.81871889147</v>
      </c>
      <c r="Y71" s="35">
        <f t="shared" si="45"/>
        <v>4.8894004704752261</v>
      </c>
      <c r="Z71" s="36">
        <f t="shared" si="46"/>
        <v>3.1516284684315261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124</v>
      </c>
      <c r="E72" s="50">
        <f t="shared" si="49"/>
        <v>25</v>
      </c>
      <c r="F72" s="17">
        <f t="shared" si="38"/>
        <v>0.20161290322580644</v>
      </c>
      <c r="G72" s="12"/>
      <c r="H72" s="17">
        <v>1</v>
      </c>
      <c r="I72" s="17">
        <f t="shared" si="40"/>
        <v>0</v>
      </c>
      <c r="J72" s="21">
        <f t="shared" si="47"/>
        <v>30256.253338007558</v>
      </c>
      <c r="K72" s="21">
        <f t="shared" si="41"/>
        <v>30256.253338007558</v>
      </c>
      <c r="L72" s="21">
        <f>K72/F72</f>
        <v>150071.01655651751</v>
      </c>
      <c r="M72" s="21">
        <f>L72</f>
        <v>150071.01655651751</v>
      </c>
      <c r="N72" s="34">
        <f t="shared" si="43"/>
        <v>4.9600000000000009</v>
      </c>
      <c r="O72" s="4"/>
      <c r="Q72" s="30" t="s">
        <v>69</v>
      </c>
      <c r="R72" s="31">
        <f t="shared" si="33"/>
        <v>30256.253338007558</v>
      </c>
      <c r="S72" s="31">
        <f t="shared" si="34"/>
        <v>150071.01655651751</v>
      </c>
      <c r="T72" s="38">
        <f t="shared" si="35"/>
        <v>4.9600000000000009</v>
      </c>
      <c r="U72" s="44">
        <v>0.57586384179742911</v>
      </c>
      <c r="V72" s="45">
        <f t="shared" si="48"/>
        <v>0.42413615820257089</v>
      </c>
      <c r="W72" s="31">
        <f t="shared" si="44"/>
        <v>86420.472136681768</v>
      </c>
      <c r="X72" s="31">
        <f>W72</f>
        <v>86420.472136681768</v>
      </c>
      <c r="Y72" s="38">
        <f t="shared" si="45"/>
        <v>2.8562846553152488</v>
      </c>
      <c r="Z72" s="37">
        <f t="shared" si="46"/>
        <v>2.1037153446847521</v>
      </c>
    </row>
    <row r="73" spans="1:26" s="2" customFormat="1" ht="13.2" x14ac:dyDescent="0.25">
      <c r="B73" s="2" t="s">
        <v>70</v>
      </c>
      <c r="D73" s="25">
        <f>SUM(D54:D72)</f>
        <v>22059</v>
      </c>
      <c r="E73" s="25">
        <f>SUM(E54:E72)</f>
        <v>205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68.414937994305859</v>
      </c>
      <c r="F78" s="55">
        <f>$Y$4</f>
        <v>62.69909127569327</v>
      </c>
      <c r="G78" s="55">
        <f>E78-F78</f>
        <v>5.715846718612589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80.045160886305339</v>
      </c>
      <c r="F79" s="55">
        <f>$Y$29</f>
        <v>70.759855337339062</v>
      </c>
      <c r="G79" s="55">
        <f t="shared" ref="G79:G80" si="50">E79-F79</f>
        <v>9.2853055489662779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73.601760209046176</v>
      </c>
      <c r="F80" s="55">
        <f>$Y$54</f>
        <v>65.742473338077716</v>
      </c>
      <c r="G80" s="55">
        <f t="shared" si="50"/>
        <v>7.8592868709684609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156DA-1296-3A4E-96EA-5BDC86B34B4A}">
  <dimension ref="A1:Z80"/>
  <sheetViews>
    <sheetView topLeftCell="A2" workbookViewId="0">
      <selection activeCell="E48" sqref="E4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70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7234059.5248035127</v>
      </c>
      <c r="N4" s="32">
        <f>M4/J4</f>
        <v>72.340595248035129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72.340595248035129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6561967.6956747537</v>
      </c>
      <c r="Y4" s="40">
        <f>X4/R4</f>
        <v>65.61967695674754</v>
      </c>
      <c r="Z4" s="36">
        <f>T4-Y4</f>
        <v>6.7209182912875889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360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7134059.5248035127</v>
      </c>
      <c r="N5" s="33">
        <f t="shared" ref="N5:N22" si="10">M5/J5</f>
        <v>71.340595248035129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71.340595248035129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6465287.5014998801</v>
      </c>
      <c r="Y5" s="35">
        <f t="shared" ref="Y5:Y22" si="12">X5/R5</f>
        <v>64.652875014998799</v>
      </c>
      <c r="Z5" s="36">
        <f t="shared" ref="Z5:Z22" si="13">T5-Y5</f>
        <v>6.6877202330363303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516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6734059.5248035127</v>
      </c>
      <c r="N6" s="33">
        <f t="shared" si="10"/>
        <v>67.340595248035129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67.340595248035129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6078566.7248003855</v>
      </c>
      <c r="Y6" s="35">
        <f t="shared" si="12"/>
        <v>60.785667248003854</v>
      </c>
      <c r="Z6" s="36">
        <f t="shared" si="13"/>
        <v>6.5549280000312748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675</v>
      </c>
      <c r="E7" s="51">
        <v>1</v>
      </c>
      <c r="F7" s="3">
        <f t="shared" si="5"/>
        <v>1.4814814814814814E-3</v>
      </c>
      <c r="G7" s="2">
        <v>0.5</v>
      </c>
      <c r="H7" s="3">
        <f t="shared" si="6"/>
        <v>7.3800738007380063E-3</v>
      </c>
      <c r="I7" s="3">
        <f t="shared" si="7"/>
        <v>0.99261992619926198</v>
      </c>
      <c r="J7" s="5">
        <f t="shared" si="14"/>
        <v>100000</v>
      </c>
      <c r="K7" s="5">
        <f t="shared" si="8"/>
        <v>738.00738007380062</v>
      </c>
      <c r="L7" s="5">
        <f t="shared" si="9"/>
        <v>498154.98154981551</v>
      </c>
      <c r="M7" s="5">
        <f t="shared" si="0"/>
        <v>6234059.5248035127</v>
      </c>
      <c r="N7" s="33">
        <f t="shared" si="10"/>
        <v>62.340595248035129</v>
      </c>
      <c r="O7" s="4"/>
      <c r="Q7" s="27" t="s">
        <v>40</v>
      </c>
      <c r="R7" s="29">
        <f t="shared" si="1"/>
        <v>100000</v>
      </c>
      <c r="S7" s="29">
        <f t="shared" si="2"/>
        <v>498154.98154981551</v>
      </c>
      <c r="T7" s="35">
        <f t="shared" si="3"/>
        <v>62.340595248035129</v>
      </c>
      <c r="U7" s="42">
        <v>0.96680194174873568</v>
      </c>
      <c r="V7" s="43">
        <f>1-U7</f>
        <v>3.3198058251264317E-2</v>
      </c>
      <c r="W7" s="29">
        <f t="shared" si="11"/>
        <v>481617.20345416723</v>
      </c>
      <c r="X7" s="29">
        <f t="shared" si="4"/>
        <v>5595165.7539260173</v>
      </c>
      <c r="Y7" s="35">
        <f t="shared" si="12"/>
        <v>55.951657539260175</v>
      </c>
      <c r="Z7" s="36">
        <f t="shared" si="13"/>
        <v>6.3889377087749537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669</v>
      </c>
      <c r="E8" s="51">
        <v>2</v>
      </c>
      <c r="F8" s="3">
        <f t="shared" si="5"/>
        <v>2.9895366218236174E-3</v>
      </c>
      <c r="G8" s="2">
        <v>0.5</v>
      </c>
      <c r="H8" s="3">
        <f t="shared" si="6"/>
        <v>1.4836795252225522E-2</v>
      </c>
      <c r="I8" s="3">
        <f t="shared" si="7"/>
        <v>0.98516320474777452</v>
      </c>
      <c r="J8" s="5">
        <f t="shared" si="14"/>
        <v>99261.992619926197</v>
      </c>
      <c r="K8" s="5">
        <f t="shared" si="8"/>
        <v>1472.7298608297658</v>
      </c>
      <c r="L8" s="5">
        <f t="shared" si="9"/>
        <v>492628.13844755664</v>
      </c>
      <c r="M8" s="5">
        <f t="shared" si="0"/>
        <v>5735904.5432536975</v>
      </c>
      <c r="N8" s="33">
        <f t="shared" si="10"/>
        <v>57.785506736868108</v>
      </c>
      <c r="O8" s="4"/>
      <c r="Q8" s="27" t="s">
        <v>42</v>
      </c>
      <c r="R8" s="29">
        <f t="shared" si="1"/>
        <v>99261.992619926197</v>
      </c>
      <c r="S8" s="29">
        <f t="shared" si="2"/>
        <v>492628.13844755664</v>
      </c>
      <c r="T8" s="35">
        <f t="shared" si="3"/>
        <v>57.785506736868108</v>
      </c>
      <c r="U8" s="42">
        <v>0.96680194174873568</v>
      </c>
      <c r="V8" s="43">
        <f>1-U8</f>
        <v>3.3198058251264317E-2</v>
      </c>
      <c r="W8" s="29">
        <f t="shared" si="11"/>
        <v>476273.84081116278</v>
      </c>
      <c r="X8" s="29">
        <f t="shared" si="4"/>
        <v>5113548.5504718497</v>
      </c>
      <c r="Y8" s="35">
        <f t="shared" si="12"/>
        <v>51.515674988024955</v>
      </c>
      <c r="Z8" s="36">
        <f t="shared" si="13"/>
        <v>6.2698317488431528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710</v>
      </c>
      <c r="E9" s="51">
        <v>1</v>
      </c>
      <c r="F9" s="3">
        <f t="shared" si="5"/>
        <v>1.4084507042253522E-3</v>
      </c>
      <c r="G9" s="2">
        <v>0.5</v>
      </c>
      <c r="H9" s="3">
        <f t="shared" si="6"/>
        <v>7.0175438596491221E-3</v>
      </c>
      <c r="I9" s="3">
        <f t="shared" si="7"/>
        <v>0.99298245614035086</v>
      </c>
      <c r="J9" s="5">
        <f t="shared" si="14"/>
        <v>97789.26275909644</v>
      </c>
      <c r="K9" s="5">
        <f t="shared" si="8"/>
        <v>686.24044041471177</v>
      </c>
      <c r="L9" s="5">
        <f t="shared" si="9"/>
        <v>487230.71269444545</v>
      </c>
      <c r="M9" s="5">
        <f t="shared" si="0"/>
        <v>5243276.4048061408</v>
      </c>
      <c r="N9" s="33">
        <f t="shared" si="10"/>
        <v>53.618119790134187</v>
      </c>
      <c r="O9" s="4"/>
      <c r="Q9" s="27" t="s">
        <v>44</v>
      </c>
      <c r="R9" s="29">
        <f t="shared" si="1"/>
        <v>97789.26275909644</v>
      </c>
      <c r="S9" s="29">
        <f t="shared" si="2"/>
        <v>487230.71269444545</v>
      </c>
      <c r="T9" s="35">
        <f t="shared" si="3"/>
        <v>53.618119790134187</v>
      </c>
      <c r="U9" s="42">
        <v>0.9555940589531835</v>
      </c>
      <c r="V9" s="43">
        <f t="shared" ref="V9:V22" si="15">1-U9</f>
        <v>4.4405941046816499E-2</v>
      </c>
      <c r="W9" s="29">
        <f t="shared" si="11"/>
        <v>465594.77439033752</v>
      </c>
      <c r="X9" s="29">
        <f t="shared" si="4"/>
        <v>4637274.7096606866</v>
      </c>
      <c r="Y9" s="35">
        <f t="shared" si="12"/>
        <v>47.421103082498938</v>
      </c>
      <c r="Z9" s="36">
        <f t="shared" si="13"/>
        <v>6.1970167076352496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882</v>
      </c>
      <c r="E10" s="51">
        <v>3</v>
      </c>
      <c r="F10" s="3">
        <f t="shared" si="5"/>
        <v>3.4013605442176869E-3</v>
      </c>
      <c r="G10" s="2">
        <v>0.5</v>
      </c>
      <c r="H10" s="3">
        <f t="shared" si="6"/>
        <v>1.6863406408094431E-2</v>
      </c>
      <c r="I10" s="3">
        <f t="shared" si="7"/>
        <v>0.98313659359190553</v>
      </c>
      <c r="J10" s="5">
        <f t="shared" si="14"/>
        <v>97103.022318681731</v>
      </c>
      <c r="K10" s="5">
        <f t="shared" si="8"/>
        <v>1637.487728814194</v>
      </c>
      <c r="L10" s="5">
        <f t="shared" si="9"/>
        <v>481421.39227137313</v>
      </c>
      <c r="M10" s="5">
        <f t="shared" si="0"/>
        <v>4756045.6921116952</v>
      </c>
      <c r="N10" s="33">
        <f t="shared" si="10"/>
        <v>48.979378587237605</v>
      </c>
      <c r="O10" s="4"/>
      <c r="Q10" s="27" t="s">
        <v>46</v>
      </c>
      <c r="R10" s="29">
        <f t="shared" si="1"/>
        <v>97103.022318681731</v>
      </c>
      <c r="S10" s="29">
        <f t="shared" si="2"/>
        <v>481421.39227137313</v>
      </c>
      <c r="T10" s="35">
        <f t="shared" si="3"/>
        <v>48.979378587237605</v>
      </c>
      <c r="U10" s="42">
        <v>0.96363095511775332</v>
      </c>
      <c r="V10" s="43">
        <f t="shared" si="15"/>
        <v>3.6369044882246682E-2</v>
      </c>
      <c r="W10" s="29">
        <f t="shared" si="11"/>
        <v>463912.5560485819</v>
      </c>
      <c r="X10" s="29">
        <f t="shared" si="4"/>
        <v>4171679.935270349</v>
      </c>
      <c r="Y10" s="35">
        <f t="shared" si="12"/>
        <v>42.961380971020056</v>
      </c>
      <c r="Z10" s="36">
        <f t="shared" si="13"/>
        <v>6.0179976162175493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944</v>
      </c>
      <c r="E11" s="51">
        <v>3</v>
      </c>
      <c r="F11" s="3">
        <f t="shared" si="5"/>
        <v>3.1779661016949155E-3</v>
      </c>
      <c r="G11" s="2">
        <v>0.5</v>
      </c>
      <c r="H11" s="3">
        <f t="shared" si="6"/>
        <v>1.5764582238570676E-2</v>
      </c>
      <c r="I11" s="3">
        <f t="shared" si="7"/>
        <v>0.98423541776142931</v>
      </c>
      <c r="J11" s="5">
        <f t="shared" si="14"/>
        <v>95465.53458986753</v>
      </c>
      <c r="K11" s="5">
        <f t="shared" si="8"/>
        <v>1504.9742709910802</v>
      </c>
      <c r="L11" s="5">
        <f t="shared" si="9"/>
        <v>473565.23727185995</v>
      </c>
      <c r="M11" s="5">
        <f t="shared" si="0"/>
        <v>4274624.2998403218</v>
      </c>
      <c r="N11" s="33">
        <f t="shared" si="10"/>
        <v>44.776623502970672</v>
      </c>
      <c r="O11" s="4"/>
      <c r="Q11" s="27" t="s">
        <v>48</v>
      </c>
      <c r="R11" s="29">
        <f t="shared" si="1"/>
        <v>95465.53458986753</v>
      </c>
      <c r="S11" s="29">
        <f t="shared" si="2"/>
        <v>473565.23727185995</v>
      </c>
      <c r="T11" s="35">
        <f t="shared" si="3"/>
        <v>44.776623502970672</v>
      </c>
      <c r="U11" s="42">
        <v>0.96005435016735896</v>
      </c>
      <c r="V11" s="43">
        <f t="shared" si="15"/>
        <v>3.9945649832641039E-2</v>
      </c>
      <c r="W11" s="29">
        <f t="shared" si="11"/>
        <v>454648.36613088666</v>
      </c>
      <c r="X11" s="29">
        <f t="shared" si="4"/>
        <v>3707767.3792217672</v>
      </c>
      <c r="Y11" s="35">
        <f t="shared" si="12"/>
        <v>38.838806016755917</v>
      </c>
      <c r="Z11" s="36">
        <f t="shared" si="13"/>
        <v>5.9378174862147546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845</v>
      </c>
      <c r="E12" s="51">
        <v>2</v>
      </c>
      <c r="F12" s="3">
        <f t="shared" si="5"/>
        <v>2.3668639053254438E-3</v>
      </c>
      <c r="G12" s="2">
        <v>0.5</v>
      </c>
      <c r="H12" s="3">
        <f t="shared" si="6"/>
        <v>1.1764705882352941E-2</v>
      </c>
      <c r="I12" s="3">
        <f t="shared" si="7"/>
        <v>0.9882352941176471</v>
      </c>
      <c r="J12" s="5">
        <f t="shared" si="14"/>
        <v>93960.560318876451</v>
      </c>
      <c r="K12" s="5">
        <f t="shared" si="8"/>
        <v>1105.418356692664</v>
      </c>
      <c r="L12" s="5">
        <f t="shared" si="9"/>
        <v>467039.25570265052</v>
      </c>
      <c r="M12" s="5">
        <f t="shared" si="0"/>
        <v>3801059.062568462</v>
      </c>
      <c r="N12" s="33">
        <f t="shared" si="10"/>
        <v>40.453771770503572</v>
      </c>
      <c r="O12" s="4"/>
      <c r="Q12" s="27" t="s">
        <v>50</v>
      </c>
      <c r="R12" s="29">
        <f t="shared" si="1"/>
        <v>93960.560318876451</v>
      </c>
      <c r="S12" s="29">
        <f t="shared" si="2"/>
        <v>467039.25570265052</v>
      </c>
      <c r="T12" s="35">
        <f t="shared" si="3"/>
        <v>40.453771770503572</v>
      </c>
      <c r="U12" s="42">
        <v>0.94127750867207383</v>
      </c>
      <c r="V12" s="43">
        <f t="shared" si="15"/>
        <v>5.8722491327926174E-2</v>
      </c>
      <c r="W12" s="29">
        <f t="shared" si="11"/>
        <v>439613.54705985053</v>
      </c>
      <c r="X12" s="29">
        <f t="shared" si="4"/>
        <v>3253119.0130908806</v>
      </c>
      <c r="Y12" s="35">
        <f t="shared" si="12"/>
        <v>34.622175538871673</v>
      </c>
      <c r="Z12" s="36">
        <f t="shared" si="13"/>
        <v>5.8315962316318988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753</v>
      </c>
      <c r="E13" s="51">
        <v>7</v>
      </c>
      <c r="F13" s="3">
        <f t="shared" si="5"/>
        <v>9.2961487383798145E-3</v>
      </c>
      <c r="G13" s="2">
        <v>0.5</v>
      </c>
      <c r="H13" s="3">
        <f t="shared" si="6"/>
        <v>4.5425048669695003E-2</v>
      </c>
      <c r="I13" s="3">
        <f t="shared" si="7"/>
        <v>0.95457495133030501</v>
      </c>
      <c r="J13" s="5">
        <f t="shared" si="14"/>
        <v>92855.141962183785</v>
      </c>
      <c r="K13" s="5">
        <f t="shared" si="8"/>
        <v>4217.949342863637</v>
      </c>
      <c r="L13" s="5">
        <f t="shared" si="9"/>
        <v>453730.83645375981</v>
      </c>
      <c r="M13" s="5">
        <f t="shared" si="0"/>
        <v>3334019.8068658113</v>
      </c>
      <c r="N13" s="33">
        <f t="shared" si="10"/>
        <v>35.905602386819091</v>
      </c>
      <c r="O13" s="4"/>
      <c r="Q13" s="27" t="s">
        <v>52</v>
      </c>
      <c r="R13" s="29">
        <f t="shared" si="1"/>
        <v>92855.141962183785</v>
      </c>
      <c r="S13" s="29">
        <f t="shared" si="2"/>
        <v>453730.83645375981</v>
      </c>
      <c r="T13" s="35">
        <f t="shared" si="3"/>
        <v>35.905602386819091</v>
      </c>
      <c r="U13" s="42">
        <v>0.95386474178345915</v>
      </c>
      <c r="V13" s="43">
        <f t="shared" si="15"/>
        <v>4.6135258216540853E-2</v>
      </c>
      <c r="W13" s="29">
        <f t="shared" si="11"/>
        <v>432797.84715315851</v>
      </c>
      <c r="X13" s="29">
        <f t="shared" si="4"/>
        <v>2813505.4660310303</v>
      </c>
      <c r="Y13" s="35">
        <f t="shared" si="12"/>
        <v>30.299942540358824</v>
      </c>
      <c r="Z13" s="36">
        <f t="shared" si="13"/>
        <v>5.6056598464602665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924</v>
      </c>
      <c r="E14" s="51">
        <v>5</v>
      </c>
      <c r="F14" s="3">
        <f t="shared" si="5"/>
        <v>5.411255411255411E-3</v>
      </c>
      <c r="G14" s="2">
        <v>0.5</v>
      </c>
      <c r="H14" s="3">
        <f t="shared" si="6"/>
        <v>2.6695141484249868E-2</v>
      </c>
      <c r="I14" s="3">
        <f t="shared" si="7"/>
        <v>0.9733048585157501</v>
      </c>
      <c r="J14" s="5">
        <f t="shared" si="14"/>
        <v>88637.192619320151</v>
      </c>
      <c r="K14" s="5">
        <f t="shared" si="8"/>
        <v>2366.1823977394597</v>
      </c>
      <c r="L14" s="5">
        <f t="shared" si="9"/>
        <v>437270.5071022521</v>
      </c>
      <c r="M14" s="5">
        <f t="shared" si="0"/>
        <v>2880288.9704120513</v>
      </c>
      <c r="N14" s="33">
        <f t="shared" si="10"/>
        <v>32.495263955192527</v>
      </c>
      <c r="O14" s="4"/>
      <c r="Q14" s="27" t="s">
        <v>54</v>
      </c>
      <c r="R14" s="29">
        <f t="shared" si="1"/>
        <v>88637.192619320151</v>
      </c>
      <c r="S14" s="29">
        <f t="shared" si="2"/>
        <v>437270.5071022521</v>
      </c>
      <c r="T14" s="35">
        <f t="shared" si="3"/>
        <v>32.495263955192527</v>
      </c>
      <c r="U14" s="42">
        <v>0.94210046609890041</v>
      </c>
      <c r="V14" s="43">
        <f t="shared" si="15"/>
        <v>5.7899533901099587E-2</v>
      </c>
      <c r="W14" s="29">
        <f t="shared" si="11"/>
        <v>411952.74855233426</v>
      </c>
      <c r="X14" s="29">
        <f t="shared" si="4"/>
        <v>2380707.6188778719</v>
      </c>
      <c r="Y14" s="35">
        <f t="shared" si="12"/>
        <v>26.859014241375597</v>
      </c>
      <c r="Z14" s="36">
        <f t="shared" si="13"/>
        <v>5.6362497138169303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923</v>
      </c>
      <c r="E15" s="51">
        <v>5</v>
      </c>
      <c r="F15" s="3">
        <f t="shared" si="5"/>
        <v>5.4171180931744311E-3</v>
      </c>
      <c r="G15" s="2">
        <v>0.5</v>
      </c>
      <c r="H15" s="3">
        <f t="shared" si="6"/>
        <v>2.6723677177979691E-2</v>
      </c>
      <c r="I15" s="3">
        <f t="shared" si="7"/>
        <v>0.97327632282202026</v>
      </c>
      <c r="J15" s="5">
        <f t="shared" si="14"/>
        <v>86271.010221580684</v>
      </c>
      <c r="K15" s="5">
        <f t="shared" si="8"/>
        <v>2305.4786269797082</v>
      </c>
      <c r="L15" s="5">
        <f t="shared" si="9"/>
        <v>425591.35454045411</v>
      </c>
      <c r="M15" s="5">
        <f t="shared" si="0"/>
        <v>2443018.4633097993</v>
      </c>
      <c r="N15" s="33">
        <f t="shared" si="10"/>
        <v>28.317953586437529</v>
      </c>
      <c r="O15" s="4"/>
      <c r="Q15" s="27" t="s">
        <v>56</v>
      </c>
      <c r="R15" s="29">
        <f t="shared" si="1"/>
        <v>86271.010221580684</v>
      </c>
      <c r="S15" s="29">
        <f t="shared" si="2"/>
        <v>425591.35454045411</v>
      </c>
      <c r="T15" s="35">
        <f t="shared" si="3"/>
        <v>28.317953586437529</v>
      </c>
      <c r="U15" s="42">
        <v>0.91645683631107144</v>
      </c>
      <c r="V15" s="43">
        <f t="shared" si="15"/>
        <v>8.3543163688928557E-2</v>
      </c>
      <c r="W15" s="29">
        <f t="shared" si="11"/>
        <v>390036.10634348815</v>
      </c>
      <c r="X15" s="29">
        <f t="shared" si="4"/>
        <v>1968754.8703255379</v>
      </c>
      <c r="Y15" s="35">
        <f t="shared" si="12"/>
        <v>22.820584403369534</v>
      </c>
      <c r="Z15" s="36">
        <f t="shared" si="13"/>
        <v>5.4973691830679954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898</v>
      </c>
      <c r="E16" s="51">
        <v>11</v>
      </c>
      <c r="F16" s="3">
        <f t="shared" si="5"/>
        <v>1.2249443207126948E-2</v>
      </c>
      <c r="G16" s="2">
        <v>0.5</v>
      </c>
      <c r="H16" s="3">
        <f t="shared" si="6"/>
        <v>5.9427336574824421E-2</v>
      </c>
      <c r="I16" s="3">
        <f t="shared" si="7"/>
        <v>0.94057266342517554</v>
      </c>
      <c r="J16" s="5">
        <f t="shared" si="14"/>
        <v>83965.531594600965</v>
      </c>
      <c r="K16" s="5">
        <f t="shared" si="8"/>
        <v>4989.8479067564058</v>
      </c>
      <c r="L16" s="5">
        <f t="shared" si="9"/>
        <v>407353.03820611385</v>
      </c>
      <c r="M16" s="5">
        <f t="shared" si="0"/>
        <v>2017427.1087693451</v>
      </c>
      <c r="N16" s="33">
        <f t="shared" si="10"/>
        <v>24.026848522913024</v>
      </c>
      <c r="O16" s="4"/>
      <c r="Q16" s="27" t="s">
        <v>58</v>
      </c>
      <c r="R16" s="29">
        <f t="shared" si="1"/>
        <v>83965.531594600965</v>
      </c>
      <c r="S16" s="29">
        <f t="shared" si="2"/>
        <v>407353.03820611385</v>
      </c>
      <c r="T16" s="35">
        <f t="shared" si="3"/>
        <v>24.026848522913024</v>
      </c>
      <c r="U16" s="42">
        <v>0.8859396016463057</v>
      </c>
      <c r="V16" s="43">
        <f t="shared" si="15"/>
        <v>0.1140603983536943</v>
      </c>
      <c r="W16" s="29">
        <f t="shared" si="11"/>
        <v>360890.18839773687</v>
      </c>
      <c r="X16" s="29">
        <f t="shared" si="4"/>
        <v>1578718.7639820497</v>
      </c>
      <c r="Y16" s="35">
        <f t="shared" si="12"/>
        <v>18.801986172187377</v>
      </c>
      <c r="Z16" s="36">
        <f t="shared" si="13"/>
        <v>5.2248623507256475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677</v>
      </c>
      <c r="E17" s="51">
        <v>10</v>
      </c>
      <c r="F17" s="3">
        <f t="shared" si="5"/>
        <v>1.4771048744460856E-2</v>
      </c>
      <c r="G17" s="2">
        <v>0.5</v>
      </c>
      <c r="H17" s="3">
        <f t="shared" si="6"/>
        <v>7.122507122507124E-2</v>
      </c>
      <c r="I17" s="3">
        <f t="shared" si="7"/>
        <v>0.92877492877492873</v>
      </c>
      <c r="J17" s="5">
        <f t="shared" si="14"/>
        <v>78975.683687844561</v>
      </c>
      <c r="K17" s="5">
        <f t="shared" si="8"/>
        <v>5625.0486957154262</v>
      </c>
      <c r="L17" s="5">
        <f t="shared" si="9"/>
        <v>380815.79669993429</v>
      </c>
      <c r="M17" s="5">
        <f t="shared" si="0"/>
        <v>1610074.0705632311</v>
      </c>
      <c r="N17" s="33">
        <f t="shared" si="10"/>
        <v>20.386959572608848</v>
      </c>
      <c r="O17" s="4"/>
      <c r="Q17" s="27" t="s">
        <v>60</v>
      </c>
      <c r="R17" s="29">
        <f t="shared" si="1"/>
        <v>78975.683687844561</v>
      </c>
      <c r="S17" s="29">
        <f t="shared" si="2"/>
        <v>380815.79669993429</v>
      </c>
      <c r="T17" s="35">
        <f t="shared" si="3"/>
        <v>20.386959572608848</v>
      </c>
      <c r="U17" s="42">
        <v>0.85631920960893304</v>
      </c>
      <c r="V17" s="43">
        <f t="shared" si="15"/>
        <v>0.14368079039106696</v>
      </c>
      <c r="W17" s="29">
        <f t="shared" si="11"/>
        <v>326099.88203668385</v>
      </c>
      <c r="X17" s="29">
        <f t="shared" si="4"/>
        <v>1217828.5755843129</v>
      </c>
      <c r="Y17" s="35">
        <f t="shared" si="12"/>
        <v>15.4202979792849</v>
      </c>
      <c r="Z17" s="36">
        <f t="shared" si="13"/>
        <v>4.9666615933239484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488</v>
      </c>
      <c r="E18" s="51">
        <v>10</v>
      </c>
      <c r="F18" s="3">
        <f t="shared" si="5"/>
        <v>2.0491803278688523E-2</v>
      </c>
      <c r="G18" s="2">
        <v>0.5</v>
      </c>
      <c r="H18" s="3">
        <f t="shared" si="6"/>
        <v>9.7465886939571131E-2</v>
      </c>
      <c r="I18" s="3">
        <f t="shared" si="7"/>
        <v>0.90253411306042886</v>
      </c>
      <c r="J18" s="5">
        <f t="shared" si="14"/>
        <v>73350.63499212914</v>
      </c>
      <c r="K18" s="5">
        <f t="shared" si="8"/>
        <v>7149.184697088609</v>
      </c>
      <c r="L18" s="5">
        <f t="shared" si="9"/>
        <v>348880.21321792417</v>
      </c>
      <c r="M18" s="5">
        <f t="shared" si="0"/>
        <v>1229258.273863297</v>
      </c>
      <c r="N18" s="33">
        <f t="shared" si="10"/>
        <v>16.758658926336519</v>
      </c>
      <c r="O18" s="4"/>
      <c r="Q18" s="27" t="s">
        <v>62</v>
      </c>
      <c r="R18" s="29">
        <f t="shared" si="1"/>
        <v>73350.63499212914</v>
      </c>
      <c r="S18" s="29">
        <f t="shared" si="2"/>
        <v>348880.21321792417</v>
      </c>
      <c r="T18" s="35">
        <f t="shared" si="3"/>
        <v>16.758658926336519</v>
      </c>
      <c r="U18" s="42">
        <v>0.77613843304153718</v>
      </c>
      <c r="V18" s="43">
        <f t="shared" si="15"/>
        <v>0.22386156695846282</v>
      </c>
      <c r="W18" s="29">
        <f t="shared" si="11"/>
        <v>270779.34200615704</v>
      </c>
      <c r="X18" s="29">
        <f t="shared" si="4"/>
        <v>891728.69354762917</v>
      </c>
      <c r="Y18" s="35">
        <f t="shared" si="12"/>
        <v>12.157068492226628</v>
      </c>
      <c r="Z18" s="36">
        <f t="shared" si="13"/>
        <v>4.601590434109891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356</v>
      </c>
      <c r="E19" s="51">
        <v>10</v>
      </c>
      <c r="F19" s="3">
        <f t="shared" si="5"/>
        <v>2.8089887640449437E-2</v>
      </c>
      <c r="G19" s="2">
        <v>0.5</v>
      </c>
      <c r="H19" s="3">
        <f t="shared" si="6"/>
        <v>0.13123359580052493</v>
      </c>
      <c r="I19" s="3">
        <f t="shared" si="7"/>
        <v>0.86876640419947504</v>
      </c>
      <c r="J19" s="5">
        <f t="shared" si="14"/>
        <v>66201.450295040529</v>
      </c>
      <c r="K19" s="5">
        <f t="shared" si="8"/>
        <v>8687.8543694278906</v>
      </c>
      <c r="L19" s="5">
        <f t="shared" si="9"/>
        <v>309287.61555163295</v>
      </c>
      <c r="M19" s="5">
        <f t="shared" si="0"/>
        <v>880378.06064537272</v>
      </c>
      <c r="N19" s="33">
        <f t="shared" si="10"/>
        <v>13.298470905422537</v>
      </c>
      <c r="O19" s="4"/>
      <c r="Q19" s="27" t="s">
        <v>64</v>
      </c>
      <c r="R19" s="29">
        <f t="shared" si="1"/>
        <v>66201.450295040529</v>
      </c>
      <c r="S19" s="29">
        <f t="shared" si="2"/>
        <v>309287.61555163295</v>
      </c>
      <c r="T19" s="35">
        <f t="shared" si="3"/>
        <v>13.298470905422537</v>
      </c>
      <c r="U19" s="42">
        <v>0.73716277889453141</v>
      </c>
      <c r="V19" s="43">
        <f t="shared" si="15"/>
        <v>0.26283722110546859</v>
      </c>
      <c r="W19" s="29">
        <f t="shared" si="11"/>
        <v>227995.31815770525</v>
      </c>
      <c r="X19" s="29">
        <f t="shared" si="4"/>
        <v>620949.35154147213</v>
      </c>
      <c r="Y19" s="35">
        <f t="shared" si="12"/>
        <v>9.3796940818378189</v>
      </c>
      <c r="Z19" s="36">
        <f t="shared" si="13"/>
        <v>3.918776823584718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205</v>
      </c>
      <c r="E20" s="51">
        <v>18</v>
      </c>
      <c r="F20" s="3">
        <f t="shared" si="5"/>
        <v>8.7804878048780483E-2</v>
      </c>
      <c r="G20" s="2">
        <v>0.5</v>
      </c>
      <c r="H20" s="3">
        <f t="shared" si="6"/>
        <v>0.36</v>
      </c>
      <c r="I20" s="3">
        <f t="shared" si="7"/>
        <v>0.64</v>
      </c>
      <c r="J20" s="5">
        <f t="shared" si="14"/>
        <v>57513.595925612637</v>
      </c>
      <c r="K20" s="5">
        <f t="shared" si="8"/>
        <v>20704.894533220548</v>
      </c>
      <c r="L20" s="5">
        <f t="shared" si="9"/>
        <v>235805.74329501181</v>
      </c>
      <c r="M20" s="5">
        <f t="shared" si="0"/>
        <v>571090.44509373978</v>
      </c>
      <c r="N20" s="33">
        <f t="shared" si="10"/>
        <v>9.9296598639455791</v>
      </c>
      <c r="O20" s="4"/>
      <c r="Q20" s="27" t="s">
        <v>66</v>
      </c>
      <c r="R20" s="29">
        <f t="shared" si="1"/>
        <v>57513.595925612637</v>
      </c>
      <c r="S20" s="29">
        <f t="shared" si="2"/>
        <v>235805.74329501181</v>
      </c>
      <c r="T20" s="35">
        <f t="shared" si="3"/>
        <v>9.9296598639455791</v>
      </c>
      <c r="U20" s="42">
        <v>0.7271372759570951</v>
      </c>
      <c r="V20" s="43">
        <f t="shared" si="15"/>
        <v>0.2728627240429049</v>
      </c>
      <c r="W20" s="29">
        <f t="shared" si="11"/>
        <v>171463.14583457293</v>
      </c>
      <c r="X20" s="29">
        <f t="shared" si="4"/>
        <v>392954.03338376683</v>
      </c>
      <c r="Y20" s="35">
        <f t="shared" si="12"/>
        <v>6.8323676699333609</v>
      </c>
      <c r="Z20" s="36">
        <f t="shared" si="13"/>
        <v>3.0972921940122182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107</v>
      </c>
      <c r="E21" s="51">
        <v>16</v>
      </c>
      <c r="F21" s="3">
        <f t="shared" si="5"/>
        <v>0.14953271028037382</v>
      </c>
      <c r="G21" s="2">
        <v>0.5</v>
      </c>
      <c r="H21" s="3">
        <f t="shared" si="6"/>
        <v>0.54421768707482987</v>
      </c>
      <c r="I21" s="3">
        <f t="shared" si="7"/>
        <v>0.45578231292517013</v>
      </c>
      <c r="J21" s="5">
        <f t="shared" si="14"/>
        <v>36808.701392392089</v>
      </c>
      <c r="K21" s="5">
        <f t="shared" si="8"/>
        <v>20031.946335995694</v>
      </c>
      <c r="L21" s="5">
        <f t="shared" si="9"/>
        <v>133963.64112197122</v>
      </c>
      <c r="M21" s="5">
        <f>L21+M22</f>
        <v>335284.70179872797</v>
      </c>
      <c r="N21" s="33">
        <f t="shared" si="10"/>
        <v>9.1088435374149661</v>
      </c>
      <c r="O21" s="4"/>
      <c r="Q21" s="27" t="s">
        <v>68</v>
      </c>
      <c r="R21" s="29">
        <f t="shared" si="1"/>
        <v>36808.701392392089</v>
      </c>
      <c r="S21" s="29">
        <f t="shared" si="2"/>
        <v>133963.64112197122</v>
      </c>
      <c r="T21" s="35">
        <f t="shared" si="3"/>
        <v>9.1088435374149661</v>
      </c>
      <c r="U21" s="42">
        <v>0.68635947845240242</v>
      </c>
      <c r="V21" s="43">
        <f t="shared" si="15"/>
        <v>0.31364052154759758</v>
      </c>
      <c r="W21" s="29">
        <f t="shared" si="11"/>
        <v>91947.214852060977</v>
      </c>
      <c r="X21" s="29">
        <f>X22+W21</f>
        <v>221490.8875491939</v>
      </c>
      <c r="Y21" s="35">
        <f t="shared" si="12"/>
        <v>6.017351310170735</v>
      </c>
      <c r="Z21" s="36">
        <f t="shared" si="13"/>
        <v>3.0914922272442311</v>
      </c>
    </row>
    <row r="22" spans="1:26" s="2" customFormat="1" ht="14.4" x14ac:dyDescent="0.3">
      <c r="A22" s="12">
        <v>19</v>
      </c>
      <c r="B22" s="13" t="s">
        <v>69</v>
      </c>
      <c r="C22" s="12"/>
      <c r="D22" s="60">
        <v>60</v>
      </c>
      <c r="E22" s="57">
        <v>5</v>
      </c>
      <c r="F22" s="17">
        <f t="shared" si="5"/>
        <v>8.3333333333333329E-2</v>
      </c>
      <c r="G22" s="12"/>
      <c r="H22" s="17">
        <v>1</v>
      </c>
      <c r="I22" s="17">
        <f t="shared" si="7"/>
        <v>0</v>
      </c>
      <c r="J22" s="21">
        <f t="shared" si="14"/>
        <v>16776.755056396396</v>
      </c>
      <c r="K22" s="21">
        <f t="shared" si="8"/>
        <v>16776.755056396396</v>
      </c>
      <c r="L22" s="21">
        <f>K22/F22</f>
        <v>201321.06067675675</v>
      </c>
      <c r="M22" s="21">
        <f>L22</f>
        <v>201321.06067675675</v>
      </c>
      <c r="N22" s="34">
        <f t="shared" si="10"/>
        <v>12</v>
      </c>
      <c r="O22" s="4"/>
      <c r="Q22" s="30" t="s">
        <v>69</v>
      </c>
      <c r="R22" s="31">
        <f t="shared" si="1"/>
        <v>16776.755056396396</v>
      </c>
      <c r="S22" s="31">
        <f t="shared" si="2"/>
        <v>201321.06067675675</v>
      </c>
      <c r="T22" s="38">
        <f t="shared" si="3"/>
        <v>12</v>
      </c>
      <c r="U22" s="44">
        <v>0.64346806172022719</v>
      </c>
      <c r="V22" s="45">
        <f t="shared" si="15"/>
        <v>0.35653193827977281</v>
      </c>
      <c r="W22" s="31">
        <f t="shared" si="11"/>
        <v>129543.67269713292</v>
      </c>
      <c r="X22" s="31">
        <f>W22</f>
        <v>129543.67269713292</v>
      </c>
      <c r="Y22" s="38">
        <f t="shared" si="12"/>
        <v>7.7216167406427267</v>
      </c>
      <c r="Z22" s="37">
        <f t="shared" si="13"/>
        <v>4.2783832593572733</v>
      </c>
    </row>
    <row r="23" spans="1:26" s="2" customFormat="1" ht="13.2" x14ac:dyDescent="0.25">
      <c r="B23" s="2" t="s">
        <v>70</v>
      </c>
      <c r="D23" s="25">
        <f>SUM(D4:D22)</f>
        <v>11062</v>
      </c>
      <c r="E23" s="61">
        <f>SUM(E4:E22)</f>
        <v>109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87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7774755.7050145231</v>
      </c>
      <c r="N29" s="32">
        <f>M29/J29</f>
        <v>77.747557050145232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77.747557050145232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6914845.9650270715</v>
      </c>
      <c r="Y29" s="40">
        <f>X29/R29</f>
        <v>69.148459650270709</v>
      </c>
      <c r="Z29" s="36">
        <f>T29-Y29</f>
        <v>8.5990973998745233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324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7674755.7050145231</v>
      </c>
      <c r="N30" s="33">
        <f t="shared" ref="N30:N47" si="26">M30/J30</f>
        <v>76.747557050145232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76.747557050145232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6818981.2910241075</v>
      </c>
      <c r="Y30" s="35">
        <f t="shared" ref="Y30:Y47" si="28">X30/R30</f>
        <v>68.189812910241073</v>
      </c>
      <c r="Z30" s="36">
        <f t="shared" ref="Z30:Z47" si="29">T30-Y30</f>
        <v>8.5577441399041589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517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7274755.7050145231</v>
      </c>
      <c r="N31" s="33">
        <f t="shared" si="26"/>
        <v>72.747557050145232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72.747557050145232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6435522.5950122504</v>
      </c>
      <c r="Y31" s="35">
        <f t="shared" si="28"/>
        <v>64.355225950122502</v>
      </c>
      <c r="Z31" s="36">
        <f t="shared" si="29"/>
        <v>8.3923311000227301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592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6774755.7050145231</v>
      </c>
      <c r="N32" s="33">
        <f t="shared" si="26"/>
        <v>67.747557050145232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67.747557050145232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5956199.2249974292</v>
      </c>
      <c r="Y32" s="35">
        <f t="shared" si="28"/>
        <v>59.561992249974288</v>
      </c>
      <c r="Z32" s="36">
        <f t="shared" si="29"/>
        <v>8.185564800170944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649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6274755.7050145231</v>
      </c>
      <c r="N33" s="33">
        <f t="shared" si="26"/>
        <v>62.747557050145232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62.747557050145232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5476875.854982608</v>
      </c>
      <c r="Y33" s="35">
        <f t="shared" si="28"/>
        <v>54.768758549826082</v>
      </c>
      <c r="Z33" s="36">
        <f t="shared" si="29"/>
        <v>7.9787985003191508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704</v>
      </c>
      <c r="E34" s="51">
        <v>1</v>
      </c>
      <c r="F34" s="3">
        <f t="shared" si="21"/>
        <v>1.4204545454545455E-3</v>
      </c>
      <c r="G34" s="2">
        <v>0.5</v>
      </c>
      <c r="H34" s="3">
        <f t="shared" si="22"/>
        <v>7.0771408351026181E-3</v>
      </c>
      <c r="I34" s="3">
        <f t="shared" si="23"/>
        <v>0.99292285916489742</v>
      </c>
      <c r="J34" s="5">
        <f t="shared" si="30"/>
        <v>100000</v>
      </c>
      <c r="K34" s="5">
        <f t="shared" si="24"/>
        <v>707.71408351026184</v>
      </c>
      <c r="L34" s="5">
        <f t="shared" si="25"/>
        <v>498230.71479122434</v>
      </c>
      <c r="M34" s="5">
        <f t="shared" si="16"/>
        <v>5774755.7050145231</v>
      </c>
      <c r="N34" s="33">
        <f t="shared" si="26"/>
        <v>57.747557050145232</v>
      </c>
      <c r="O34" s="4"/>
      <c r="Q34" s="27" t="s">
        <v>44</v>
      </c>
      <c r="R34" s="29">
        <f t="shared" si="17"/>
        <v>100000</v>
      </c>
      <c r="S34" s="29">
        <f t="shared" si="18"/>
        <v>498230.71479122434</v>
      </c>
      <c r="T34" s="35">
        <f t="shared" si="19"/>
        <v>57.747557050145232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482875.35240893008</v>
      </c>
      <c r="X34" s="29">
        <f t="shared" si="20"/>
        <v>4997552.4849677868</v>
      </c>
      <c r="Y34" s="35">
        <f t="shared" si="28"/>
        <v>49.975524849677868</v>
      </c>
      <c r="Z34" s="36">
        <f t="shared" si="29"/>
        <v>7.7720322004673648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734</v>
      </c>
      <c r="E35" s="51">
        <v>1</v>
      </c>
      <c r="F35" s="3">
        <f t="shared" si="21"/>
        <v>1.3623978201634877E-3</v>
      </c>
      <c r="G35" s="2">
        <v>0.5</v>
      </c>
      <c r="H35" s="3">
        <f t="shared" si="22"/>
        <v>6.7888662593346902E-3</v>
      </c>
      <c r="I35" s="3">
        <f t="shared" si="23"/>
        <v>0.99321113374066528</v>
      </c>
      <c r="J35" s="5">
        <f t="shared" si="30"/>
        <v>99292.285916489738</v>
      </c>
      <c r="K35" s="5">
        <f t="shared" si="24"/>
        <v>674.08204967067024</v>
      </c>
      <c r="L35" s="5">
        <f t="shared" si="25"/>
        <v>494776.22445827199</v>
      </c>
      <c r="M35" s="5">
        <f t="shared" si="16"/>
        <v>5276524.9902232988</v>
      </c>
      <c r="N35" s="33">
        <f t="shared" si="26"/>
        <v>53.141338639953823</v>
      </c>
      <c r="O35" s="4"/>
      <c r="Q35" s="27" t="s">
        <v>46</v>
      </c>
      <c r="R35" s="29">
        <f t="shared" si="17"/>
        <v>99292.285916489738</v>
      </c>
      <c r="S35" s="29">
        <f t="shared" si="18"/>
        <v>494776.22445827199</v>
      </c>
      <c r="T35" s="35">
        <f t="shared" si="19"/>
        <v>53.141338639953823</v>
      </c>
      <c r="U35" s="42">
        <v>0.96192878092594225</v>
      </c>
      <c r="V35" s="43">
        <f t="shared" si="31"/>
        <v>3.8071219074057749E-2</v>
      </c>
      <c r="W35" s="29">
        <f t="shared" si="27"/>
        <v>475939.49042428593</v>
      </c>
      <c r="X35" s="29">
        <f t="shared" si="20"/>
        <v>4514677.1325588571</v>
      </c>
      <c r="Y35" s="35">
        <f t="shared" si="28"/>
        <v>45.468558719213576</v>
      </c>
      <c r="Z35" s="36">
        <f t="shared" si="29"/>
        <v>7.672779920740247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855</v>
      </c>
      <c r="E36" s="51">
        <v>1</v>
      </c>
      <c r="F36" s="3">
        <f t="shared" si="21"/>
        <v>1.1695906432748538E-3</v>
      </c>
      <c r="G36" s="2">
        <v>0.5</v>
      </c>
      <c r="H36" s="3">
        <f t="shared" si="22"/>
        <v>5.8309037900874626E-3</v>
      </c>
      <c r="I36" s="3">
        <f t="shared" si="23"/>
        <v>0.99416909620991256</v>
      </c>
      <c r="J36" s="5">
        <f t="shared" si="30"/>
        <v>98618.203866819065</v>
      </c>
      <c r="K36" s="5">
        <f t="shared" si="24"/>
        <v>575.0332586986533</v>
      </c>
      <c r="L36" s="5">
        <f t="shared" si="25"/>
        <v>491653.43618734868</v>
      </c>
      <c r="M36" s="5">
        <f t="shared" si="16"/>
        <v>4781748.7657650271</v>
      </c>
      <c r="N36" s="33">
        <f t="shared" si="26"/>
        <v>48.487485862373198</v>
      </c>
      <c r="O36" s="4"/>
      <c r="Q36" s="27" t="s">
        <v>48</v>
      </c>
      <c r="R36" s="29">
        <f t="shared" si="17"/>
        <v>98618.203866819065</v>
      </c>
      <c r="S36" s="29">
        <f t="shared" si="18"/>
        <v>491653.43618734868</v>
      </c>
      <c r="T36" s="35">
        <f t="shared" si="19"/>
        <v>48.487485862373198</v>
      </c>
      <c r="U36" s="42">
        <v>0.95558309086652893</v>
      </c>
      <c r="V36" s="43">
        <f t="shared" si="31"/>
        <v>4.4416909133471072E-2</v>
      </c>
      <c r="W36" s="29">
        <f t="shared" si="27"/>
        <v>469815.71018705639</v>
      </c>
      <c r="X36" s="29">
        <f t="shared" si="20"/>
        <v>4038737.642134571</v>
      </c>
      <c r="Y36" s="35">
        <f t="shared" si="28"/>
        <v>40.953267082300194</v>
      </c>
      <c r="Z36" s="36">
        <f t="shared" si="29"/>
        <v>7.5342187800730045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785</v>
      </c>
      <c r="E37" s="51">
        <v>3</v>
      </c>
      <c r="F37" s="3">
        <f t="shared" si="21"/>
        <v>3.821656050955414E-3</v>
      </c>
      <c r="G37" s="2">
        <v>0.5</v>
      </c>
      <c r="H37" s="3">
        <f t="shared" si="22"/>
        <v>1.8927444794952678E-2</v>
      </c>
      <c r="I37" s="3">
        <f t="shared" si="23"/>
        <v>0.98107255520504733</v>
      </c>
      <c r="J37" s="5">
        <f t="shared" si="30"/>
        <v>98043.170608120417</v>
      </c>
      <c r="K37" s="5">
        <f t="shared" si="24"/>
        <v>1855.7066992073262</v>
      </c>
      <c r="L37" s="5">
        <f t="shared" si="25"/>
        <v>485576.58629258384</v>
      </c>
      <c r="M37" s="5">
        <f t="shared" si="16"/>
        <v>4290095.3295776788</v>
      </c>
      <c r="N37" s="33">
        <f t="shared" si="26"/>
        <v>43.757207187079196</v>
      </c>
      <c r="O37" s="4"/>
      <c r="Q37" s="27" t="s">
        <v>50</v>
      </c>
      <c r="R37" s="29">
        <f t="shared" si="17"/>
        <v>98043.170608120417</v>
      </c>
      <c r="S37" s="29">
        <f t="shared" si="18"/>
        <v>485576.58629258384</v>
      </c>
      <c r="T37" s="35">
        <f t="shared" si="19"/>
        <v>43.757207187079196</v>
      </c>
      <c r="U37" s="42">
        <v>0.95343645724036619</v>
      </c>
      <c r="V37" s="43">
        <f t="shared" si="31"/>
        <v>4.6563542759633814E-2</v>
      </c>
      <c r="W37" s="29">
        <f t="shared" si="27"/>
        <v>462966.42015367211</v>
      </c>
      <c r="X37" s="29">
        <f t="shared" si="20"/>
        <v>3568921.9319475144</v>
      </c>
      <c r="Y37" s="35">
        <f t="shared" si="28"/>
        <v>36.401535260548975</v>
      </c>
      <c r="Z37" s="36">
        <f t="shared" si="29"/>
        <v>7.3556719265302206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773</v>
      </c>
      <c r="E38" s="51">
        <v>1</v>
      </c>
      <c r="F38" s="3">
        <f t="shared" si="21"/>
        <v>1.29366106080207E-3</v>
      </c>
      <c r="G38" s="2">
        <v>0.5</v>
      </c>
      <c r="H38" s="3">
        <f t="shared" si="22"/>
        <v>6.4474532559638939E-3</v>
      </c>
      <c r="I38" s="3">
        <f t="shared" si="23"/>
        <v>0.99355254674403615</v>
      </c>
      <c r="J38" s="5">
        <f t="shared" si="30"/>
        <v>96187.463908913094</v>
      </c>
      <c r="K38" s="5">
        <f t="shared" si="24"/>
        <v>620.16417736243125</v>
      </c>
      <c r="L38" s="5">
        <f t="shared" si="25"/>
        <v>479386.90910115943</v>
      </c>
      <c r="M38" s="5">
        <f t="shared" si="16"/>
        <v>3804518.7432850949</v>
      </c>
      <c r="N38" s="33">
        <f t="shared" si="26"/>
        <v>39.553166168180404</v>
      </c>
      <c r="O38" s="4"/>
      <c r="Q38" s="27" t="s">
        <v>52</v>
      </c>
      <c r="R38" s="29">
        <f t="shared" si="17"/>
        <v>96187.463908913094</v>
      </c>
      <c r="S38" s="29">
        <f t="shared" si="18"/>
        <v>479386.90910115943</v>
      </c>
      <c r="T38" s="35">
        <f t="shared" si="19"/>
        <v>39.553166168180404</v>
      </c>
      <c r="U38" s="42">
        <v>0.93748024841036759</v>
      </c>
      <c r="V38" s="43">
        <f t="shared" si="31"/>
        <v>6.2519751589632411E-2</v>
      </c>
      <c r="W38" s="29">
        <f t="shared" si="27"/>
        <v>449415.75862883322</v>
      </c>
      <c r="X38" s="29">
        <f t="shared" si="20"/>
        <v>3105955.5117938421</v>
      </c>
      <c r="Y38" s="35">
        <f t="shared" si="28"/>
        <v>32.290647716162859</v>
      </c>
      <c r="Z38" s="36">
        <f t="shared" si="29"/>
        <v>7.2625184520175452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897</v>
      </c>
      <c r="E39" s="51">
        <v>6</v>
      </c>
      <c r="F39" s="3">
        <f t="shared" si="21"/>
        <v>6.688963210702341E-3</v>
      </c>
      <c r="G39" s="2">
        <v>0.5</v>
      </c>
      <c r="H39" s="3">
        <f t="shared" si="22"/>
        <v>3.2894736842105261E-2</v>
      </c>
      <c r="I39" s="3">
        <f t="shared" si="23"/>
        <v>0.96710526315789469</v>
      </c>
      <c r="J39" s="5">
        <f t="shared" si="30"/>
        <v>95567.299731550665</v>
      </c>
      <c r="K39" s="5">
        <f t="shared" si="24"/>
        <v>3143.6611753799561</v>
      </c>
      <c r="L39" s="5">
        <f t="shared" si="25"/>
        <v>469977.34571930341</v>
      </c>
      <c r="M39" s="5">
        <f t="shared" si="16"/>
        <v>3325131.8341839355</v>
      </c>
      <c r="N39" s="33">
        <f t="shared" si="26"/>
        <v>34.793615007688388</v>
      </c>
      <c r="O39" s="4"/>
      <c r="Q39" s="27" t="s">
        <v>54</v>
      </c>
      <c r="R39" s="29">
        <f t="shared" si="17"/>
        <v>95567.299731550665</v>
      </c>
      <c r="S39" s="29">
        <f t="shared" si="18"/>
        <v>469977.34571930341</v>
      </c>
      <c r="T39" s="35">
        <f t="shared" si="19"/>
        <v>34.793615007688388</v>
      </c>
      <c r="U39" s="42">
        <v>0.91788799906018037</v>
      </c>
      <c r="V39" s="43">
        <f t="shared" si="31"/>
        <v>8.2112000939819629E-2</v>
      </c>
      <c r="W39" s="29">
        <f t="shared" si="27"/>
        <v>431386.56546590605</v>
      </c>
      <c r="X39" s="29">
        <f t="shared" si="20"/>
        <v>2656539.753165009</v>
      </c>
      <c r="Y39" s="35">
        <f t="shared" si="28"/>
        <v>27.797580978297503</v>
      </c>
      <c r="Z39" s="36">
        <f t="shared" si="29"/>
        <v>6.9960340293908843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905</v>
      </c>
      <c r="E40" s="51">
        <v>1</v>
      </c>
      <c r="F40" s="3">
        <f t="shared" si="21"/>
        <v>1.1049723756906078E-3</v>
      </c>
      <c r="G40" s="2">
        <v>0.5</v>
      </c>
      <c r="H40" s="3">
        <f t="shared" si="22"/>
        <v>5.5096418732782379E-3</v>
      </c>
      <c r="I40" s="3">
        <f t="shared" si="23"/>
        <v>0.99449035812672171</v>
      </c>
      <c r="J40" s="5">
        <f t="shared" si="30"/>
        <v>92423.638556170699</v>
      </c>
      <c r="K40" s="5">
        <f t="shared" si="24"/>
        <v>509.22114906981113</v>
      </c>
      <c r="L40" s="5">
        <f t="shared" si="25"/>
        <v>460845.13990817894</v>
      </c>
      <c r="M40" s="5">
        <f t="shared" si="16"/>
        <v>2855154.4884646321</v>
      </c>
      <c r="N40" s="33">
        <f t="shared" si="26"/>
        <v>30.892037286861463</v>
      </c>
      <c r="O40" s="4"/>
      <c r="Q40" s="27" t="s">
        <v>56</v>
      </c>
      <c r="R40" s="29">
        <f t="shared" si="17"/>
        <v>92423.638556170699</v>
      </c>
      <c r="S40" s="29">
        <f t="shared" si="18"/>
        <v>460845.13990817894</v>
      </c>
      <c r="T40" s="35">
        <f t="shared" si="19"/>
        <v>30.892037286861463</v>
      </c>
      <c r="U40" s="42">
        <v>0.89571782863194893</v>
      </c>
      <c r="V40" s="43">
        <f t="shared" si="31"/>
        <v>0.10428217136805107</v>
      </c>
      <c r="W40" s="29">
        <f t="shared" si="27"/>
        <v>412787.20805414073</v>
      </c>
      <c r="X40" s="29">
        <f t="shared" si="20"/>
        <v>2225153.1876991028</v>
      </c>
      <c r="Y40" s="35">
        <f t="shared" si="28"/>
        <v>24.075585234039021</v>
      </c>
      <c r="Z40" s="36">
        <f t="shared" si="29"/>
        <v>6.8164520528224415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976</v>
      </c>
      <c r="E41" s="51">
        <v>6</v>
      </c>
      <c r="F41" s="3">
        <f t="shared" si="21"/>
        <v>6.1475409836065573E-3</v>
      </c>
      <c r="G41" s="2">
        <v>0.5</v>
      </c>
      <c r="H41" s="3">
        <f t="shared" si="22"/>
        <v>3.0272452068617561E-2</v>
      </c>
      <c r="I41" s="3">
        <f t="shared" si="23"/>
        <v>0.96972754793138249</v>
      </c>
      <c r="J41" s="5">
        <f t="shared" si="30"/>
        <v>91914.417407100889</v>
      </c>
      <c r="K41" s="5">
        <f t="shared" si="24"/>
        <v>2782.4747953713695</v>
      </c>
      <c r="L41" s="5">
        <f t="shared" si="25"/>
        <v>452615.90004707605</v>
      </c>
      <c r="M41" s="5">
        <f t="shared" si="16"/>
        <v>2394309.3485564529</v>
      </c>
      <c r="N41" s="33">
        <f t="shared" si="26"/>
        <v>26.049333892328839</v>
      </c>
      <c r="O41" s="4"/>
      <c r="Q41" s="27" t="s">
        <v>58</v>
      </c>
      <c r="R41" s="29">
        <f t="shared" si="17"/>
        <v>91914.417407100889</v>
      </c>
      <c r="S41" s="29">
        <f t="shared" si="18"/>
        <v>452615.90004707605</v>
      </c>
      <c r="T41" s="35">
        <f t="shared" si="19"/>
        <v>26.049333892328839</v>
      </c>
      <c r="U41" s="42">
        <v>0.86473435856680392</v>
      </c>
      <c r="V41" s="43">
        <f t="shared" si="31"/>
        <v>0.13526564143319608</v>
      </c>
      <c r="W41" s="29">
        <f t="shared" si="27"/>
        <v>391392.52000434493</v>
      </c>
      <c r="X41" s="29">
        <f t="shared" si="20"/>
        <v>1812365.9796449621</v>
      </c>
      <c r="Y41" s="35">
        <f t="shared" si="28"/>
        <v>19.717972770449688</v>
      </c>
      <c r="Z41" s="36">
        <f t="shared" si="29"/>
        <v>6.3313611218791515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716</v>
      </c>
      <c r="E42" s="51">
        <v>6</v>
      </c>
      <c r="F42" s="3">
        <f t="shared" si="21"/>
        <v>8.3798882681564244E-3</v>
      </c>
      <c r="G42" s="2">
        <v>0.5</v>
      </c>
      <c r="H42" s="3">
        <f t="shared" si="22"/>
        <v>4.1039671682626538E-2</v>
      </c>
      <c r="I42" s="3">
        <f t="shared" si="23"/>
        <v>0.95896032831737343</v>
      </c>
      <c r="J42" s="5">
        <f t="shared" si="30"/>
        <v>89131.942611729522</v>
      </c>
      <c r="K42" s="5">
        <f t="shared" si="24"/>
        <v>3657.9456612200897</v>
      </c>
      <c r="L42" s="5">
        <f t="shared" si="25"/>
        <v>436514.84890559741</v>
      </c>
      <c r="M42" s="5">
        <f t="shared" si="16"/>
        <v>1941693.448509377</v>
      </c>
      <c r="N42" s="33">
        <f t="shared" si="26"/>
        <v>21.784484794274587</v>
      </c>
      <c r="O42" s="4"/>
      <c r="Q42" s="27" t="s">
        <v>60</v>
      </c>
      <c r="R42" s="29">
        <f t="shared" si="17"/>
        <v>89131.942611729522</v>
      </c>
      <c r="S42" s="29">
        <f t="shared" si="18"/>
        <v>436514.84890559741</v>
      </c>
      <c r="T42" s="35">
        <f t="shared" si="19"/>
        <v>21.784484794274587</v>
      </c>
      <c r="U42" s="42">
        <v>0.81758889711164551</v>
      </c>
      <c r="V42" s="43">
        <f t="shared" si="31"/>
        <v>0.18241110288835449</v>
      </c>
      <c r="W42" s="29">
        <f t="shared" si="27"/>
        <v>356889.69388958398</v>
      </c>
      <c r="X42" s="29">
        <f t="shared" si="20"/>
        <v>1420973.4596406172</v>
      </c>
      <c r="Y42" s="35">
        <f t="shared" si="28"/>
        <v>15.94235936078006</v>
      </c>
      <c r="Z42" s="36">
        <f t="shared" si="29"/>
        <v>5.8421254334945267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540</v>
      </c>
      <c r="E43" s="51">
        <v>7</v>
      </c>
      <c r="F43" s="3">
        <f t="shared" si="21"/>
        <v>1.2962962962962963E-2</v>
      </c>
      <c r="G43" s="2">
        <v>0.5</v>
      </c>
      <c r="H43" s="3">
        <f t="shared" si="22"/>
        <v>6.2780269058295965E-2</v>
      </c>
      <c r="I43" s="3">
        <f t="shared" si="23"/>
        <v>0.93721973094170408</v>
      </c>
      <c r="J43" s="5">
        <f t="shared" si="30"/>
        <v>85473.996950509434</v>
      </c>
      <c r="K43" s="5">
        <f t="shared" si="24"/>
        <v>5366.0805260409506</v>
      </c>
      <c r="L43" s="5">
        <f t="shared" si="25"/>
        <v>413954.78343744477</v>
      </c>
      <c r="M43" s="5">
        <f t="shared" si="16"/>
        <v>1505178.5996037796</v>
      </c>
      <c r="N43" s="33">
        <f t="shared" si="26"/>
        <v>17.60978371557022</v>
      </c>
      <c r="O43" s="4"/>
      <c r="Q43" s="27" t="s">
        <v>62</v>
      </c>
      <c r="R43" s="29">
        <f t="shared" si="17"/>
        <v>85473.996950509434</v>
      </c>
      <c r="S43" s="29">
        <f t="shared" si="18"/>
        <v>413954.78343744477</v>
      </c>
      <c r="T43" s="35">
        <f t="shared" si="19"/>
        <v>17.60978371557022</v>
      </c>
      <c r="U43" s="42">
        <v>0.77888026534586052</v>
      </c>
      <c r="V43" s="43">
        <f t="shared" si="31"/>
        <v>0.22111973465413948</v>
      </c>
      <c r="W43" s="29">
        <f t="shared" si="27"/>
        <v>322421.21156494523</v>
      </c>
      <c r="X43" s="29">
        <f t="shared" si="20"/>
        <v>1064083.7657510333</v>
      </c>
      <c r="Y43" s="35">
        <f t="shared" si="28"/>
        <v>12.449210329629862</v>
      </c>
      <c r="Z43" s="36">
        <f t="shared" si="29"/>
        <v>5.1605733859403582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414</v>
      </c>
      <c r="E44" s="51">
        <v>9</v>
      </c>
      <c r="F44" s="3">
        <f t="shared" si="21"/>
        <v>2.1739130434782608E-2</v>
      </c>
      <c r="G44" s="2">
        <v>0.5</v>
      </c>
      <c r="H44" s="3">
        <f t="shared" si="22"/>
        <v>0.10309278350515463</v>
      </c>
      <c r="I44" s="3">
        <f t="shared" si="23"/>
        <v>0.89690721649484539</v>
      </c>
      <c r="J44" s="5">
        <f t="shared" si="30"/>
        <v>80107.91642446848</v>
      </c>
      <c r="K44" s="5">
        <f t="shared" si="24"/>
        <v>8258.5480849967498</v>
      </c>
      <c r="L44" s="5">
        <f t="shared" si="25"/>
        <v>379893.21190985059</v>
      </c>
      <c r="M44" s="5">
        <f t="shared" si="16"/>
        <v>1091223.8161663348</v>
      </c>
      <c r="N44" s="33">
        <f t="shared" si="26"/>
        <v>13.621922337665833</v>
      </c>
      <c r="O44" s="4"/>
      <c r="Q44" s="27" t="s">
        <v>64</v>
      </c>
      <c r="R44" s="29">
        <f t="shared" si="17"/>
        <v>80107.91642446848</v>
      </c>
      <c r="S44" s="29">
        <f t="shared" si="18"/>
        <v>379893.21190985059</v>
      </c>
      <c r="T44" s="35">
        <f t="shared" si="19"/>
        <v>13.621922337665833</v>
      </c>
      <c r="U44" s="42">
        <v>0.71980976748499381</v>
      </c>
      <c r="V44" s="43">
        <f t="shared" si="31"/>
        <v>0.28019023251500619</v>
      </c>
      <c r="W44" s="29">
        <f t="shared" si="27"/>
        <v>273450.84453395702</v>
      </c>
      <c r="X44" s="29">
        <f t="shared" si="20"/>
        <v>741662.55418608803</v>
      </c>
      <c r="Y44" s="35">
        <f t="shared" si="28"/>
        <v>9.2582929039900943</v>
      </c>
      <c r="Z44" s="36">
        <f t="shared" si="29"/>
        <v>4.3636294336757384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265</v>
      </c>
      <c r="E45" s="51">
        <v>12</v>
      </c>
      <c r="F45" s="3">
        <f t="shared" si="21"/>
        <v>4.5283018867924525E-2</v>
      </c>
      <c r="G45" s="2">
        <v>0.5</v>
      </c>
      <c r="H45" s="3">
        <f t="shared" si="22"/>
        <v>0.20338983050847456</v>
      </c>
      <c r="I45" s="3">
        <f t="shared" si="23"/>
        <v>0.79661016949152541</v>
      </c>
      <c r="J45" s="5">
        <f t="shared" si="30"/>
        <v>71849.368339471737</v>
      </c>
      <c r="K45" s="5">
        <f t="shared" si="24"/>
        <v>14613.430848706115</v>
      </c>
      <c r="L45" s="5">
        <f t="shared" si="25"/>
        <v>322713.26457559341</v>
      </c>
      <c r="M45" s="5">
        <f t="shared" si="16"/>
        <v>711330.60425648419</v>
      </c>
      <c r="N45" s="33">
        <f t="shared" si="26"/>
        <v>9.9003042155584549</v>
      </c>
      <c r="O45" s="4"/>
      <c r="Q45" s="27" t="s">
        <v>66</v>
      </c>
      <c r="R45" s="29">
        <f t="shared" si="17"/>
        <v>71849.368339471737</v>
      </c>
      <c r="S45" s="29">
        <f t="shared" si="18"/>
        <v>322713.26457559341</v>
      </c>
      <c r="T45" s="35">
        <f t="shared" si="19"/>
        <v>9.9003042155584549</v>
      </c>
      <c r="U45" s="42">
        <v>0.68480776711742686</v>
      </c>
      <c r="V45" s="43">
        <f t="shared" si="31"/>
        <v>0.31519223288257314</v>
      </c>
      <c r="W45" s="29">
        <f t="shared" si="27"/>
        <v>220996.55013318753</v>
      </c>
      <c r="X45" s="29">
        <f t="shared" si="20"/>
        <v>468211.70965213096</v>
      </c>
      <c r="Y45" s="35">
        <f t="shared" si="28"/>
        <v>6.5165737775165722</v>
      </c>
      <c r="Z45" s="36">
        <f t="shared" si="29"/>
        <v>3.3837304380418827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150</v>
      </c>
      <c r="E46" s="51">
        <v>18</v>
      </c>
      <c r="F46" s="3">
        <f t="shared" si="21"/>
        <v>0.12</v>
      </c>
      <c r="G46" s="2">
        <v>0.5</v>
      </c>
      <c r="H46" s="3">
        <f t="shared" si="22"/>
        <v>0.46153846153846151</v>
      </c>
      <c r="I46" s="3">
        <f t="shared" si="23"/>
        <v>0.53846153846153855</v>
      </c>
      <c r="J46" s="5">
        <f t="shared" si="30"/>
        <v>57235.937490765624</v>
      </c>
      <c r="K46" s="5">
        <f t="shared" si="24"/>
        <v>26416.586534199516</v>
      </c>
      <c r="L46" s="5">
        <f t="shared" si="25"/>
        <v>220138.22111832935</v>
      </c>
      <c r="M46" s="5">
        <f>L46+M47</f>
        <v>388617.33968089079</v>
      </c>
      <c r="N46" s="33">
        <f t="shared" si="26"/>
        <v>6.7897435897435914</v>
      </c>
      <c r="O46" s="4"/>
      <c r="Q46" s="27" t="s">
        <v>68</v>
      </c>
      <c r="R46" s="29">
        <f t="shared" si="17"/>
        <v>57235.937490765624</v>
      </c>
      <c r="S46" s="29">
        <f t="shared" si="18"/>
        <v>220138.22111832935</v>
      </c>
      <c r="T46" s="35">
        <f t="shared" si="19"/>
        <v>6.7897435897435914</v>
      </c>
      <c r="U46" s="42">
        <v>0.65629805890441617</v>
      </c>
      <c r="V46" s="43">
        <f t="shared" si="31"/>
        <v>0.34370194109558383</v>
      </c>
      <c r="W46" s="29">
        <f t="shared" si="27"/>
        <v>144476.28721063072</v>
      </c>
      <c r="X46" s="29">
        <f>X47+W46</f>
        <v>247215.15951894346</v>
      </c>
      <c r="Y46" s="35">
        <f t="shared" si="28"/>
        <v>4.319229672071482</v>
      </c>
      <c r="Z46" s="36">
        <f t="shared" si="29"/>
        <v>2.4705139176721094</v>
      </c>
    </row>
    <row r="47" spans="1:26" s="2" customFormat="1" ht="14.4" x14ac:dyDescent="0.3">
      <c r="A47" s="12">
        <v>19</v>
      </c>
      <c r="B47" s="13" t="s">
        <v>69</v>
      </c>
      <c r="C47" s="12"/>
      <c r="D47" s="60">
        <v>82</v>
      </c>
      <c r="E47" s="57">
        <v>15</v>
      </c>
      <c r="F47" s="17">
        <f t="shared" si="21"/>
        <v>0.18292682926829268</v>
      </c>
      <c r="G47" s="12"/>
      <c r="H47" s="17">
        <v>1</v>
      </c>
      <c r="I47" s="17">
        <f t="shared" si="23"/>
        <v>0</v>
      </c>
      <c r="J47" s="21">
        <f t="shared" si="30"/>
        <v>30819.350956566112</v>
      </c>
      <c r="K47" s="21">
        <f t="shared" si="24"/>
        <v>30819.350956566112</v>
      </c>
      <c r="L47" s="21">
        <f>K47/F47</f>
        <v>168479.1185625614</v>
      </c>
      <c r="M47" s="21">
        <f>L47</f>
        <v>168479.1185625614</v>
      </c>
      <c r="N47" s="34">
        <f t="shared" si="26"/>
        <v>5.4666666666666668</v>
      </c>
      <c r="O47" s="4"/>
      <c r="Q47" s="30" t="s">
        <v>69</v>
      </c>
      <c r="R47" s="31">
        <f t="shared" si="17"/>
        <v>30819.350956566112</v>
      </c>
      <c r="S47" s="31">
        <f t="shared" si="18"/>
        <v>168479.1185625614</v>
      </c>
      <c r="T47" s="38">
        <f t="shared" si="19"/>
        <v>5.4666666666666668</v>
      </c>
      <c r="U47" s="44">
        <v>0.6098018151143324</v>
      </c>
      <c r="V47" s="45">
        <f t="shared" si="31"/>
        <v>0.3901981848856676</v>
      </c>
      <c r="W47" s="31">
        <f t="shared" si="27"/>
        <v>102738.87230831276</v>
      </c>
      <c r="X47" s="31">
        <f>W47</f>
        <v>102738.87230831276</v>
      </c>
      <c r="Y47" s="38">
        <f t="shared" si="28"/>
        <v>3.3335832559583505</v>
      </c>
      <c r="Z47" s="37">
        <f t="shared" si="29"/>
        <v>2.1330834107083163</v>
      </c>
    </row>
    <row r="48" spans="1:26" s="2" customFormat="1" ht="13.2" x14ac:dyDescent="0.25">
      <c r="B48" s="2" t="s">
        <v>70</v>
      </c>
      <c r="D48" s="25">
        <f>SUM(D29:D47)</f>
        <v>10965</v>
      </c>
      <c r="E48" s="61">
        <f>SUM(E29:E47)</f>
        <v>87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157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7475692.775886951</v>
      </c>
      <c r="N54" s="32">
        <f>M54/J54</f>
        <v>74.756927758869509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74.756927758869509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6656507.3284428464</v>
      </c>
      <c r="Y54" s="40">
        <f>X54/R54</f>
        <v>66.565073284428465</v>
      </c>
      <c r="Z54" s="36">
        <f>T54-Y54</f>
        <v>8.191854474441044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684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7375692.775886951</v>
      </c>
      <c r="N55" s="33">
        <f t="shared" ref="N55:N72" si="43">M55/J55</f>
        <v>73.756927758869509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73.756927758869509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6560336.4419705607</v>
      </c>
      <c r="Y55" s="35">
        <f t="shared" ref="Y55:Y72" si="45">X55/R55</f>
        <v>65.603364419705613</v>
      </c>
      <c r="Z55" s="36">
        <f t="shared" ref="Z55:Z72" si="46">T55-Y55</f>
        <v>8.1535633391638953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1033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6975692.775886951</v>
      </c>
      <c r="N56" s="33">
        <f t="shared" si="43"/>
        <v>69.756927758869509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69.756927758869509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6175652.8960814197</v>
      </c>
      <c r="Y56" s="35">
        <f t="shared" si="45"/>
        <v>61.756528960814194</v>
      </c>
      <c r="Z56" s="36">
        <f t="shared" si="46"/>
        <v>8.0003987980553148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1267</v>
      </c>
      <c r="E57" s="49">
        <f t="shared" si="37"/>
        <v>1</v>
      </c>
      <c r="F57" s="3">
        <f t="shared" si="38"/>
        <v>7.8926598263614838E-4</v>
      </c>
      <c r="G57" s="2">
        <v>0.5</v>
      </c>
      <c r="H57" s="3">
        <f t="shared" si="39"/>
        <v>3.9385584875935411E-3</v>
      </c>
      <c r="I57" s="3">
        <f t="shared" si="40"/>
        <v>0.9960614415124065</v>
      </c>
      <c r="J57" s="5">
        <f t="shared" si="47"/>
        <v>100000</v>
      </c>
      <c r="K57" s="5">
        <f t="shared" si="41"/>
        <v>393.8558487593541</v>
      </c>
      <c r="L57" s="5">
        <f t="shared" si="42"/>
        <v>499015.36037810158</v>
      </c>
      <c r="M57" s="5">
        <f t="shared" si="32"/>
        <v>6475692.775886951</v>
      </c>
      <c r="N57" s="33">
        <f t="shared" si="43"/>
        <v>64.756927758869509</v>
      </c>
      <c r="O57" s="4"/>
      <c r="Q57" s="27" t="s">
        <v>40</v>
      </c>
      <c r="R57" s="29">
        <f t="shared" si="33"/>
        <v>100000</v>
      </c>
      <c r="S57" s="29">
        <f t="shared" si="34"/>
        <v>499015.36037810158</v>
      </c>
      <c r="T57" s="35">
        <f t="shared" si="35"/>
        <v>64.756927758869509</v>
      </c>
      <c r="U57" s="42">
        <v>0.96170886472285344</v>
      </c>
      <c r="V57" s="43">
        <f>1-U57</f>
        <v>3.829113527714656E-2</v>
      </c>
      <c r="W57" s="29">
        <f t="shared" si="44"/>
        <v>479907.49570848967</v>
      </c>
      <c r="X57" s="29">
        <f t="shared" si="36"/>
        <v>5694798.4637199929</v>
      </c>
      <c r="Y57" s="35">
        <f t="shared" si="45"/>
        <v>56.94798463719993</v>
      </c>
      <c r="Z57" s="36">
        <f t="shared" si="46"/>
        <v>7.8089431216695786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1318</v>
      </c>
      <c r="E58" s="49">
        <f t="shared" si="37"/>
        <v>2</v>
      </c>
      <c r="F58" s="3">
        <f t="shared" si="38"/>
        <v>1.5174506828528073E-3</v>
      </c>
      <c r="G58" s="2">
        <v>0.5</v>
      </c>
      <c r="H58" s="3">
        <f t="shared" si="39"/>
        <v>7.5585789871504151E-3</v>
      </c>
      <c r="I58" s="3">
        <f t="shared" si="40"/>
        <v>0.9924414210128496</v>
      </c>
      <c r="J58" s="5">
        <f t="shared" si="47"/>
        <v>99606.144151240645</v>
      </c>
      <c r="K58" s="5">
        <f t="shared" si="41"/>
        <v>752.88090817264276</v>
      </c>
      <c r="L58" s="5">
        <f t="shared" si="42"/>
        <v>496148.51848577161</v>
      </c>
      <c r="M58" s="5">
        <f t="shared" si="32"/>
        <v>5976677.4155088495</v>
      </c>
      <c r="N58" s="33">
        <f t="shared" si="43"/>
        <v>60.003099873376705</v>
      </c>
      <c r="O58" s="4"/>
      <c r="Q58" s="27" t="s">
        <v>42</v>
      </c>
      <c r="R58" s="29">
        <f t="shared" si="33"/>
        <v>99606.144151240645</v>
      </c>
      <c r="S58" s="29">
        <f t="shared" si="34"/>
        <v>496148.51848577161</v>
      </c>
      <c r="T58" s="35">
        <f t="shared" si="35"/>
        <v>60.003099873376705</v>
      </c>
      <c r="U58" s="42">
        <v>0.96170886472285344</v>
      </c>
      <c r="V58" s="43">
        <f>1-U58</f>
        <v>3.829113527714656E-2</v>
      </c>
      <c r="W58" s="29">
        <f t="shared" si="44"/>
        <v>477150.42844687705</v>
      </c>
      <c r="X58" s="29">
        <f t="shared" si="36"/>
        <v>5214890.9680115031</v>
      </c>
      <c r="Y58" s="35">
        <f t="shared" si="45"/>
        <v>52.355113356192987</v>
      </c>
      <c r="Z58" s="36">
        <f t="shared" si="46"/>
        <v>7.6479865171837176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1414</v>
      </c>
      <c r="E59" s="49">
        <f t="shared" si="37"/>
        <v>2</v>
      </c>
      <c r="F59" s="3">
        <f t="shared" si="38"/>
        <v>1.4144271570014145E-3</v>
      </c>
      <c r="G59" s="2">
        <v>0.5</v>
      </c>
      <c r="H59" s="3">
        <f t="shared" si="39"/>
        <v>7.0472163495419312E-3</v>
      </c>
      <c r="I59" s="3">
        <f t="shared" si="40"/>
        <v>0.99295278365045803</v>
      </c>
      <c r="J59" s="5">
        <f t="shared" si="47"/>
        <v>98853.26324306801</v>
      </c>
      <c r="K59" s="5">
        <f t="shared" si="41"/>
        <v>696.64033293212128</v>
      </c>
      <c r="L59" s="5">
        <f t="shared" si="42"/>
        <v>492524.71538300975</v>
      </c>
      <c r="M59" s="5">
        <f t="shared" si="32"/>
        <v>5480528.8970230781</v>
      </c>
      <c r="N59" s="33">
        <f t="shared" si="43"/>
        <v>55.441051890691071</v>
      </c>
      <c r="O59" s="4"/>
      <c r="Q59" s="27" t="s">
        <v>44</v>
      </c>
      <c r="R59" s="29">
        <f t="shared" si="33"/>
        <v>98853.26324306801</v>
      </c>
      <c r="S59" s="29">
        <f t="shared" si="34"/>
        <v>492524.71538300975</v>
      </c>
      <c r="T59" s="35">
        <f t="shared" si="35"/>
        <v>55.441051890691071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474346.46006676997</v>
      </c>
      <c r="X59" s="29">
        <f t="shared" si="36"/>
        <v>4737740.5395646263</v>
      </c>
      <c r="Y59" s="35">
        <f t="shared" si="45"/>
        <v>47.927001943427051</v>
      </c>
      <c r="Z59" s="36">
        <f t="shared" si="46"/>
        <v>7.5140499472640201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1616</v>
      </c>
      <c r="E60" s="49">
        <f t="shared" si="37"/>
        <v>4</v>
      </c>
      <c r="F60" s="3">
        <f t="shared" si="38"/>
        <v>2.4752475247524753E-3</v>
      </c>
      <c r="G60" s="2">
        <v>0.5</v>
      </c>
      <c r="H60" s="3">
        <f t="shared" si="39"/>
        <v>1.2300123001230014E-2</v>
      </c>
      <c r="I60" s="3">
        <f t="shared" si="40"/>
        <v>0.98769987699876993</v>
      </c>
      <c r="J60" s="5">
        <f t="shared" si="47"/>
        <v>98156.622910135891</v>
      </c>
      <c r="K60" s="5">
        <f t="shared" si="41"/>
        <v>1207.3385351800234</v>
      </c>
      <c r="L60" s="5">
        <f t="shared" si="42"/>
        <v>487764.76821272937</v>
      </c>
      <c r="M60" s="5">
        <f t="shared" si="32"/>
        <v>4988004.1816400681</v>
      </c>
      <c r="N60" s="33">
        <f t="shared" si="43"/>
        <v>50.816786822491572</v>
      </c>
      <c r="O60" s="4"/>
      <c r="Q60" s="27" t="s">
        <v>46</v>
      </c>
      <c r="R60" s="29">
        <f t="shared" si="33"/>
        <v>98156.622910135891</v>
      </c>
      <c r="S60" s="29">
        <f t="shared" si="34"/>
        <v>487764.76821272937</v>
      </c>
      <c r="T60" s="35">
        <f t="shared" si="35"/>
        <v>50.816786822491572</v>
      </c>
      <c r="U60" s="42">
        <v>0.95736753435116873</v>
      </c>
      <c r="V60" s="43">
        <f t="shared" si="48"/>
        <v>4.2632465648831275E-2</v>
      </c>
      <c r="W60" s="29">
        <f t="shared" si="44"/>
        <v>466970.15348719002</v>
      </c>
      <c r="X60" s="29">
        <f t="shared" si="36"/>
        <v>4263394.0794978561</v>
      </c>
      <c r="Y60" s="35">
        <f t="shared" si="45"/>
        <v>43.434604340463792</v>
      </c>
      <c r="Z60" s="36">
        <f t="shared" si="46"/>
        <v>7.3821824820277797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1799</v>
      </c>
      <c r="E61" s="49">
        <f t="shared" si="37"/>
        <v>4</v>
      </c>
      <c r="F61" s="3">
        <f t="shared" si="38"/>
        <v>2.2234574763757642E-3</v>
      </c>
      <c r="G61" s="2">
        <v>0.5</v>
      </c>
      <c r="H61" s="3">
        <f t="shared" si="39"/>
        <v>1.1055831951354338E-2</v>
      </c>
      <c r="I61" s="3">
        <f t="shared" si="40"/>
        <v>0.98894416804864571</v>
      </c>
      <c r="J61" s="5">
        <f t="shared" si="47"/>
        <v>96949.284374955867</v>
      </c>
      <c r="K61" s="5">
        <f t="shared" si="41"/>
        <v>1071.854995853575</v>
      </c>
      <c r="L61" s="5">
        <f t="shared" si="42"/>
        <v>482066.78438514541</v>
      </c>
      <c r="M61" s="5">
        <f t="shared" si="32"/>
        <v>4500239.4134273389</v>
      </c>
      <c r="N61" s="33">
        <f t="shared" si="43"/>
        <v>46.418490269845144</v>
      </c>
      <c r="O61" s="4"/>
      <c r="Q61" s="27" t="s">
        <v>48</v>
      </c>
      <c r="R61" s="29">
        <f t="shared" si="33"/>
        <v>96949.284374955867</v>
      </c>
      <c r="S61" s="29">
        <f t="shared" si="34"/>
        <v>482066.78438514541</v>
      </c>
      <c r="T61" s="35">
        <f t="shared" si="35"/>
        <v>46.418490269845144</v>
      </c>
      <c r="U61" s="42">
        <v>0.95681081085376496</v>
      </c>
      <c r="V61" s="43">
        <f t="shared" si="48"/>
        <v>4.3189189146235041E-2</v>
      </c>
      <c r="W61" s="29">
        <f t="shared" si="44"/>
        <v>461246.71085321804</v>
      </c>
      <c r="X61" s="29">
        <f t="shared" si="36"/>
        <v>3796423.9260106659</v>
      </c>
      <c r="Y61" s="35">
        <f t="shared" si="45"/>
        <v>39.158864869263191</v>
      </c>
      <c r="Z61" s="36">
        <f t="shared" si="46"/>
        <v>7.2596254005819532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1630</v>
      </c>
      <c r="E62" s="49">
        <f t="shared" si="37"/>
        <v>5</v>
      </c>
      <c r="F62" s="3">
        <f t="shared" si="38"/>
        <v>3.0674846625766872E-3</v>
      </c>
      <c r="G62" s="2">
        <v>0.5</v>
      </c>
      <c r="H62" s="3">
        <f t="shared" si="39"/>
        <v>1.5220700152207001E-2</v>
      </c>
      <c r="I62" s="3">
        <f t="shared" si="40"/>
        <v>0.984779299847793</v>
      </c>
      <c r="J62" s="5">
        <f t="shared" si="47"/>
        <v>95877.429379102294</v>
      </c>
      <c r="K62" s="5">
        <f t="shared" si="41"/>
        <v>1459.3216039437182</v>
      </c>
      <c r="L62" s="5">
        <f t="shared" si="42"/>
        <v>475738.84288565209</v>
      </c>
      <c r="M62" s="5">
        <f t="shared" si="32"/>
        <v>4018172.6290421933</v>
      </c>
      <c r="N62" s="33">
        <f t="shared" si="43"/>
        <v>41.909473950894281</v>
      </c>
      <c r="O62" s="4"/>
      <c r="Q62" s="27" t="s">
        <v>50</v>
      </c>
      <c r="R62" s="29">
        <f t="shared" si="33"/>
        <v>95877.429379102294</v>
      </c>
      <c r="S62" s="29">
        <f t="shared" si="34"/>
        <v>475738.84288565209</v>
      </c>
      <c r="T62" s="35">
        <f t="shared" si="35"/>
        <v>41.909473950894281</v>
      </c>
      <c r="U62" s="42">
        <v>0.94800928093814252</v>
      </c>
      <c r="V62" s="43">
        <f t="shared" si="48"/>
        <v>5.1990719061857482E-2</v>
      </c>
      <c r="W62" s="29">
        <f t="shared" si="44"/>
        <v>451004.83835837099</v>
      </c>
      <c r="X62" s="29">
        <f t="shared" si="36"/>
        <v>3335177.2151574478</v>
      </c>
      <c r="Y62" s="35">
        <f t="shared" si="45"/>
        <v>34.785843099422856</v>
      </c>
      <c r="Z62" s="36">
        <f t="shared" si="46"/>
        <v>7.1236308514714253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1526</v>
      </c>
      <c r="E63" s="49">
        <f t="shared" si="37"/>
        <v>8</v>
      </c>
      <c r="F63" s="3">
        <f t="shared" si="38"/>
        <v>5.2424639580602884E-3</v>
      </c>
      <c r="G63" s="2">
        <v>0.5</v>
      </c>
      <c r="H63" s="3">
        <f t="shared" si="39"/>
        <v>2.5873221216041395E-2</v>
      </c>
      <c r="I63" s="3">
        <f t="shared" si="40"/>
        <v>0.97412677878395859</v>
      </c>
      <c r="J63" s="5">
        <f t="shared" si="47"/>
        <v>94418.107775158569</v>
      </c>
      <c r="K63" s="5">
        <f t="shared" si="41"/>
        <v>2442.9005892667155</v>
      </c>
      <c r="L63" s="5">
        <f t="shared" si="42"/>
        <v>465983.28740262601</v>
      </c>
      <c r="M63" s="5">
        <f t="shared" si="32"/>
        <v>3542433.7861565412</v>
      </c>
      <c r="N63" s="33">
        <f t="shared" si="43"/>
        <v>37.518584831124485</v>
      </c>
      <c r="O63" s="4"/>
      <c r="Q63" s="27" t="s">
        <v>52</v>
      </c>
      <c r="R63" s="29">
        <f t="shared" si="33"/>
        <v>94418.107775158569</v>
      </c>
      <c r="S63" s="29">
        <f t="shared" si="34"/>
        <v>465983.28740262601</v>
      </c>
      <c r="T63" s="35">
        <f t="shared" si="35"/>
        <v>37.518584831124485</v>
      </c>
      <c r="U63" s="42">
        <v>0.94216194080535964</v>
      </c>
      <c r="V63" s="43">
        <f t="shared" si="48"/>
        <v>5.7838059194640357E-2</v>
      </c>
      <c r="W63" s="29">
        <f t="shared" si="44"/>
        <v>439031.71844211983</v>
      </c>
      <c r="X63" s="29">
        <f t="shared" si="36"/>
        <v>2884172.3767990768</v>
      </c>
      <c r="Y63" s="35">
        <f t="shared" si="45"/>
        <v>30.546814003805988</v>
      </c>
      <c r="Z63" s="36">
        <f t="shared" si="46"/>
        <v>6.9717708273184975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1821</v>
      </c>
      <c r="E64" s="49">
        <f t="shared" si="37"/>
        <v>11</v>
      </c>
      <c r="F64" s="3">
        <f t="shared" si="38"/>
        <v>6.0406370126304225E-3</v>
      </c>
      <c r="G64" s="2">
        <v>0.5</v>
      </c>
      <c r="H64" s="3">
        <f t="shared" si="39"/>
        <v>2.9753854476602649E-2</v>
      </c>
      <c r="I64" s="3">
        <f t="shared" si="40"/>
        <v>0.97024614552339739</v>
      </c>
      <c r="J64" s="5">
        <f t="shared" si="47"/>
        <v>91975.20718589185</v>
      </c>
      <c r="K64" s="5">
        <f t="shared" si="41"/>
        <v>2736.6169300644042</v>
      </c>
      <c r="L64" s="5">
        <f t="shared" si="42"/>
        <v>453034.49360429827</v>
      </c>
      <c r="M64" s="5">
        <f t="shared" si="32"/>
        <v>3076450.4987539151</v>
      </c>
      <c r="N64" s="33">
        <f t="shared" si="43"/>
        <v>33.448693325975071</v>
      </c>
      <c r="O64" s="4"/>
      <c r="Q64" s="27" t="s">
        <v>54</v>
      </c>
      <c r="R64" s="29">
        <f t="shared" si="33"/>
        <v>91975.20718589185</v>
      </c>
      <c r="S64" s="29">
        <f t="shared" si="34"/>
        <v>453034.49360429827</v>
      </c>
      <c r="T64" s="35">
        <f t="shared" si="35"/>
        <v>33.448693325975071</v>
      </c>
      <c r="U64" s="42">
        <v>0.92489605986448908</v>
      </c>
      <c r="V64" s="43">
        <f t="shared" si="48"/>
        <v>7.5103940135510916E-2</v>
      </c>
      <c r="W64" s="29">
        <f t="shared" si="44"/>
        <v>419009.81811731955</v>
      </c>
      <c r="X64" s="29">
        <f t="shared" si="36"/>
        <v>2445140.6583569571</v>
      </c>
      <c r="Y64" s="35">
        <f t="shared" si="45"/>
        <v>26.584780107263725</v>
      </c>
      <c r="Z64" s="36">
        <f t="shared" si="46"/>
        <v>6.8639132187113461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1828</v>
      </c>
      <c r="E65" s="49">
        <f t="shared" si="37"/>
        <v>6</v>
      </c>
      <c r="F65" s="3">
        <f t="shared" si="38"/>
        <v>3.2822757111597373E-3</v>
      </c>
      <c r="G65" s="2">
        <v>0.5</v>
      </c>
      <c r="H65" s="3">
        <f t="shared" si="39"/>
        <v>1.6277807921866519E-2</v>
      </c>
      <c r="I65" s="3">
        <f t="shared" si="40"/>
        <v>0.98372219207813349</v>
      </c>
      <c r="J65" s="5">
        <f t="shared" si="47"/>
        <v>89238.590255827454</v>
      </c>
      <c r="K65" s="5">
        <f t="shared" si="41"/>
        <v>1452.6086314025085</v>
      </c>
      <c r="L65" s="5">
        <f t="shared" si="42"/>
        <v>442561.42970063107</v>
      </c>
      <c r="M65" s="5">
        <f t="shared" si="32"/>
        <v>2623416.0051496169</v>
      </c>
      <c r="N65" s="33">
        <f t="shared" si="43"/>
        <v>29.397775083950329</v>
      </c>
      <c r="O65" s="4"/>
      <c r="Q65" s="27" t="s">
        <v>56</v>
      </c>
      <c r="R65" s="29">
        <f t="shared" si="33"/>
        <v>89238.590255827454</v>
      </c>
      <c r="S65" s="29">
        <f t="shared" si="34"/>
        <v>442561.42970063107</v>
      </c>
      <c r="T65" s="35">
        <f t="shared" si="35"/>
        <v>29.397775083950329</v>
      </c>
      <c r="U65" s="42">
        <v>0.89970667843387275</v>
      </c>
      <c r="V65" s="43">
        <f t="shared" si="48"/>
        <v>0.10029332156612725</v>
      </c>
      <c r="W65" s="29">
        <f t="shared" si="44"/>
        <v>398175.47391890065</v>
      </c>
      <c r="X65" s="29">
        <f t="shared" si="36"/>
        <v>2026130.8402396378</v>
      </c>
      <c r="Y65" s="35">
        <f t="shared" si="45"/>
        <v>22.704648677563881</v>
      </c>
      <c r="Z65" s="36">
        <f t="shared" si="46"/>
        <v>6.6931264063864475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1874</v>
      </c>
      <c r="E66" s="49">
        <f t="shared" si="37"/>
        <v>17</v>
      </c>
      <c r="F66" s="3">
        <f t="shared" si="38"/>
        <v>9.0715048025613657E-3</v>
      </c>
      <c r="G66" s="2">
        <v>0.5</v>
      </c>
      <c r="H66" s="3">
        <f t="shared" si="39"/>
        <v>4.4351682755022173E-2</v>
      </c>
      <c r="I66" s="3">
        <f t="shared" si="40"/>
        <v>0.95564831724497779</v>
      </c>
      <c r="J66" s="5">
        <f t="shared" si="47"/>
        <v>87785.981624424952</v>
      </c>
      <c r="K66" s="5">
        <f t="shared" si="41"/>
        <v>3893.4560073447014</v>
      </c>
      <c r="L66" s="5">
        <f t="shared" si="42"/>
        <v>429196.268103763</v>
      </c>
      <c r="M66" s="5">
        <f t="shared" si="32"/>
        <v>2180854.5754489857</v>
      </c>
      <c r="N66" s="33">
        <f t="shared" si="43"/>
        <v>24.842856855885518</v>
      </c>
      <c r="O66" s="4"/>
      <c r="Q66" s="27" t="s">
        <v>58</v>
      </c>
      <c r="R66" s="29">
        <f t="shared" si="33"/>
        <v>87785.981624424952</v>
      </c>
      <c r="S66" s="29">
        <f t="shared" si="34"/>
        <v>429196.268103763</v>
      </c>
      <c r="T66" s="35">
        <f t="shared" si="35"/>
        <v>24.842856855885518</v>
      </c>
      <c r="U66" s="42">
        <v>0.86438699185239576</v>
      </c>
      <c r="V66" s="43">
        <f t="shared" si="48"/>
        <v>0.13561300814760424</v>
      </c>
      <c r="W66" s="29">
        <f t="shared" si="44"/>
        <v>370991.67110048607</v>
      </c>
      <c r="X66" s="29">
        <f t="shared" si="36"/>
        <v>1627955.3663207372</v>
      </c>
      <c r="Y66" s="35">
        <f t="shared" si="45"/>
        <v>18.544593751717944</v>
      </c>
      <c r="Z66" s="36">
        <f t="shared" si="46"/>
        <v>6.2982631041675745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1393</v>
      </c>
      <c r="E67" s="49">
        <f t="shared" si="37"/>
        <v>16</v>
      </c>
      <c r="F67" s="3">
        <f t="shared" si="38"/>
        <v>1.148600143575018E-2</v>
      </c>
      <c r="G67" s="2">
        <v>0.5</v>
      </c>
      <c r="H67" s="3">
        <f t="shared" si="39"/>
        <v>5.5826936496859735E-2</v>
      </c>
      <c r="I67" s="3">
        <f t="shared" si="40"/>
        <v>0.94417306350314023</v>
      </c>
      <c r="J67" s="5">
        <f t="shared" si="47"/>
        <v>83892.525617080246</v>
      </c>
      <c r="K67" s="5">
        <f t="shared" si="41"/>
        <v>4683.4627001859171</v>
      </c>
      <c r="L67" s="5">
        <f t="shared" si="42"/>
        <v>407753.97133493645</v>
      </c>
      <c r="M67" s="5">
        <f t="shared" si="32"/>
        <v>1751658.3073452227</v>
      </c>
      <c r="N67" s="33">
        <f t="shared" si="43"/>
        <v>20.879789879500191</v>
      </c>
      <c r="O67" s="4"/>
      <c r="Q67" s="27" t="s">
        <v>60</v>
      </c>
      <c r="R67" s="29">
        <f t="shared" si="33"/>
        <v>83892.525617080246</v>
      </c>
      <c r="S67" s="29">
        <f t="shared" si="34"/>
        <v>407753.97133493645</v>
      </c>
      <c r="T67" s="35">
        <f t="shared" si="35"/>
        <v>20.879789879500191</v>
      </c>
      <c r="U67" s="42">
        <v>0.82345390469096191</v>
      </c>
      <c r="V67" s="43">
        <f t="shared" si="48"/>
        <v>0.17654609530903809</v>
      </c>
      <c r="W67" s="29">
        <f t="shared" si="44"/>
        <v>335766.59984899999</v>
      </c>
      <c r="X67" s="29">
        <f t="shared" si="36"/>
        <v>1256963.6952202511</v>
      </c>
      <c r="Y67" s="35">
        <f t="shared" si="45"/>
        <v>14.983023648108377</v>
      </c>
      <c r="Z67" s="36">
        <f t="shared" si="46"/>
        <v>5.8967662313918137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1028</v>
      </c>
      <c r="E68" s="49">
        <f t="shared" si="37"/>
        <v>17</v>
      </c>
      <c r="F68" s="3">
        <f t="shared" si="38"/>
        <v>1.6536964980544747E-2</v>
      </c>
      <c r="G68" s="2">
        <v>0.5</v>
      </c>
      <c r="H68" s="3">
        <f t="shared" si="39"/>
        <v>7.9402148528724889E-2</v>
      </c>
      <c r="I68" s="3">
        <f t="shared" si="40"/>
        <v>0.92059785147127515</v>
      </c>
      <c r="J68" s="5">
        <f t="shared" si="47"/>
        <v>79209.062916894327</v>
      </c>
      <c r="K68" s="5">
        <f t="shared" si="41"/>
        <v>6289.3697785483582</v>
      </c>
      <c r="L68" s="5">
        <f t="shared" si="42"/>
        <v>380321.89013810077</v>
      </c>
      <c r="M68" s="5">
        <f t="shared" si="32"/>
        <v>1343904.3360102861</v>
      </c>
      <c r="N68" s="33">
        <f t="shared" si="43"/>
        <v>16.96654759595253</v>
      </c>
      <c r="O68" s="4"/>
      <c r="Q68" s="27" t="s">
        <v>62</v>
      </c>
      <c r="R68" s="29">
        <f t="shared" si="33"/>
        <v>79209.062916894327</v>
      </c>
      <c r="S68" s="29">
        <f t="shared" si="34"/>
        <v>380321.89013810077</v>
      </c>
      <c r="T68" s="35">
        <f t="shared" si="35"/>
        <v>16.96654759595253</v>
      </c>
      <c r="U68" s="42">
        <v>0.7557222850963411</v>
      </c>
      <c r="V68" s="43">
        <f t="shared" si="48"/>
        <v>0.2442777149036589</v>
      </c>
      <c r="W68" s="29">
        <f t="shared" si="44"/>
        <v>287417.72788732511</v>
      </c>
      <c r="X68" s="29">
        <f t="shared" si="36"/>
        <v>921197.09537125111</v>
      </c>
      <c r="Y68" s="35">
        <f t="shared" si="45"/>
        <v>11.629945633087031</v>
      </c>
      <c r="Z68" s="36">
        <f t="shared" si="46"/>
        <v>5.3366019628654993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770</v>
      </c>
      <c r="E69" s="49">
        <f t="shared" si="37"/>
        <v>19</v>
      </c>
      <c r="F69" s="3">
        <f t="shared" si="38"/>
        <v>2.4675324675324677E-2</v>
      </c>
      <c r="G69" s="2">
        <v>0.5</v>
      </c>
      <c r="H69" s="3">
        <f t="shared" si="39"/>
        <v>0.11620795107033639</v>
      </c>
      <c r="I69" s="3">
        <f t="shared" si="40"/>
        <v>0.88379204892966357</v>
      </c>
      <c r="J69" s="5">
        <f t="shared" si="47"/>
        <v>72919.693138345974</v>
      </c>
      <c r="K69" s="5">
        <f t="shared" si="41"/>
        <v>8473.8481322848529</v>
      </c>
      <c r="L69" s="5">
        <f t="shared" si="42"/>
        <v>343413.84536101774</v>
      </c>
      <c r="M69" s="5">
        <f t="shared" si="32"/>
        <v>963582.4458721854</v>
      </c>
      <c r="N69" s="33">
        <f t="shared" si="43"/>
        <v>13.214296500727734</v>
      </c>
      <c r="O69" s="4"/>
      <c r="Q69" s="27" t="s">
        <v>64</v>
      </c>
      <c r="R69" s="29">
        <f t="shared" si="33"/>
        <v>72919.693138345974</v>
      </c>
      <c r="S69" s="29">
        <f t="shared" si="34"/>
        <v>343413.84536101774</v>
      </c>
      <c r="T69" s="35">
        <f t="shared" si="35"/>
        <v>13.214296500727734</v>
      </c>
      <c r="U69" s="42">
        <v>0.69850988448397933</v>
      </c>
      <c r="V69" s="43">
        <f t="shared" si="48"/>
        <v>0.30149011551602067</v>
      </c>
      <c r="W69" s="29">
        <f t="shared" si="44"/>
        <v>239877.96545332365</v>
      </c>
      <c r="X69" s="29">
        <f t="shared" si="36"/>
        <v>633779.36748392601</v>
      </c>
      <c r="Y69" s="35">
        <f t="shared" si="45"/>
        <v>8.6914705782084969</v>
      </c>
      <c r="Z69" s="36">
        <f t="shared" si="46"/>
        <v>4.5228259225192371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470</v>
      </c>
      <c r="E70" s="49">
        <f t="shared" si="37"/>
        <v>30</v>
      </c>
      <c r="F70" s="3">
        <f t="shared" si="38"/>
        <v>6.3829787234042548E-2</v>
      </c>
      <c r="G70" s="2">
        <v>0.5</v>
      </c>
      <c r="H70" s="3">
        <f t="shared" si="39"/>
        <v>0.2752293577981651</v>
      </c>
      <c r="I70" s="3">
        <f t="shared" si="40"/>
        <v>0.72477064220183496</v>
      </c>
      <c r="J70" s="5">
        <f t="shared" si="47"/>
        <v>64445.845006061121</v>
      </c>
      <c r="K70" s="5">
        <f t="shared" si="41"/>
        <v>17737.388533778289</v>
      </c>
      <c r="L70" s="5">
        <f t="shared" si="42"/>
        <v>277885.75369585992</v>
      </c>
      <c r="M70" s="5">
        <f t="shared" si="32"/>
        <v>620168.60051116766</v>
      </c>
      <c r="N70" s="33">
        <f t="shared" si="43"/>
        <v>9.6230967326573325</v>
      </c>
      <c r="O70" s="4"/>
      <c r="Q70" s="27" t="s">
        <v>66</v>
      </c>
      <c r="R70" s="29">
        <f t="shared" si="33"/>
        <v>64445.845006061121</v>
      </c>
      <c r="S70" s="29">
        <f t="shared" si="34"/>
        <v>277885.75369585992</v>
      </c>
      <c r="T70" s="35">
        <f t="shared" si="35"/>
        <v>9.6230967326573325</v>
      </c>
      <c r="U70" s="42">
        <v>0.67065690345363116</v>
      </c>
      <c r="V70" s="43">
        <f t="shared" si="48"/>
        <v>0.32934309654636884</v>
      </c>
      <c r="W70" s="29">
        <f t="shared" si="44"/>
        <v>186365.99908754387</v>
      </c>
      <c r="X70" s="29">
        <f t="shared" si="36"/>
        <v>393901.40203060239</v>
      </c>
      <c r="Y70" s="35">
        <f t="shared" si="45"/>
        <v>6.1121303009302776</v>
      </c>
      <c r="Z70" s="36">
        <f t="shared" si="46"/>
        <v>3.5109664317270548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257</v>
      </c>
      <c r="E71" s="49">
        <f t="shared" si="49"/>
        <v>34</v>
      </c>
      <c r="F71" s="3">
        <f t="shared" si="38"/>
        <v>0.13229571984435798</v>
      </c>
      <c r="G71" s="2">
        <v>0.5</v>
      </c>
      <c r="H71" s="3">
        <f t="shared" si="39"/>
        <v>0.49707602339181289</v>
      </c>
      <c r="I71" s="3">
        <f t="shared" si="40"/>
        <v>0.50292397660818711</v>
      </c>
      <c r="J71" s="5">
        <f t="shared" si="47"/>
        <v>46708.456472282836</v>
      </c>
      <c r="K71" s="5">
        <f t="shared" si="41"/>
        <v>23217.653802011937</v>
      </c>
      <c r="L71" s="5">
        <f t="shared" si="42"/>
        <v>175498.14785638434</v>
      </c>
      <c r="M71" s="5">
        <f>L71+M72</f>
        <v>342282.84681530774</v>
      </c>
      <c r="N71" s="33">
        <f t="shared" si="43"/>
        <v>7.3280701754385964</v>
      </c>
      <c r="O71" s="4"/>
      <c r="Q71" s="27" t="s">
        <v>68</v>
      </c>
      <c r="R71" s="29">
        <f t="shared" si="33"/>
        <v>46708.456472282836</v>
      </c>
      <c r="S71" s="29">
        <f t="shared" si="34"/>
        <v>175498.14785638434</v>
      </c>
      <c r="T71" s="35">
        <f t="shared" si="35"/>
        <v>7.3280701754385964</v>
      </c>
      <c r="U71" s="42">
        <v>0.63527807449444496</v>
      </c>
      <c r="V71" s="43">
        <f t="shared" si="48"/>
        <v>0.36472192550555504</v>
      </c>
      <c r="W71" s="29">
        <f t="shared" si="44"/>
        <v>111490.12544754524</v>
      </c>
      <c r="X71" s="29">
        <f>X72+W71</f>
        <v>207535.40294305852</v>
      </c>
      <c r="Y71" s="35">
        <f t="shared" si="45"/>
        <v>4.4432083313695383</v>
      </c>
      <c r="Z71" s="36">
        <f t="shared" si="46"/>
        <v>2.8848618440690581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142</v>
      </c>
      <c r="E72" s="50">
        <f t="shared" si="49"/>
        <v>20</v>
      </c>
      <c r="F72" s="17">
        <f t="shared" si="38"/>
        <v>0.14084507042253522</v>
      </c>
      <c r="G72" s="12"/>
      <c r="H72" s="17">
        <v>1</v>
      </c>
      <c r="I72" s="17">
        <f t="shared" si="40"/>
        <v>0</v>
      </c>
      <c r="J72" s="21">
        <f t="shared" si="47"/>
        <v>23490.802670270899</v>
      </c>
      <c r="K72" s="21">
        <f t="shared" si="41"/>
        <v>23490.802670270899</v>
      </c>
      <c r="L72" s="21">
        <f>K72/F72</f>
        <v>166784.69895892337</v>
      </c>
      <c r="M72" s="21">
        <f>L72</f>
        <v>166784.69895892337</v>
      </c>
      <c r="N72" s="34">
        <f t="shared" si="43"/>
        <v>7.1</v>
      </c>
      <c r="O72" s="4"/>
      <c r="Q72" s="30" t="s">
        <v>69</v>
      </c>
      <c r="R72" s="31">
        <f t="shared" si="33"/>
        <v>23490.802670270899</v>
      </c>
      <c r="S72" s="31">
        <f t="shared" si="34"/>
        <v>166784.69895892337</v>
      </c>
      <c r="T72" s="38">
        <f t="shared" si="35"/>
        <v>7.1</v>
      </c>
      <c r="U72" s="44">
        <v>0.57586384179742911</v>
      </c>
      <c r="V72" s="45">
        <f t="shared" si="48"/>
        <v>0.42413615820257089</v>
      </c>
      <c r="W72" s="31">
        <f t="shared" si="44"/>
        <v>96045.277495513292</v>
      </c>
      <c r="X72" s="31">
        <f>W72</f>
        <v>96045.277495513292</v>
      </c>
      <c r="Y72" s="38">
        <f t="shared" si="45"/>
        <v>4.0886332767617466</v>
      </c>
      <c r="Z72" s="37">
        <f t="shared" si="46"/>
        <v>3.0113667232382531</v>
      </c>
    </row>
    <row r="73" spans="1:26" s="2" customFormat="1" ht="13.2" x14ac:dyDescent="0.25">
      <c r="B73" s="2" t="s">
        <v>70</v>
      </c>
      <c r="D73" s="25">
        <f>SUM(D54:D72)</f>
        <v>22027</v>
      </c>
      <c r="E73" s="25">
        <f>SUM(E54:E72)</f>
        <v>196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72.340595248035129</v>
      </c>
      <c r="F78" s="55">
        <f>$Y$4</f>
        <v>65.61967695674754</v>
      </c>
      <c r="G78" s="55">
        <f>E78-F78</f>
        <v>6.7209182912875889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77.747557050145232</v>
      </c>
      <c r="F79" s="55">
        <f>$Y$29</f>
        <v>69.148459650270709</v>
      </c>
      <c r="G79" s="55">
        <f t="shared" ref="G79:G80" si="50">E79-F79</f>
        <v>8.5990973998745233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74.756927758869509</v>
      </c>
      <c r="F80" s="55">
        <f>$Y$54</f>
        <v>66.565073284428465</v>
      </c>
      <c r="G80" s="55">
        <f t="shared" si="50"/>
        <v>8.191854474441044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18F68-9B98-497F-A8F6-4242DD1C9BA8}">
  <dimension ref="A1:Z80"/>
  <sheetViews>
    <sheetView topLeftCell="A37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71</v>
      </c>
      <c r="E4" s="56">
        <v>1</v>
      </c>
      <c r="F4" s="3">
        <f>E4/D4</f>
        <v>1.4084507042253521E-2</v>
      </c>
      <c r="G4" s="2">
        <v>0.3</v>
      </c>
      <c r="H4" s="18">
        <f>C4*F4/(1+(1-G4)*C4*F4)</f>
        <v>1.3947001394700139E-2</v>
      </c>
      <c r="I4" s="18">
        <f>1-H4</f>
        <v>0.98605299860529982</v>
      </c>
      <c r="J4" s="41">
        <v>100000</v>
      </c>
      <c r="K4" s="20">
        <f>J4*H4</f>
        <v>1394.7001394700139</v>
      </c>
      <c r="L4" s="20">
        <f>C4*(J5+G4*K4)</f>
        <v>99023.709902370989</v>
      </c>
      <c r="M4" s="5">
        <f t="shared" ref="M4:M20" si="0">L4+M5</f>
        <v>6983446.8673168402</v>
      </c>
      <c r="N4" s="32">
        <f>M4/J4</f>
        <v>69.834468673168402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99023.709902370989</v>
      </c>
      <c r="T4" s="35">
        <f t="shared" ref="T4:T22" si="3">N4</f>
        <v>69.834468673168402</v>
      </c>
      <c r="U4" s="42">
        <v>0.96680194174873568</v>
      </c>
      <c r="V4" s="43">
        <f>1-U4</f>
        <v>3.3198058251264317E-2</v>
      </c>
      <c r="W4" s="29">
        <f>S4*U4</f>
        <v>95736.315012775784</v>
      </c>
      <c r="X4" s="29">
        <f t="shared" ref="X4:X20" si="4">X5+W4</f>
        <v>6367895.5652581938</v>
      </c>
      <c r="Y4" s="40">
        <f>X4/R4</f>
        <v>63.678955652581941</v>
      </c>
      <c r="Z4" s="36">
        <f>T4-Y4</f>
        <v>6.1555130205864614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360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98605.29986052998</v>
      </c>
      <c r="K5" s="5">
        <f t="shared" ref="K5:K22" si="8">J5*H5</f>
        <v>0</v>
      </c>
      <c r="L5" s="5">
        <f t="shared" ref="L5:L21" si="9">C5*(J6+G5*K5)</f>
        <v>394421.19944211992</v>
      </c>
      <c r="M5" s="5">
        <f t="shared" si="0"/>
        <v>6884423.1574144689</v>
      </c>
      <c r="N5" s="33">
        <f t="shared" ref="N5:N22" si="10">M5/J5</f>
        <v>69.817983081558339</v>
      </c>
      <c r="O5" s="4"/>
      <c r="Q5" s="27" t="s">
        <v>36</v>
      </c>
      <c r="R5" s="29">
        <f t="shared" si="1"/>
        <v>98605.29986052998</v>
      </c>
      <c r="S5" s="29">
        <f t="shared" si="2"/>
        <v>394421.19944211992</v>
      </c>
      <c r="T5" s="35">
        <f t="shared" si="3"/>
        <v>69.817983081558339</v>
      </c>
      <c r="U5" s="42">
        <v>0.96680194174873568</v>
      </c>
      <c r="V5" s="43">
        <f>1-U5</f>
        <v>3.3198058251264317E-2</v>
      </c>
      <c r="W5" s="29">
        <f t="shared" ref="W5:W22" si="11">S5*U5</f>
        <v>381327.1814875069</v>
      </c>
      <c r="X5" s="29">
        <f t="shared" si="4"/>
        <v>6272159.2502454184</v>
      </c>
      <c r="Y5" s="35">
        <f t="shared" ref="Y5:Y22" si="12">X5/R5</f>
        <v>63.608743740112665</v>
      </c>
      <c r="Z5" s="36">
        <f t="shared" ref="Z5:Z22" si="13">T5-Y5</f>
        <v>6.2092393414456737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516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98605.29986052998</v>
      </c>
      <c r="K6" s="5">
        <f t="shared" si="8"/>
        <v>0</v>
      </c>
      <c r="L6" s="5">
        <f t="shared" si="9"/>
        <v>493026.49930264987</v>
      </c>
      <c r="M6" s="5">
        <f t="shared" si="0"/>
        <v>6490001.9579723487</v>
      </c>
      <c r="N6" s="33">
        <f t="shared" si="10"/>
        <v>65.817983081558339</v>
      </c>
      <c r="O6" s="4"/>
      <c r="Q6" s="27" t="s">
        <v>38</v>
      </c>
      <c r="R6" s="29">
        <f t="shared" si="1"/>
        <v>98605.29986052998</v>
      </c>
      <c r="S6" s="29">
        <f t="shared" si="2"/>
        <v>493026.49930264987</v>
      </c>
      <c r="T6" s="35">
        <f t="shared" si="3"/>
        <v>65.817983081558339</v>
      </c>
      <c r="U6" s="42">
        <v>0.96680194174873568</v>
      </c>
      <c r="V6" s="43">
        <f>1-U6</f>
        <v>3.3198058251264317E-2</v>
      </c>
      <c r="W6" s="29">
        <f t="shared" si="11"/>
        <v>476658.97685938358</v>
      </c>
      <c r="X6" s="29">
        <f t="shared" si="4"/>
        <v>5890832.0687579112</v>
      </c>
      <c r="Y6" s="35">
        <f t="shared" si="12"/>
        <v>59.74153597311772</v>
      </c>
      <c r="Z6" s="36">
        <f t="shared" si="13"/>
        <v>6.0764471084406182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674</v>
      </c>
      <c r="E7" s="51">
        <v>2</v>
      </c>
      <c r="F7" s="3">
        <f t="shared" si="5"/>
        <v>2.967359050445104E-3</v>
      </c>
      <c r="G7" s="2">
        <v>0.5</v>
      </c>
      <c r="H7" s="3">
        <f t="shared" si="6"/>
        <v>1.4727540500736377E-2</v>
      </c>
      <c r="I7" s="3">
        <f t="shared" si="7"/>
        <v>0.98527245949926368</v>
      </c>
      <c r="J7" s="5">
        <f t="shared" si="14"/>
        <v>98605.29986052998</v>
      </c>
      <c r="K7" s="5">
        <f t="shared" si="8"/>
        <v>1452.2135472832103</v>
      </c>
      <c r="L7" s="5">
        <f t="shared" si="9"/>
        <v>489395.96543444193</v>
      </c>
      <c r="M7" s="5">
        <f t="shared" si="0"/>
        <v>5996975.4586696988</v>
      </c>
      <c r="N7" s="33">
        <f t="shared" si="10"/>
        <v>60.817983081558339</v>
      </c>
      <c r="O7" s="4"/>
      <c r="Q7" s="27" t="s">
        <v>40</v>
      </c>
      <c r="R7" s="29">
        <f t="shared" si="1"/>
        <v>98605.29986052998</v>
      </c>
      <c r="S7" s="29">
        <f t="shared" si="2"/>
        <v>489395.96543444193</v>
      </c>
      <c r="T7" s="35">
        <f t="shared" si="3"/>
        <v>60.817983081558339</v>
      </c>
      <c r="U7" s="42">
        <v>0.96680194174873568</v>
      </c>
      <c r="V7" s="43">
        <f>1-U7</f>
        <v>3.3198058251264317E-2</v>
      </c>
      <c r="W7" s="29">
        <f t="shared" si="11"/>
        <v>473148.96966601559</v>
      </c>
      <c r="X7" s="29">
        <f t="shared" si="4"/>
        <v>5414173.0918985279</v>
      </c>
      <c r="Y7" s="35">
        <f t="shared" si="12"/>
        <v>54.907526264374042</v>
      </c>
      <c r="Z7" s="36">
        <f t="shared" si="13"/>
        <v>5.9104568171842971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669</v>
      </c>
      <c r="E8" s="51">
        <v>1</v>
      </c>
      <c r="F8" s="3">
        <f t="shared" si="5"/>
        <v>1.4947683109118087E-3</v>
      </c>
      <c r="G8" s="2">
        <v>0.5</v>
      </c>
      <c r="H8" s="3">
        <f t="shared" si="6"/>
        <v>7.446016381236039E-3</v>
      </c>
      <c r="I8" s="3">
        <f t="shared" si="7"/>
        <v>0.99255398361876401</v>
      </c>
      <c r="J8" s="5">
        <f t="shared" si="14"/>
        <v>97153.086313246778</v>
      </c>
      <c r="K8" s="5">
        <f t="shared" si="8"/>
        <v>723.40347217607427</v>
      </c>
      <c r="L8" s="5">
        <f t="shared" si="9"/>
        <v>483956.92288579373</v>
      </c>
      <c r="M8" s="5">
        <f t="shared" si="0"/>
        <v>5507579.4932352565</v>
      </c>
      <c r="N8" s="33">
        <f t="shared" si="10"/>
        <v>56.689701812224371</v>
      </c>
      <c r="O8" s="4"/>
      <c r="Q8" s="27" t="s">
        <v>42</v>
      </c>
      <c r="R8" s="29">
        <f t="shared" si="1"/>
        <v>97153.086313246778</v>
      </c>
      <c r="S8" s="29">
        <f t="shared" si="2"/>
        <v>483956.92288579373</v>
      </c>
      <c r="T8" s="35">
        <f t="shared" si="3"/>
        <v>56.689701812224371</v>
      </c>
      <c r="U8" s="42">
        <v>0.96680194174873568</v>
      </c>
      <c r="V8" s="43">
        <f>1-U8</f>
        <v>3.3198058251264317E-2</v>
      </c>
      <c r="W8" s="29">
        <f t="shared" si="11"/>
        <v>467890.49276872852</v>
      </c>
      <c r="X8" s="29">
        <f t="shared" si="4"/>
        <v>4941024.1222325126</v>
      </c>
      <c r="Y8" s="35">
        <f t="shared" si="12"/>
        <v>50.85812823589945</v>
      </c>
      <c r="Z8" s="36">
        <f t="shared" si="13"/>
        <v>5.8315735763249208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710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96429.682841070709</v>
      </c>
      <c r="K9" s="5">
        <f t="shared" si="8"/>
        <v>0</v>
      </c>
      <c r="L9" s="5">
        <f t="shared" si="9"/>
        <v>482148.41420535353</v>
      </c>
      <c r="M9" s="5">
        <f t="shared" si="0"/>
        <v>5023622.5703494623</v>
      </c>
      <c r="N9" s="33">
        <f t="shared" si="10"/>
        <v>52.096226206914714</v>
      </c>
      <c r="O9" s="4"/>
      <c r="Q9" s="27" t="s">
        <v>44</v>
      </c>
      <c r="R9" s="29">
        <f t="shared" si="1"/>
        <v>96429.682841070709</v>
      </c>
      <c r="S9" s="29">
        <f t="shared" si="2"/>
        <v>482148.41420535353</v>
      </c>
      <c r="T9" s="35">
        <f t="shared" si="3"/>
        <v>52.096226206914714</v>
      </c>
      <c r="U9" s="42">
        <v>0.9555940589531835</v>
      </c>
      <c r="V9" s="43">
        <f t="shared" ref="V9:V22" si="15">1-U9</f>
        <v>4.4405941046816499E-2</v>
      </c>
      <c r="W9" s="29">
        <f t="shared" si="11"/>
        <v>460738.16014833451</v>
      </c>
      <c r="X9" s="29">
        <f t="shared" si="4"/>
        <v>4473133.6294637844</v>
      </c>
      <c r="Y9" s="35">
        <f t="shared" si="12"/>
        <v>46.387517802336028</v>
      </c>
      <c r="Z9" s="36">
        <f t="shared" si="13"/>
        <v>5.7087084045786867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881</v>
      </c>
      <c r="E10" s="51">
        <v>1</v>
      </c>
      <c r="F10" s="3">
        <f t="shared" si="5"/>
        <v>1.1350737797956867E-3</v>
      </c>
      <c r="G10" s="2">
        <v>0.5</v>
      </c>
      <c r="H10" s="3">
        <f t="shared" si="6"/>
        <v>5.6593095642331632E-3</v>
      </c>
      <c r="I10" s="3">
        <f t="shared" si="7"/>
        <v>0.99434069043576678</v>
      </c>
      <c r="J10" s="5">
        <f t="shared" si="14"/>
        <v>96429.682841070709</v>
      </c>
      <c r="K10" s="5">
        <f t="shared" si="8"/>
        <v>545.72542637844197</v>
      </c>
      <c r="L10" s="5">
        <f t="shared" si="9"/>
        <v>480784.10063940746</v>
      </c>
      <c r="M10" s="5">
        <f t="shared" si="0"/>
        <v>4541474.1561441086</v>
      </c>
      <c r="N10" s="33">
        <f t="shared" si="10"/>
        <v>47.096226206914714</v>
      </c>
      <c r="O10" s="4"/>
      <c r="Q10" s="27" t="s">
        <v>46</v>
      </c>
      <c r="R10" s="29">
        <f t="shared" si="1"/>
        <v>96429.682841070709</v>
      </c>
      <c r="S10" s="29">
        <f t="shared" si="2"/>
        <v>480784.10063940746</v>
      </c>
      <c r="T10" s="35">
        <f t="shared" si="3"/>
        <v>47.096226206914714</v>
      </c>
      <c r="U10" s="42">
        <v>0.96363095511775332</v>
      </c>
      <c r="V10" s="43">
        <f t="shared" si="15"/>
        <v>3.6369044882246682E-2</v>
      </c>
      <c r="W10" s="29">
        <f t="shared" si="11"/>
        <v>463298.44210458227</v>
      </c>
      <c r="X10" s="29">
        <f t="shared" si="4"/>
        <v>4012395.4693154502</v>
      </c>
      <c r="Y10" s="35">
        <f t="shared" si="12"/>
        <v>41.609547507570113</v>
      </c>
      <c r="Z10" s="36">
        <f t="shared" si="13"/>
        <v>5.4866786993446013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943</v>
      </c>
      <c r="E11" s="51">
        <v>4</v>
      </c>
      <c r="F11" s="3">
        <f t="shared" si="5"/>
        <v>4.2417815482502655E-3</v>
      </c>
      <c r="G11" s="2">
        <v>0.5</v>
      </c>
      <c r="H11" s="3">
        <f t="shared" si="6"/>
        <v>2.0986358866736624E-2</v>
      </c>
      <c r="I11" s="3">
        <f t="shared" si="7"/>
        <v>0.97901364113326339</v>
      </c>
      <c r="J11" s="5">
        <f t="shared" si="14"/>
        <v>95883.957414692268</v>
      </c>
      <c r="K11" s="5">
        <f t="shared" si="8"/>
        <v>2012.2551398676239</v>
      </c>
      <c r="L11" s="5">
        <f t="shared" si="9"/>
        <v>474389.14922379225</v>
      </c>
      <c r="M11" s="5">
        <f t="shared" si="0"/>
        <v>4060690.0555047011</v>
      </c>
      <c r="N11" s="33">
        <f t="shared" si="10"/>
        <v>42.350046504051392</v>
      </c>
      <c r="O11" s="4"/>
      <c r="Q11" s="27" t="s">
        <v>48</v>
      </c>
      <c r="R11" s="29">
        <f t="shared" si="1"/>
        <v>95883.957414692268</v>
      </c>
      <c r="S11" s="29">
        <f t="shared" si="2"/>
        <v>474389.14922379225</v>
      </c>
      <c r="T11" s="35">
        <f t="shared" si="3"/>
        <v>42.350046504051392</v>
      </c>
      <c r="U11" s="42">
        <v>0.96005435016735896</v>
      </c>
      <c r="V11" s="43">
        <f t="shared" si="15"/>
        <v>3.9945649832641039E-2</v>
      </c>
      <c r="W11" s="29">
        <f t="shared" si="11"/>
        <v>455439.36638449418</v>
      </c>
      <c r="X11" s="29">
        <f t="shared" si="4"/>
        <v>3549097.027210868</v>
      </c>
      <c r="Y11" s="35">
        <f t="shared" si="12"/>
        <v>37.014502977398394</v>
      </c>
      <c r="Z11" s="36">
        <f t="shared" si="13"/>
        <v>5.335543526652998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843</v>
      </c>
      <c r="E12" s="51">
        <v>3</v>
      </c>
      <c r="F12" s="3">
        <f t="shared" si="5"/>
        <v>3.5587188612099642E-3</v>
      </c>
      <c r="G12" s="2">
        <v>0.5</v>
      </c>
      <c r="H12" s="3">
        <f t="shared" si="6"/>
        <v>1.7636684303350969E-2</v>
      </c>
      <c r="I12" s="3">
        <f t="shared" si="7"/>
        <v>0.98236331569664903</v>
      </c>
      <c r="J12" s="5">
        <f t="shared" si="14"/>
        <v>93871.702274824638</v>
      </c>
      <c r="K12" s="5">
        <f t="shared" si="8"/>
        <v>1655.5855780392351</v>
      </c>
      <c r="L12" s="5">
        <f t="shared" si="9"/>
        <v>465219.54742902511</v>
      </c>
      <c r="M12" s="5">
        <f t="shared" si="0"/>
        <v>3586300.9062809087</v>
      </c>
      <c r="N12" s="33">
        <f t="shared" si="10"/>
        <v>38.204281155799549</v>
      </c>
      <c r="O12" s="4"/>
      <c r="Q12" s="27" t="s">
        <v>50</v>
      </c>
      <c r="R12" s="29">
        <f t="shared" si="1"/>
        <v>93871.702274824638</v>
      </c>
      <c r="S12" s="29">
        <f t="shared" si="2"/>
        <v>465219.54742902511</v>
      </c>
      <c r="T12" s="35">
        <f t="shared" si="3"/>
        <v>38.204281155799549</v>
      </c>
      <c r="U12" s="42">
        <v>0.94127750867207383</v>
      </c>
      <c r="V12" s="43">
        <f t="shared" si="15"/>
        <v>5.8722491327926174E-2</v>
      </c>
      <c r="W12" s="29">
        <f t="shared" si="11"/>
        <v>437900.69658954244</v>
      </c>
      <c r="X12" s="29">
        <f t="shared" si="4"/>
        <v>3093657.6608263738</v>
      </c>
      <c r="Y12" s="35">
        <f t="shared" si="12"/>
        <v>32.956232664974891</v>
      </c>
      <c r="Z12" s="36">
        <f t="shared" si="13"/>
        <v>5.2480484908246581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751</v>
      </c>
      <c r="E13" s="51">
        <v>6</v>
      </c>
      <c r="F13" s="3">
        <f t="shared" si="5"/>
        <v>7.989347536617843E-3</v>
      </c>
      <c r="G13" s="2">
        <v>0.5</v>
      </c>
      <c r="H13" s="3">
        <f t="shared" si="6"/>
        <v>3.9164490861618793E-2</v>
      </c>
      <c r="I13" s="3">
        <f t="shared" si="7"/>
        <v>0.96083550913838123</v>
      </c>
      <c r="J13" s="5">
        <f t="shared" si="14"/>
        <v>92216.116696785408</v>
      </c>
      <c r="K13" s="5">
        <f t="shared" si="8"/>
        <v>3611.5972596652246</v>
      </c>
      <c r="L13" s="5">
        <f t="shared" si="9"/>
        <v>452051.59033476398</v>
      </c>
      <c r="M13" s="5">
        <f t="shared" si="0"/>
        <v>3121081.3588518836</v>
      </c>
      <c r="N13" s="33">
        <f t="shared" si="10"/>
        <v>33.845291589476382</v>
      </c>
      <c r="O13" s="4"/>
      <c r="Q13" s="27" t="s">
        <v>52</v>
      </c>
      <c r="R13" s="29">
        <f t="shared" si="1"/>
        <v>92216.116696785408</v>
      </c>
      <c r="S13" s="29">
        <f t="shared" si="2"/>
        <v>452051.59033476398</v>
      </c>
      <c r="T13" s="35">
        <f t="shared" si="3"/>
        <v>33.845291589476382</v>
      </c>
      <c r="U13" s="42">
        <v>0.95386474178345915</v>
      </c>
      <c r="V13" s="43">
        <f t="shared" si="15"/>
        <v>4.6135258216540853E-2</v>
      </c>
      <c r="W13" s="29">
        <f t="shared" si="11"/>
        <v>431196.07348747173</v>
      </c>
      <c r="X13" s="29">
        <f t="shared" si="4"/>
        <v>2655756.9642368313</v>
      </c>
      <c r="Y13" s="35">
        <f t="shared" si="12"/>
        <v>28.79927131359468</v>
      </c>
      <c r="Z13" s="36">
        <f t="shared" si="13"/>
        <v>5.0460202758817019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922</v>
      </c>
      <c r="E14" s="51">
        <v>7</v>
      </c>
      <c r="F14" s="3">
        <f t="shared" si="5"/>
        <v>7.5921908893709323E-3</v>
      </c>
      <c r="G14" s="2">
        <v>0.5</v>
      </c>
      <c r="H14" s="3">
        <f t="shared" si="6"/>
        <v>3.725385843533794E-2</v>
      </c>
      <c r="I14" s="3">
        <f t="shared" si="7"/>
        <v>0.96274614156466209</v>
      </c>
      <c r="J14" s="5">
        <f t="shared" si="14"/>
        <v>88604.51943712018</v>
      </c>
      <c r="K14" s="5">
        <f t="shared" si="8"/>
        <v>3300.8602238416242</v>
      </c>
      <c r="L14" s="5">
        <f t="shared" si="9"/>
        <v>434770.44662599685</v>
      </c>
      <c r="M14" s="5">
        <f t="shared" si="0"/>
        <v>2669029.7685171193</v>
      </c>
      <c r="N14" s="33">
        <f t="shared" si="10"/>
        <v>30.122952931438732</v>
      </c>
      <c r="O14" s="4"/>
      <c r="Q14" s="27" t="s">
        <v>54</v>
      </c>
      <c r="R14" s="29">
        <f t="shared" si="1"/>
        <v>88604.51943712018</v>
      </c>
      <c r="S14" s="29">
        <f t="shared" si="2"/>
        <v>434770.44662599685</v>
      </c>
      <c r="T14" s="35">
        <f t="shared" si="3"/>
        <v>30.122952931438732</v>
      </c>
      <c r="U14" s="42">
        <v>0.94210046609890041</v>
      </c>
      <c r="V14" s="43">
        <f t="shared" si="15"/>
        <v>5.7899533901099587E-2</v>
      </c>
      <c r="W14" s="29">
        <f t="shared" si="11"/>
        <v>409597.44041237875</v>
      </c>
      <c r="X14" s="29">
        <f t="shared" si="4"/>
        <v>2224560.8907493595</v>
      </c>
      <c r="Y14" s="35">
        <f t="shared" si="12"/>
        <v>25.106630055457384</v>
      </c>
      <c r="Z14" s="36">
        <f t="shared" si="13"/>
        <v>5.0163228759813485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921</v>
      </c>
      <c r="E15" s="51">
        <v>6</v>
      </c>
      <c r="F15" s="3">
        <f t="shared" si="5"/>
        <v>6.5146579804560263E-3</v>
      </c>
      <c r="G15" s="2">
        <v>0.5</v>
      </c>
      <c r="H15" s="3">
        <f t="shared" si="6"/>
        <v>3.2051282051282048E-2</v>
      </c>
      <c r="I15" s="3">
        <f t="shared" si="7"/>
        <v>0.96794871794871795</v>
      </c>
      <c r="J15" s="5">
        <f t="shared" si="14"/>
        <v>85303.659213278559</v>
      </c>
      <c r="K15" s="5">
        <f t="shared" si="8"/>
        <v>2734.0916414512358</v>
      </c>
      <c r="L15" s="5">
        <f t="shared" si="9"/>
        <v>419683.06696276471</v>
      </c>
      <c r="M15" s="5">
        <f t="shared" si="0"/>
        <v>2234259.3218911225</v>
      </c>
      <c r="N15" s="33">
        <f t="shared" si="10"/>
        <v>26.19183447107428</v>
      </c>
      <c r="O15" s="4"/>
      <c r="Q15" s="27" t="s">
        <v>56</v>
      </c>
      <c r="R15" s="29">
        <f t="shared" si="1"/>
        <v>85303.659213278559</v>
      </c>
      <c r="S15" s="29">
        <f t="shared" si="2"/>
        <v>419683.06696276471</v>
      </c>
      <c r="T15" s="35">
        <f t="shared" si="3"/>
        <v>26.19183447107428</v>
      </c>
      <c r="U15" s="42">
        <v>0.91645683631107144</v>
      </c>
      <c r="V15" s="43">
        <f t="shared" si="15"/>
        <v>8.3543163688928557E-2</v>
      </c>
      <c r="W15" s="29">
        <f t="shared" si="11"/>
        <v>384621.41580202291</v>
      </c>
      <c r="X15" s="29">
        <f t="shared" si="4"/>
        <v>1814963.4503369809</v>
      </c>
      <c r="Y15" s="35">
        <f t="shared" si="12"/>
        <v>21.27650170081402</v>
      </c>
      <c r="Z15" s="36">
        <f t="shared" si="13"/>
        <v>4.9153327702602603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895</v>
      </c>
      <c r="E16" s="51">
        <v>20</v>
      </c>
      <c r="F16" s="3">
        <f t="shared" si="5"/>
        <v>2.23463687150838E-2</v>
      </c>
      <c r="G16" s="2">
        <v>0.5</v>
      </c>
      <c r="H16" s="3">
        <f t="shared" si="6"/>
        <v>0.10582010582010583</v>
      </c>
      <c r="I16" s="3">
        <f t="shared" si="7"/>
        <v>0.89417989417989419</v>
      </c>
      <c r="J16" s="5">
        <f t="shared" si="14"/>
        <v>82569.567571827327</v>
      </c>
      <c r="K16" s="5">
        <f t="shared" si="8"/>
        <v>8737.5203779711464</v>
      </c>
      <c r="L16" s="5">
        <f t="shared" si="9"/>
        <v>391004.03691420879</v>
      </c>
      <c r="M16" s="5">
        <f t="shared" si="0"/>
        <v>1814576.2549283579</v>
      </c>
      <c r="N16" s="33">
        <f t="shared" si="10"/>
        <v>21.976332301242302</v>
      </c>
      <c r="O16" s="4"/>
      <c r="Q16" s="27" t="s">
        <v>58</v>
      </c>
      <c r="R16" s="29">
        <f t="shared" si="1"/>
        <v>82569.567571827327</v>
      </c>
      <c r="S16" s="29">
        <f t="shared" si="2"/>
        <v>391004.03691420879</v>
      </c>
      <c r="T16" s="35">
        <f t="shared" si="3"/>
        <v>21.976332301242302</v>
      </c>
      <c r="U16" s="42">
        <v>0.8859396016463057</v>
      </c>
      <c r="V16" s="43">
        <f t="shared" si="15"/>
        <v>0.1140603983536943</v>
      </c>
      <c r="W16" s="29">
        <f t="shared" si="11"/>
        <v>346405.96070587152</v>
      </c>
      <c r="X16" s="29">
        <f t="shared" si="4"/>
        <v>1430342.034534958</v>
      </c>
      <c r="Y16" s="35">
        <f t="shared" si="12"/>
        <v>17.32287181098172</v>
      </c>
      <c r="Z16" s="36">
        <f t="shared" si="13"/>
        <v>4.6534604902605814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674</v>
      </c>
      <c r="E17" s="51">
        <v>10</v>
      </c>
      <c r="F17" s="3">
        <f t="shared" si="5"/>
        <v>1.483679525222552E-2</v>
      </c>
      <c r="G17" s="2">
        <v>0.5</v>
      </c>
      <c r="H17" s="3">
        <f t="shared" si="6"/>
        <v>7.1530758226037203E-2</v>
      </c>
      <c r="I17" s="3">
        <f t="shared" si="7"/>
        <v>0.92846924177396284</v>
      </c>
      <c r="J17" s="5">
        <f t="shared" si="14"/>
        <v>73832.047193856182</v>
      </c>
      <c r="K17" s="5">
        <f t="shared" si="8"/>
        <v>5281.2623171570949</v>
      </c>
      <c r="L17" s="5">
        <f t="shared" si="9"/>
        <v>355957.0801763882</v>
      </c>
      <c r="M17" s="5">
        <f t="shared" si="0"/>
        <v>1423572.218014149</v>
      </c>
      <c r="N17" s="33">
        <f t="shared" si="10"/>
        <v>19.281223697839025</v>
      </c>
      <c r="O17" s="4"/>
      <c r="Q17" s="27" t="s">
        <v>60</v>
      </c>
      <c r="R17" s="29">
        <f t="shared" si="1"/>
        <v>73832.047193856182</v>
      </c>
      <c r="S17" s="29">
        <f t="shared" si="2"/>
        <v>355957.0801763882</v>
      </c>
      <c r="T17" s="35">
        <f t="shared" si="3"/>
        <v>19.281223697839025</v>
      </c>
      <c r="U17" s="42">
        <v>0.85631920960893304</v>
      </c>
      <c r="V17" s="43">
        <f t="shared" si="15"/>
        <v>0.14368079039106696</v>
      </c>
      <c r="W17" s="29">
        <f t="shared" si="11"/>
        <v>304812.88555134833</v>
      </c>
      <c r="X17" s="29">
        <f t="shared" si="4"/>
        <v>1083936.0738290865</v>
      </c>
      <c r="Y17" s="35">
        <f t="shared" si="12"/>
        <v>14.681105495870424</v>
      </c>
      <c r="Z17" s="36">
        <f t="shared" si="13"/>
        <v>4.6001182019686002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487</v>
      </c>
      <c r="E18" s="51">
        <v>11</v>
      </c>
      <c r="F18" s="3">
        <f t="shared" si="5"/>
        <v>2.2587268993839837E-2</v>
      </c>
      <c r="G18" s="2">
        <v>0.5</v>
      </c>
      <c r="H18" s="3">
        <f t="shared" si="6"/>
        <v>0.10689990281827016</v>
      </c>
      <c r="I18" s="3">
        <f t="shared" si="7"/>
        <v>0.89310009718172978</v>
      </c>
      <c r="J18" s="5">
        <f t="shared" si="14"/>
        <v>68550.784876699094</v>
      </c>
      <c r="K18" s="5">
        <f t="shared" si="8"/>
        <v>7328.0722414352776</v>
      </c>
      <c r="L18" s="5">
        <f t="shared" si="9"/>
        <v>324433.74377990729</v>
      </c>
      <c r="M18" s="5">
        <f t="shared" si="0"/>
        <v>1067615.1378377608</v>
      </c>
      <c r="N18" s="33">
        <f t="shared" si="10"/>
        <v>15.574076062849732</v>
      </c>
      <c r="O18" s="4"/>
      <c r="Q18" s="27" t="s">
        <v>62</v>
      </c>
      <c r="R18" s="29">
        <f t="shared" si="1"/>
        <v>68550.784876699094</v>
      </c>
      <c r="S18" s="29">
        <f t="shared" si="2"/>
        <v>324433.74377990729</v>
      </c>
      <c r="T18" s="35">
        <f t="shared" si="3"/>
        <v>15.574076062849732</v>
      </c>
      <c r="U18" s="42">
        <v>0.77613843304153718</v>
      </c>
      <c r="V18" s="43">
        <f t="shared" si="15"/>
        <v>0.22386156695846282</v>
      </c>
      <c r="W18" s="29">
        <f t="shared" si="11"/>
        <v>251805.49752313682</v>
      </c>
      <c r="X18" s="29">
        <f t="shared" si="4"/>
        <v>779123.18827773829</v>
      </c>
      <c r="Y18" s="35">
        <f t="shared" si="12"/>
        <v>11.365634830864904</v>
      </c>
      <c r="Z18" s="36">
        <f t="shared" si="13"/>
        <v>4.2084412319848283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354</v>
      </c>
      <c r="E19" s="51">
        <v>15</v>
      </c>
      <c r="F19" s="3">
        <f t="shared" si="5"/>
        <v>4.2372881355932202E-2</v>
      </c>
      <c r="G19" s="2">
        <v>0.5</v>
      </c>
      <c r="H19" s="3">
        <f t="shared" si="6"/>
        <v>0.19157088122605365</v>
      </c>
      <c r="I19" s="3">
        <f t="shared" si="7"/>
        <v>0.8084291187739463</v>
      </c>
      <c r="J19" s="5">
        <f t="shared" si="14"/>
        <v>61222.712635263815</v>
      </c>
      <c r="K19" s="5">
        <f t="shared" si="8"/>
        <v>11728.489010586938</v>
      </c>
      <c r="L19" s="5">
        <f t="shared" si="9"/>
        <v>276792.34064985171</v>
      </c>
      <c r="M19" s="5">
        <f t="shared" si="0"/>
        <v>743181.3940578535</v>
      </c>
      <c r="N19" s="33">
        <f t="shared" si="10"/>
        <v>12.138981793985174</v>
      </c>
      <c r="O19" s="4"/>
      <c r="Q19" s="27" t="s">
        <v>64</v>
      </c>
      <c r="R19" s="29">
        <f t="shared" si="1"/>
        <v>61222.712635263815</v>
      </c>
      <c r="S19" s="29">
        <f t="shared" si="2"/>
        <v>276792.34064985171</v>
      </c>
      <c r="T19" s="35">
        <f t="shared" si="3"/>
        <v>12.138981793985174</v>
      </c>
      <c r="U19" s="42">
        <v>0.73716277889453141</v>
      </c>
      <c r="V19" s="43">
        <f t="shared" si="15"/>
        <v>0.26283722110546859</v>
      </c>
      <c r="W19" s="29">
        <f t="shared" si="11"/>
        <v>204041.01101016646</v>
      </c>
      <c r="X19" s="29">
        <f t="shared" si="4"/>
        <v>527317.6907546015</v>
      </c>
      <c r="Y19" s="35">
        <f t="shared" si="12"/>
        <v>8.6131056279082703</v>
      </c>
      <c r="Z19" s="36">
        <f t="shared" si="13"/>
        <v>3.5258761660769036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203</v>
      </c>
      <c r="E20" s="51">
        <v>15</v>
      </c>
      <c r="F20" s="3">
        <f t="shared" si="5"/>
        <v>7.3891625615763554E-2</v>
      </c>
      <c r="G20" s="2">
        <v>0.5</v>
      </c>
      <c r="H20" s="3">
        <f t="shared" si="6"/>
        <v>0.31185031185031192</v>
      </c>
      <c r="I20" s="3">
        <f t="shared" si="7"/>
        <v>0.68814968814968802</v>
      </c>
      <c r="J20" s="5">
        <f t="shared" si="14"/>
        <v>49494.223624676873</v>
      </c>
      <c r="K20" s="5">
        <f t="shared" si="8"/>
        <v>15434.789072144558</v>
      </c>
      <c r="L20" s="5">
        <f t="shared" si="9"/>
        <v>208884.14544302298</v>
      </c>
      <c r="M20" s="5">
        <f t="shared" si="0"/>
        <v>466389.05340800178</v>
      </c>
      <c r="N20" s="33">
        <f t="shared" si="10"/>
        <v>9.4231007025124676</v>
      </c>
      <c r="O20" s="4"/>
      <c r="Q20" s="27" t="s">
        <v>66</v>
      </c>
      <c r="R20" s="29">
        <f t="shared" si="1"/>
        <v>49494.223624676873</v>
      </c>
      <c r="S20" s="29">
        <f t="shared" si="2"/>
        <v>208884.14544302298</v>
      </c>
      <c r="T20" s="35">
        <f t="shared" si="3"/>
        <v>9.4231007025124676</v>
      </c>
      <c r="U20" s="42">
        <v>0.7271372759570951</v>
      </c>
      <c r="V20" s="43">
        <f t="shared" si="15"/>
        <v>0.2728627240429049</v>
      </c>
      <c r="W20" s="29">
        <f t="shared" si="11"/>
        <v>151887.4485080654</v>
      </c>
      <c r="X20" s="29">
        <f t="shared" si="4"/>
        <v>323276.67974443507</v>
      </c>
      <c r="Y20" s="35">
        <f t="shared" si="12"/>
        <v>6.531604217007164</v>
      </c>
      <c r="Z20" s="36">
        <f t="shared" si="13"/>
        <v>2.8914964855053036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106</v>
      </c>
      <c r="E21" s="51">
        <v>12</v>
      </c>
      <c r="F21" s="3">
        <f t="shared" si="5"/>
        <v>0.11320754716981132</v>
      </c>
      <c r="G21" s="2">
        <v>0.5</v>
      </c>
      <c r="H21" s="3">
        <f t="shared" si="6"/>
        <v>0.44117647058823528</v>
      </c>
      <c r="I21" s="3">
        <f t="shared" si="7"/>
        <v>0.55882352941176472</v>
      </c>
      <c r="J21" s="5">
        <f t="shared" si="14"/>
        <v>34059.434552532315</v>
      </c>
      <c r="K21" s="5">
        <f t="shared" si="8"/>
        <v>15026.221126117198</v>
      </c>
      <c r="L21" s="5">
        <f t="shared" si="9"/>
        <v>132731.61994736857</v>
      </c>
      <c r="M21" s="5">
        <f>L21+M22</f>
        <v>257504.90796497877</v>
      </c>
      <c r="N21" s="33">
        <f t="shared" si="10"/>
        <v>7.5604575163398691</v>
      </c>
      <c r="O21" s="4"/>
      <c r="Q21" s="27" t="s">
        <v>68</v>
      </c>
      <c r="R21" s="29">
        <f t="shared" si="1"/>
        <v>34059.434552532315</v>
      </c>
      <c r="S21" s="29">
        <f t="shared" si="2"/>
        <v>132731.61994736857</v>
      </c>
      <c r="T21" s="35">
        <f t="shared" si="3"/>
        <v>7.5604575163398691</v>
      </c>
      <c r="U21" s="42">
        <v>0.68635947845240242</v>
      </c>
      <c r="V21" s="43">
        <f t="shared" si="15"/>
        <v>0.31364052154759758</v>
      </c>
      <c r="W21" s="29">
        <f t="shared" si="11"/>
        <v>91101.605441218388</v>
      </c>
      <c r="X21" s="29">
        <f>X22+W21</f>
        <v>171389.23123636967</v>
      </c>
      <c r="Y21" s="35">
        <f t="shared" si="12"/>
        <v>5.0320633177871388</v>
      </c>
      <c r="Z21" s="36">
        <f t="shared" si="13"/>
        <v>2.5283941985527303</v>
      </c>
    </row>
    <row r="22" spans="1:26" s="2" customFormat="1" ht="14.4" x14ac:dyDescent="0.3">
      <c r="A22" s="12">
        <v>19</v>
      </c>
      <c r="B22" s="13" t="s">
        <v>69</v>
      </c>
      <c r="C22" s="12"/>
      <c r="D22" s="60">
        <v>59</v>
      </c>
      <c r="E22" s="57">
        <v>9</v>
      </c>
      <c r="F22" s="17">
        <f t="shared" si="5"/>
        <v>0.15254237288135594</v>
      </c>
      <c r="G22" s="12"/>
      <c r="H22" s="17">
        <v>1</v>
      </c>
      <c r="I22" s="17">
        <f t="shared" si="7"/>
        <v>0</v>
      </c>
      <c r="J22" s="21">
        <f t="shared" si="14"/>
        <v>19033.213426415117</v>
      </c>
      <c r="K22" s="21">
        <f t="shared" si="8"/>
        <v>19033.213426415117</v>
      </c>
      <c r="L22" s="21">
        <f>K22/F22</f>
        <v>124773.2880176102</v>
      </c>
      <c r="M22" s="21">
        <f>L22</f>
        <v>124773.2880176102</v>
      </c>
      <c r="N22" s="34">
        <f t="shared" si="10"/>
        <v>6.5555555555555554</v>
      </c>
      <c r="O22" s="4"/>
      <c r="Q22" s="30" t="s">
        <v>69</v>
      </c>
      <c r="R22" s="31">
        <f t="shared" si="1"/>
        <v>19033.213426415117</v>
      </c>
      <c r="S22" s="31">
        <f t="shared" si="2"/>
        <v>124773.2880176102</v>
      </c>
      <c r="T22" s="38">
        <f t="shared" si="3"/>
        <v>6.5555555555555554</v>
      </c>
      <c r="U22" s="44">
        <v>0.64346806172022719</v>
      </c>
      <c r="V22" s="45">
        <f t="shared" si="15"/>
        <v>0.35653193827977281</v>
      </c>
      <c r="W22" s="31">
        <f t="shared" si="11"/>
        <v>80287.625795151282</v>
      </c>
      <c r="X22" s="31">
        <f>W22</f>
        <v>80287.625795151282</v>
      </c>
      <c r="Y22" s="38">
        <f t="shared" si="12"/>
        <v>4.2182906268325997</v>
      </c>
      <c r="Z22" s="37">
        <f t="shared" si="13"/>
        <v>2.3372649287229557</v>
      </c>
    </row>
    <row r="23" spans="1:26" s="2" customFormat="1" ht="13.2" x14ac:dyDescent="0.25">
      <c r="B23" s="2" t="s">
        <v>70</v>
      </c>
      <c r="D23" s="25">
        <f>SUM(D4:D22)</f>
        <v>11039</v>
      </c>
      <c r="E23" s="61">
        <f>SUM(E4:E22)</f>
        <v>123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87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7924102.6863501882</v>
      </c>
      <c r="N29" s="32">
        <f>M29/J29</f>
        <v>79.241026863501887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79.241026863501887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7046965.8267520014</v>
      </c>
      <c r="Y29" s="40">
        <f>X29/R29</f>
        <v>70.469658267520018</v>
      </c>
      <c r="Z29" s="36">
        <f>T29-Y29</f>
        <v>8.771368595981869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324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7824102.6863501882</v>
      </c>
      <c r="N30" s="33">
        <f t="shared" ref="N30:N47" si="26">M30/J30</f>
        <v>78.241026863501887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78.241026863501887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6951101.1527490374</v>
      </c>
      <c r="Y30" s="35">
        <f t="shared" ref="Y30:Y47" si="28">X30/R30</f>
        <v>69.511011527490368</v>
      </c>
      <c r="Z30" s="36">
        <f t="shared" ref="Z30:Z47" si="29">T30-Y30</f>
        <v>8.7300153360115189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517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7424102.6863501882</v>
      </c>
      <c r="N31" s="33">
        <f t="shared" si="26"/>
        <v>74.241026863501887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74.241026863501887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6567642.4567371812</v>
      </c>
      <c r="Y31" s="35">
        <f t="shared" si="28"/>
        <v>65.676424567371811</v>
      </c>
      <c r="Z31" s="36">
        <f t="shared" si="29"/>
        <v>8.5646022961300758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592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6924102.6863501882</v>
      </c>
      <c r="N32" s="33">
        <f t="shared" si="26"/>
        <v>69.241026863501887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69.241026863501887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6088319.08672236</v>
      </c>
      <c r="Y32" s="35">
        <f t="shared" si="28"/>
        <v>60.883190867223597</v>
      </c>
      <c r="Z32" s="36">
        <f t="shared" si="29"/>
        <v>8.3578359962782898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648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6424102.6863501882</v>
      </c>
      <c r="N33" s="33">
        <f t="shared" si="26"/>
        <v>64.241026863501887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64.241026863501887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5608995.7167075388</v>
      </c>
      <c r="Y33" s="35">
        <f t="shared" si="28"/>
        <v>56.08995716707539</v>
      </c>
      <c r="Z33" s="36">
        <f t="shared" si="29"/>
        <v>8.1510696964264966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704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5924102.6863501882</v>
      </c>
      <c r="N34" s="33">
        <f t="shared" si="26"/>
        <v>59.24102686350188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59.24102686350188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5129672.3466927176</v>
      </c>
      <c r="Y34" s="35">
        <f t="shared" si="28"/>
        <v>51.296723466927176</v>
      </c>
      <c r="Z34" s="36">
        <f t="shared" si="29"/>
        <v>7.9443033965747034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734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100000</v>
      </c>
      <c r="K35" s="5">
        <f t="shared" si="24"/>
        <v>0</v>
      </c>
      <c r="L35" s="5">
        <f t="shared" si="25"/>
        <v>500000</v>
      </c>
      <c r="M35" s="5">
        <f t="shared" si="16"/>
        <v>5424102.6863501882</v>
      </c>
      <c r="N35" s="33">
        <f t="shared" si="26"/>
        <v>54.24102686350188</v>
      </c>
      <c r="O35" s="4"/>
      <c r="Q35" s="27" t="s">
        <v>46</v>
      </c>
      <c r="R35" s="29">
        <f t="shared" si="17"/>
        <v>100000</v>
      </c>
      <c r="S35" s="29">
        <f t="shared" si="18"/>
        <v>500000</v>
      </c>
      <c r="T35" s="35">
        <f t="shared" si="19"/>
        <v>54.24102686350188</v>
      </c>
      <c r="U35" s="42">
        <v>0.96192878092594225</v>
      </c>
      <c r="V35" s="43">
        <f t="shared" si="31"/>
        <v>3.8071219074057749E-2</v>
      </c>
      <c r="W35" s="29">
        <f t="shared" si="27"/>
        <v>480964.39046297112</v>
      </c>
      <c r="X35" s="29">
        <f t="shared" si="20"/>
        <v>4645082.2380607445</v>
      </c>
      <c r="Y35" s="35">
        <f t="shared" si="28"/>
        <v>46.450822380607448</v>
      </c>
      <c r="Z35" s="36">
        <f t="shared" si="29"/>
        <v>7.7902044828944312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855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100000</v>
      </c>
      <c r="K36" s="5">
        <f t="shared" si="24"/>
        <v>0</v>
      </c>
      <c r="L36" s="5">
        <f t="shared" si="25"/>
        <v>500000</v>
      </c>
      <c r="M36" s="5">
        <f t="shared" si="16"/>
        <v>4924102.6863501882</v>
      </c>
      <c r="N36" s="33">
        <f t="shared" si="26"/>
        <v>49.24102686350188</v>
      </c>
      <c r="O36" s="4"/>
      <c r="Q36" s="27" t="s">
        <v>48</v>
      </c>
      <c r="R36" s="29">
        <f t="shared" si="17"/>
        <v>100000</v>
      </c>
      <c r="S36" s="29">
        <f t="shared" si="18"/>
        <v>500000</v>
      </c>
      <c r="T36" s="35">
        <f t="shared" si="19"/>
        <v>49.24102686350188</v>
      </c>
      <c r="U36" s="42">
        <v>0.95558309086652893</v>
      </c>
      <c r="V36" s="43">
        <f t="shared" si="31"/>
        <v>4.4416909133471072E-2</v>
      </c>
      <c r="W36" s="29">
        <f t="shared" si="27"/>
        <v>477791.54543326446</v>
      </c>
      <c r="X36" s="29">
        <f t="shared" si="20"/>
        <v>4164117.8475977732</v>
      </c>
      <c r="Y36" s="35">
        <f t="shared" si="28"/>
        <v>41.641178475977732</v>
      </c>
      <c r="Z36" s="36">
        <f t="shared" si="29"/>
        <v>7.5998483875241476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780</v>
      </c>
      <c r="E37" s="51">
        <v>1</v>
      </c>
      <c r="F37" s="3">
        <f t="shared" si="21"/>
        <v>1.2820512820512821E-3</v>
      </c>
      <c r="G37" s="2">
        <v>0.5</v>
      </c>
      <c r="H37" s="3">
        <f t="shared" si="22"/>
        <v>6.3897763578274758E-3</v>
      </c>
      <c r="I37" s="3">
        <f t="shared" si="23"/>
        <v>0.99361022364217255</v>
      </c>
      <c r="J37" s="5">
        <f t="shared" si="30"/>
        <v>100000</v>
      </c>
      <c r="K37" s="5">
        <f t="shared" si="24"/>
        <v>638.9776357827476</v>
      </c>
      <c r="L37" s="5">
        <f t="shared" si="25"/>
        <v>498402.55591054307</v>
      </c>
      <c r="M37" s="5">
        <f t="shared" si="16"/>
        <v>4424102.6863501882</v>
      </c>
      <c r="N37" s="33">
        <f t="shared" si="26"/>
        <v>44.24102686350188</v>
      </c>
      <c r="O37" s="4"/>
      <c r="Q37" s="27" t="s">
        <v>50</v>
      </c>
      <c r="R37" s="29">
        <f t="shared" si="17"/>
        <v>100000</v>
      </c>
      <c r="S37" s="29">
        <f t="shared" si="18"/>
        <v>498402.55591054307</v>
      </c>
      <c r="T37" s="35">
        <f t="shared" si="19"/>
        <v>44.24102686350188</v>
      </c>
      <c r="U37" s="42">
        <v>0.95343645724036619</v>
      </c>
      <c r="V37" s="43">
        <f t="shared" si="31"/>
        <v>4.6563542759633814E-2</v>
      </c>
      <c r="W37" s="29">
        <f t="shared" si="27"/>
        <v>475195.16718689172</v>
      </c>
      <c r="X37" s="29">
        <f t="shared" si="20"/>
        <v>3686326.3021645085</v>
      </c>
      <c r="Y37" s="35">
        <f t="shared" si="28"/>
        <v>36.863263021645082</v>
      </c>
      <c r="Z37" s="36">
        <f t="shared" si="29"/>
        <v>7.3777638418567975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769</v>
      </c>
      <c r="E38" s="51">
        <v>2</v>
      </c>
      <c r="F38" s="3">
        <f t="shared" si="21"/>
        <v>2.6007802340702211E-3</v>
      </c>
      <c r="G38" s="2">
        <v>0.5</v>
      </c>
      <c r="H38" s="3">
        <f t="shared" si="22"/>
        <v>1.2919896640826874E-2</v>
      </c>
      <c r="I38" s="3">
        <f t="shared" si="23"/>
        <v>0.98708010335917318</v>
      </c>
      <c r="J38" s="5">
        <f t="shared" si="30"/>
        <v>99361.02236421725</v>
      </c>
      <c r="K38" s="5">
        <f t="shared" si="24"/>
        <v>1283.7341390725744</v>
      </c>
      <c r="L38" s="5">
        <f t="shared" si="25"/>
        <v>493595.77647340484</v>
      </c>
      <c r="M38" s="5">
        <f t="shared" si="16"/>
        <v>3925700.1304396451</v>
      </c>
      <c r="N38" s="33">
        <f t="shared" si="26"/>
        <v>39.509457904424728</v>
      </c>
      <c r="O38" s="4"/>
      <c r="Q38" s="27" t="s">
        <v>52</v>
      </c>
      <c r="R38" s="29">
        <f t="shared" si="17"/>
        <v>99361.02236421725</v>
      </c>
      <c r="S38" s="29">
        <f t="shared" si="18"/>
        <v>493595.77647340484</v>
      </c>
      <c r="T38" s="35">
        <f t="shared" si="19"/>
        <v>39.509457904424728</v>
      </c>
      <c r="U38" s="42">
        <v>0.93748024841036759</v>
      </c>
      <c r="V38" s="43">
        <f t="shared" si="31"/>
        <v>6.2519751589632411E-2</v>
      </c>
      <c r="W38" s="29">
        <f t="shared" si="27"/>
        <v>462736.29114259582</v>
      </c>
      <c r="X38" s="29">
        <f t="shared" si="20"/>
        <v>3211131.1349776168</v>
      </c>
      <c r="Y38" s="35">
        <f t="shared" si="28"/>
        <v>32.317814959742577</v>
      </c>
      <c r="Z38" s="36">
        <f t="shared" si="29"/>
        <v>7.191642944682151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895</v>
      </c>
      <c r="E39" s="51">
        <v>0</v>
      </c>
      <c r="F39" s="3">
        <f t="shared" si="21"/>
        <v>0</v>
      </c>
      <c r="G39" s="2">
        <v>0.5</v>
      </c>
      <c r="H39" s="3">
        <f t="shared" si="22"/>
        <v>0</v>
      </c>
      <c r="I39" s="3">
        <f t="shared" si="23"/>
        <v>1</v>
      </c>
      <c r="J39" s="5">
        <f t="shared" si="30"/>
        <v>98077.288225144686</v>
      </c>
      <c r="K39" s="5">
        <f t="shared" si="24"/>
        <v>0</v>
      </c>
      <c r="L39" s="5">
        <f t="shared" si="25"/>
        <v>490386.44112572342</v>
      </c>
      <c r="M39" s="5">
        <f t="shared" si="16"/>
        <v>3432104.3539662403</v>
      </c>
      <c r="N39" s="33">
        <f t="shared" si="26"/>
        <v>34.993874892702529</v>
      </c>
      <c r="O39" s="4"/>
      <c r="Q39" s="27" t="s">
        <v>54</v>
      </c>
      <c r="R39" s="29">
        <f t="shared" si="17"/>
        <v>98077.288225144686</v>
      </c>
      <c r="S39" s="29">
        <f t="shared" si="18"/>
        <v>490386.44112572342</v>
      </c>
      <c r="T39" s="35">
        <f t="shared" si="19"/>
        <v>34.993874892702529</v>
      </c>
      <c r="U39" s="42">
        <v>0.91788799906018037</v>
      </c>
      <c r="V39" s="43">
        <f t="shared" si="31"/>
        <v>8.2112000939819629E-2</v>
      </c>
      <c r="W39" s="29">
        <f t="shared" si="27"/>
        <v>450119.82921113324</v>
      </c>
      <c r="X39" s="29">
        <f t="shared" si="20"/>
        <v>2748394.8438350209</v>
      </c>
      <c r="Y39" s="35">
        <f t="shared" si="28"/>
        <v>28.02274505720273</v>
      </c>
      <c r="Z39" s="36">
        <f t="shared" si="29"/>
        <v>6.9711298354997986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902</v>
      </c>
      <c r="E40" s="51">
        <v>2</v>
      </c>
      <c r="F40" s="3">
        <f t="shared" si="21"/>
        <v>2.2172949002217295E-3</v>
      </c>
      <c r="G40" s="2">
        <v>0.5</v>
      </c>
      <c r="H40" s="3">
        <f t="shared" si="22"/>
        <v>1.1025358324145532E-2</v>
      </c>
      <c r="I40" s="3">
        <f t="shared" si="23"/>
        <v>0.98897464167585447</v>
      </c>
      <c r="J40" s="5">
        <f t="shared" si="30"/>
        <v>98077.288225144686</v>
      </c>
      <c r="K40" s="5">
        <f t="shared" si="24"/>
        <v>1081.3372461427196</v>
      </c>
      <c r="L40" s="5">
        <f t="shared" si="25"/>
        <v>487683.09801036661</v>
      </c>
      <c r="M40" s="5">
        <f t="shared" si="16"/>
        <v>2941717.9128405168</v>
      </c>
      <c r="N40" s="33">
        <f t="shared" si="26"/>
        <v>29.993874892702532</v>
      </c>
      <c r="O40" s="4"/>
      <c r="Q40" s="27" t="s">
        <v>56</v>
      </c>
      <c r="R40" s="29">
        <f t="shared" si="17"/>
        <v>98077.288225144686</v>
      </c>
      <c r="S40" s="29">
        <f t="shared" si="18"/>
        <v>487683.09801036661</v>
      </c>
      <c r="T40" s="35">
        <f t="shared" si="19"/>
        <v>29.993874892702532</v>
      </c>
      <c r="U40" s="42">
        <v>0.89571782863194893</v>
      </c>
      <c r="V40" s="43">
        <f t="shared" si="31"/>
        <v>0.10428217136805107</v>
      </c>
      <c r="W40" s="29">
        <f t="shared" si="27"/>
        <v>436826.44561034749</v>
      </c>
      <c r="X40" s="29">
        <f t="shared" si="20"/>
        <v>2298275.0146238878</v>
      </c>
      <c r="Y40" s="35">
        <f t="shared" si="28"/>
        <v>23.43330506190183</v>
      </c>
      <c r="Z40" s="36">
        <f t="shared" si="29"/>
        <v>6.5605698308007021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976</v>
      </c>
      <c r="E41" s="51">
        <v>8</v>
      </c>
      <c r="F41" s="3">
        <f t="shared" si="21"/>
        <v>8.1967213114754103E-3</v>
      </c>
      <c r="G41" s="2">
        <v>0.5</v>
      </c>
      <c r="H41" s="3">
        <f t="shared" si="22"/>
        <v>4.0160642570281131E-2</v>
      </c>
      <c r="I41" s="3">
        <f t="shared" si="23"/>
        <v>0.95983935742971882</v>
      </c>
      <c r="J41" s="5">
        <f t="shared" si="30"/>
        <v>96995.950979001966</v>
      </c>
      <c r="K41" s="5">
        <f t="shared" si="24"/>
        <v>3895.419718032208</v>
      </c>
      <c r="L41" s="5">
        <f t="shared" si="25"/>
        <v>475241.20559992932</v>
      </c>
      <c r="M41" s="5">
        <f t="shared" si="16"/>
        <v>2454034.81483015</v>
      </c>
      <c r="N41" s="33">
        <f t="shared" si="26"/>
        <v>25.300384088830764</v>
      </c>
      <c r="O41" s="4"/>
      <c r="Q41" s="27" t="s">
        <v>58</v>
      </c>
      <c r="R41" s="29">
        <f t="shared" si="17"/>
        <v>96995.950979001966</v>
      </c>
      <c r="S41" s="29">
        <f t="shared" si="18"/>
        <v>475241.20559992932</v>
      </c>
      <c r="T41" s="35">
        <f t="shared" si="19"/>
        <v>25.300384088830764</v>
      </c>
      <c r="U41" s="42">
        <v>0.86473435856680392</v>
      </c>
      <c r="V41" s="43">
        <f t="shared" si="31"/>
        <v>0.13526564143319608</v>
      </c>
      <c r="W41" s="29">
        <f t="shared" si="27"/>
        <v>410957.39908896945</v>
      </c>
      <c r="X41" s="29">
        <f t="shared" si="20"/>
        <v>1861448.5690135402</v>
      </c>
      <c r="Y41" s="35">
        <f t="shared" si="28"/>
        <v>19.190992512837092</v>
      </c>
      <c r="Z41" s="36">
        <f t="shared" si="29"/>
        <v>6.1093915759936728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716</v>
      </c>
      <c r="E42" s="51">
        <v>5</v>
      </c>
      <c r="F42" s="3">
        <f t="shared" si="21"/>
        <v>6.9832402234636867E-3</v>
      </c>
      <c r="G42" s="2">
        <v>0.5</v>
      </c>
      <c r="H42" s="3">
        <f t="shared" si="22"/>
        <v>3.4317089910775568E-2</v>
      </c>
      <c r="I42" s="3">
        <f t="shared" si="23"/>
        <v>0.96568291008922447</v>
      </c>
      <c r="J42" s="5">
        <f t="shared" si="30"/>
        <v>93100.531260969758</v>
      </c>
      <c r="K42" s="5">
        <f t="shared" si="24"/>
        <v>3194.9393020236707</v>
      </c>
      <c r="L42" s="5">
        <f t="shared" si="25"/>
        <v>457515.30804978969</v>
      </c>
      <c r="M42" s="5">
        <f t="shared" si="16"/>
        <v>1978793.6092302208</v>
      </c>
      <c r="N42" s="33">
        <f t="shared" si="26"/>
        <v>21.25437505489063</v>
      </c>
      <c r="O42" s="4"/>
      <c r="Q42" s="27" t="s">
        <v>60</v>
      </c>
      <c r="R42" s="29">
        <f t="shared" si="17"/>
        <v>93100.531260969758</v>
      </c>
      <c r="S42" s="29">
        <f t="shared" si="18"/>
        <v>457515.30804978969</v>
      </c>
      <c r="T42" s="35">
        <f t="shared" si="19"/>
        <v>21.25437505489063</v>
      </c>
      <c r="U42" s="42">
        <v>0.81758889711164551</v>
      </c>
      <c r="V42" s="43">
        <f t="shared" si="31"/>
        <v>0.18241110288835449</v>
      </c>
      <c r="W42" s="29">
        <f t="shared" si="27"/>
        <v>374059.43612012232</v>
      </c>
      <c r="X42" s="29">
        <f t="shared" si="20"/>
        <v>1450491.1699245707</v>
      </c>
      <c r="Y42" s="35">
        <f t="shared" si="28"/>
        <v>15.579837733242405</v>
      </c>
      <c r="Z42" s="36">
        <f t="shared" si="29"/>
        <v>5.6745373216482253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538</v>
      </c>
      <c r="E43" s="51">
        <v>8</v>
      </c>
      <c r="F43" s="3">
        <f t="shared" si="21"/>
        <v>1.4869888475836431E-2</v>
      </c>
      <c r="G43" s="2">
        <v>0.5</v>
      </c>
      <c r="H43" s="3">
        <f t="shared" si="22"/>
        <v>7.1684587813620068E-2</v>
      </c>
      <c r="I43" s="3">
        <f t="shared" si="23"/>
        <v>0.92831541218637992</v>
      </c>
      <c r="J43" s="5">
        <f t="shared" si="30"/>
        <v>89905.591958946097</v>
      </c>
      <c r="K43" s="5">
        <f t="shared" si="24"/>
        <v>6444.8453017165657</v>
      </c>
      <c r="L43" s="5">
        <f t="shared" si="25"/>
        <v>433415.846540439</v>
      </c>
      <c r="M43" s="5">
        <f t="shared" si="16"/>
        <v>1521278.3011804312</v>
      </c>
      <c r="N43" s="33">
        <f t="shared" si="26"/>
        <v>16.920841830117727</v>
      </c>
      <c r="O43" s="4"/>
      <c r="Q43" s="27" t="s">
        <v>62</v>
      </c>
      <c r="R43" s="29">
        <f t="shared" si="17"/>
        <v>89905.591958946097</v>
      </c>
      <c r="S43" s="29">
        <f t="shared" si="18"/>
        <v>433415.846540439</v>
      </c>
      <c r="T43" s="35">
        <f t="shared" si="19"/>
        <v>16.920841830117727</v>
      </c>
      <c r="U43" s="42">
        <v>0.77888026534586052</v>
      </c>
      <c r="V43" s="43">
        <f t="shared" si="31"/>
        <v>0.22111973465413948</v>
      </c>
      <c r="W43" s="29">
        <f t="shared" si="27"/>
        <v>337579.04955851787</v>
      </c>
      <c r="X43" s="29">
        <f t="shared" si="20"/>
        <v>1076431.7338044485</v>
      </c>
      <c r="Y43" s="35">
        <f t="shared" si="28"/>
        <v>11.972911921829994</v>
      </c>
      <c r="Z43" s="36">
        <f t="shared" si="29"/>
        <v>4.9479299082877333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414</v>
      </c>
      <c r="E44" s="51">
        <v>13</v>
      </c>
      <c r="F44" s="3">
        <f t="shared" si="21"/>
        <v>3.140096618357488E-2</v>
      </c>
      <c r="G44" s="2">
        <v>0.5</v>
      </c>
      <c r="H44" s="3">
        <f t="shared" si="22"/>
        <v>0.14557670772676373</v>
      </c>
      <c r="I44" s="3">
        <f t="shared" si="23"/>
        <v>0.85442329227323621</v>
      </c>
      <c r="J44" s="5">
        <f t="shared" si="30"/>
        <v>83460.746657229523</v>
      </c>
      <c r="K44" s="5">
        <f t="shared" si="24"/>
        <v>12149.940722776975</v>
      </c>
      <c r="L44" s="5">
        <f t="shared" si="25"/>
        <v>386928.88147920516</v>
      </c>
      <c r="M44" s="5">
        <f t="shared" si="16"/>
        <v>1087862.4546399922</v>
      </c>
      <c r="N44" s="33">
        <f t="shared" si="26"/>
        <v>13.034420349817941</v>
      </c>
      <c r="O44" s="4"/>
      <c r="Q44" s="27" t="s">
        <v>64</v>
      </c>
      <c r="R44" s="29">
        <f t="shared" si="17"/>
        <v>83460.746657229523</v>
      </c>
      <c r="S44" s="29">
        <f t="shared" si="18"/>
        <v>386928.88147920516</v>
      </c>
      <c r="T44" s="35">
        <f t="shared" si="19"/>
        <v>13.034420349817941</v>
      </c>
      <c r="U44" s="42">
        <v>0.71980976748499381</v>
      </c>
      <c r="V44" s="43">
        <f t="shared" si="31"/>
        <v>0.28019023251500619</v>
      </c>
      <c r="W44" s="29">
        <f t="shared" si="27"/>
        <v>278515.18821077538</v>
      </c>
      <c r="X44" s="29">
        <f t="shared" si="20"/>
        <v>738852.68424593075</v>
      </c>
      <c r="Y44" s="35">
        <f t="shared" si="28"/>
        <v>8.8526967926655846</v>
      </c>
      <c r="Z44" s="36">
        <f t="shared" si="29"/>
        <v>4.1817235571523561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265</v>
      </c>
      <c r="E45" s="51">
        <v>17</v>
      </c>
      <c r="F45" s="3">
        <f t="shared" si="21"/>
        <v>6.4150943396226415E-2</v>
      </c>
      <c r="G45" s="2">
        <v>0.5</v>
      </c>
      <c r="H45" s="3">
        <f t="shared" si="22"/>
        <v>0.27642276422764223</v>
      </c>
      <c r="I45" s="3">
        <f t="shared" si="23"/>
        <v>0.72357723577235777</v>
      </c>
      <c r="J45" s="5">
        <f t="shared" si="30"/>
        <v>71310.805934452539</v>
      </c>
      <c r="K45" s="5">
        <f t="shared" si="24"/>
        <v>19711.930095702326</v>
      </c>
      <c r="L45" s="5">
        <f t="shared" si="25"/>
        <v>307274.20443300687</v>
      </c>
      <c r="M45" s="5">
        <f t="shared" si="16"/>
        <v>700933.57316078711</v>
      </c>
      <c r="N45" s="33">
        <f t="shared" si="26"/>
        <v>9.8292757174147098</v>
      </c>
      <c r="O45" s="4"/>
      <c r="Q45" s="27" t="s">
        <v>66</v>
      </c>
      <c r="R45" s="29">
        <f t="shared" si="17"/>
        <v>71310.805934452539</v>
      </c>
      <c r="S45" s="29">
        <f t="shared" si="18"/>
        <v>307274.20443300687</v>
      </c>
      <c r="T45" s="35">
        <f t="shared" si="19"/>
        <v>9.8292757174147098</v>
      </c>
      <c r="U45" s="42">
        <v>0.68480776711742686</v>
      </c>
      <c r="V45" s="43">
        <f t="shared" si="31"/>
        <v>0.31519223288257314</v>
      </c>
      <c r="W45" s="29">
        <f t="shared" si="27"/>
        <v>210423.76183055117</v>
      </c>
      <c r="X45" s="29">
        <f t="shared" si="20"/>
        <v>460337.49603515543</v>
      </c>
      <c r="Y45" s="35">
        <f t="shared" si="28"/>
        <v>6.4553680189547773</v>
      </c>
      <c r="Z45" s="36">
        <f t="shared" si="29"/>
        <v>3.3739076984599325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150</v>
      </c>
      <c r="E46" s="51">
        <v>13</v>
      </c>
      <c r="F46" s="3">
        <f t="shared" si="21"/>
        <v>8.666666666666667E-2</v>
      </c>
      <c r="G46" s="2">
        <v>0.5</v>
      </c>
      <c r="H46" s="3">
        <f t="shared" si="22"/>
        <v>0.35616438356164382</v>
      </c>
      <c r="I46" s="3">
        <f t="shared" si="23"/>
        <v>0.64383561643835618</v>
      </c>
      <c r="J46" s="5">
        <f t="shared" si="30"/>
        <v>51598.875838750217</v>
      </c>
      <c r="K46" s="5">
        <f t="shared" si="24"/>
        <v>18377.68180558227</v>
      </c>
      <c r="L46" s="5">
        <f t="shared" si="25"/>
        <v>212050.17467979543</v>
      </c>
      <c r="M46" s="5">
        <f>L46+M47</f>
        <v>393659.36872778024</v>
      </c>
      <c r="N46" s="33">
        <f t="shared" si="26"/>
        <v>7.6292237442922382</v>
      </c>
      <c r="O46" s="4"/>
      <c r="Q46" s="27" t="s">
        <v>68</v>
      </c>
      <c r="R46" s="29">
        <f t="shared" si="17"/>
        <v>51598.875838750217</v>
      </c>
      <c r="S46" s="29">
        <f t="shared" si="18"/>
        <v>212050.17467979543</v>
      </c>
      <c r="T46" s="35">
        <f t="shared" si="19"/>
        <v>7.6292237442922382</v>
      </c>
      <c r="U46" s="42">
        <v>0.65629805890441617</v>
      </c>
      <c r="V46" s="43">
        <f t="shared" si="31"/>
        <v>0.34370194109558383</v>
      </c>
      <c r="W46" s="29">
        <f t="shared" si="27"/>
        <v>139168.11803269212</v>
      </c>
      <c r="X46" s="29">
        <f>X47+W46</f>
        <v>249913.73420460426</v>
      </c>
      <c r="Y46" s="35">
        <f t="shared" si="28"/>
        <v>4.8433949411146209</v>
      </c>
      <c r="Z46" s="36">
        <f t="shared" si="29"/>
        <v>2.7858288031776173</v>
      </c>
    </row>
    <row r="47" spans="1:26" s="2" customFormat="1" ht="14.4" x14ac:dyDescent="0.3">
      <c r="A47" s="12">
        <v>19</v>
      </c>
      <c r="B47" s="13" t="s">
        <v>69</v>
      </c>
      <c r="C47" s="12"/>
      <c r="D47" s="60">
        <v>82</v>
      </c>
      <c r="E47" s="57">
        <v>15</v>
      </c>
      <c r="F47" s="17">
        <f t="shared" si="21"/>
        <v>0.18292682926829268</v>
      </c>
      <c r="G47" s="12"/>
      <c r="H47" s="17">
        <v>1</v>
      </c>
      <c r="I47" s="17">
        <f t="shared" si="23"/>
        <v>0</v>
      </c>
      <c r="J47" s="21">
        <f t="shared" si="30"/>
        <v>33221.194033167951</v>
      </c>
      <c r="K47" s="21">
        <f t="shared" si="24"/>
        <v>33221.194033167951</v>
      </c>
      <c r="L47" s="21">
        <f>K47/F47</f>
        <v>181609.19404798481</v>
      </c>
      <c r="M47" s="21">
        <f>L47</f>
        <v>181609.19404798481</v>
      </c>
      <c r="N47" s="34">
        <f t="shared" si="26"/>
        <v>5.4666666666666668</v>
      </c>
      <c r="O47" s="4"/>
      <c r="Q47" s="30" t="s">
        <v>69</v>
      </c>
      <c r="R47" s="31">
        <f t="shared" si="17"/>
        <v>33221.194033167951</v>
      </c>
      <c r="S47" s="31">
        <f t="shared" si="18"/>
        <v>181609.19404798481</v>
      </c>
      <c r="T47" s="38">
        <f t="shared" si="19"/>
        <v>5.4666666666666668</v>
      </c>
      <c r="U47" s="44">
        <v>0.6098018151143324</v>
      </c>
      <c r="V47" s="45">
        <f t="shared" si="31"/>
        <v>0.3901981848856676</v>
      </c>
      <c r="W47" s="31">
        <f t="shared" si="27"/>
        <v>110745.61617191214</v>
      </c>
      <c r="X47" s="31">
        <f>W47</f>
        <v>110745.61617191214</v>
      </c>
      <c r="Y47" s="38">
        <f t="shared" si="28"/>
        <v>3.3335832559583505</v>
      </c>
      <c r="Z47" s="37">
        <f t="shared" si="29"/>
        <v>2.1330834107083163</v>
      </c>
    </row>
    <row r="48" spans="1:26" s="2" customFormat="1" ht="13.2" x14ac:dyDescent="0.25">
      <c r="B48" s="2" t="s">
        <v>70</v>
      </c>
      <c r="D48" s="25">
        <f>SUM(D29:D47)</f>
        <v>10948</v>
      </c>
      <c r="E48" s="61">
        <f>SUM(E29:E47)</f>
        <v>84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158</v>
      </c>
      <c r="E54" s="49">
        <v>1</v>
      </c>
      <c r="F54" s="3">
        <f>E54/D54</f>
        <v>6.3291139240506328E-3</v>
      </c>
      <c r="G54" s="2">
        <v>0.3</v>
      </c>
      <c r="H54" s="18">
        <f>C54*F54/(1+(1-G54)*C54*F54)</f>
        <v>6.3011972274732196E-3</v>
      </c>
      <c r="I54" s="18">
        <f>1-H54</f>
        <v>0.99369880277252676</v>
      </c>
      <c r="J54" s="19">
        <v>100000</v>
      </c>
      <c r="K54" s="20">
        <f>J54*H54</f>
        <v>630.11972274732193</v>
      </c>
      <c r="L54" s="20">
        <f>C54*(J55+G54*K54)</f>
        <v>99558.916194076868</v>
      </c>
      <c r="M54" s="5">
        <f t="shared" ref="M54:M70" si="32">L54+M55</f>
        <v>7429289.4758269815</v>
      </c>
      <c r="N54" s="32">
        <f>M54/J54</f>
        <v>74.29289475826981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99558.916194076868</v>
      </c>
      <c r="T54" s="35">
        <f t="shared" ref="T54:T72" si="35">N54</f>
        <v>74.29289475826981</v>
      </c>
      <c r="U54" s="42">
        <v>0.96170886472285344</v>
      </c>
      <c r="V54" s="43">
        <f>1-U54</f>
        <v>3.829113527714656E-2</v>
      </c>
      <c r="W54" s="29">
        <f>S54*U54</f>
        <v>95746.692266043377</v>
      </c>
      <c r="X54" s="29">
        <f t="shared" ref="X54:X70" si="36">X55+W54</f>
        <v>6630897.571690823</v>
      </c>
      <c r="Y54" s="40">
        <f>X54/R54</f>
        <v>66.308975716908236</v>
      </c>
      <c r="Z54" s="36">
        <f>T54-Y54</f>
        <v>7.9839190413615739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684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99369.880277252669</v>
      </c>
      <c r="K55" s="5">
        <f t="shared" ref="K55:K72" si="40">J55*H55</f>
        <v>0</v>
      </c>
      <c r="L55" s="5">
        <f t="shared" ref="L55:L71" si="41">C55*(J56+G55*K55)</f>
        <v>397479.52110901067</v>
      </c>
      <c r="M55" s="5">
        <f t="shared" si="32"/>
        <v>7329730.5596329048</v>
      </c>
      <c r="N55" s="33">
        <f t="shared" ref="N55:N72" si="42">M55/J55</f>
        <v>73.76209510550045</v>
      </c>
      <c r="O55" s="4"/>
      <c r="Q55" s="27" t="s">
        <v>36</v>
      </c>
      <c r="R55" s="29">
        <f t="shared" si="33"/>
        <v>99369.880277252669</v>
      </c>
      <c r="S55" s="29">
        <f t="shared" si="34"/>
        <v>397479.52110901067</v>
      </c>
      <c r="T55" s="35">
        <f t="shared" si="35"/>
        <v>73.76209510550045</v>
      </c>
      <c r="U55" s="42">
        <v>0.96170886472285344</v>
      </c>
      <c r="V55" s="43">
        <f>1-U55</f>
        <v>3.829113527714656E-2</v>
      </c>
      <c r="W55" s="29">
        <f t="shared" ref="W55:W72" si="43">S55*U55</f>
        <v>382259.57899633009</v>
      </c>
      <c r="X55" s="29">
        <f t="shared" si="36"/>
        <v>6535150.8794247797</v>
      </c>
      <c r="Y55" s="35">
        <f t="shared" ref="Y55:Y72" si="44">X55/R55</f>
        <v>65.765912781529025</v>
      </c>
      <c r="Z55" s="36">
        <f t="shared" ref="Z55:Z72" si="45">T55-Y55</f>
        <v>7.9961823239714249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1033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99369.880277252669</v>
      </c>
      <c r="K56" s="5">
        <f t="shared" si="40"/>
        <v>0</v>
      </c>
      <c r="L56" s="5">
        <f t="shared" si="41"/>
        <v>496849.40138626331</v>
      </c>
      <c r="M56" s="5">
        <f t="shared" si="32"/>
        <v>6932251.0385238938</v>
      </c>
      <c r="N56" s="33">
        <f t="shared" si="42"/>
        <v>69.76209510550045</v>
      </c>
      <c r="O56" s="4"/>
      <c r="Q56" s="27" t="s">
        <v>38</v>
      </c>
      <c r="R56" s="29">
        <f t="shared" si="33"/>
        <v>99369.880277252669</v>
      </c>
      <c r="S56" s="29">
        <f t="shared" si="34"/>
        <v>496849.40138626331</v>
      </c>
      <c r="T56" s="35">
        <f t="shared" si="35"/>
        <v>69.76209510550045</v>
      </c>
      <c r="U56" s="42">
        <v>0.96170886472285344</v>
      </c>
      <c r="V56" s="43">
        <f>1-U56</f>
        <v>3.829113527714656E-2</v>
      </c>
      <c r="W56" s="29">
        <f t="shared" si="43"/>
        <v>477824.4737454126</v>
      </c>
      <c r="X56" s="29">
        <f t="shared" si="36"/>
        <v>6152891.3004284492</v>
      </c>
      <c r="Y56" s="35">
        <f t="shared" si="44"/>
        <v>61.919077322637598</v>
      </c>
      <c r="Z56" s="36">
        <f t="shared" si="45"/>
        <v>7.8430177828628516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1266</v>
      </c>
      <c r="E57" s="49">
        <v>2</v>
      </c>
      <c r="F57" s="3">
        <f t="shared" si="37"/>
        <v>1.5797788309636651E-3</v>
      </c>
      <c r="G57" s="2">
        <v>0.5</v>
      </c>
      <c r="H57" s="3">
        <f t="shared" si="38"/>
        <v>7.8678206136900079E-3</v>
      </c>
      <c r="I57" s="3">
        <f t="shared" si="39"/>
        <v>0.99213217938631004</v>
      </c>
      <c r="J57" s="5">
        <f t="shared" si="46"/>
        <v>99369.880277252669</v>
      </c>
      <c r="K57" s="5">
        <f t="shared" si="40"/>
        <v>781.82439242527676</v>
      </c>
      <c r="L57" s="5">
        <f t="shared" si="41"/>
        <v>494894.84040520014</v>
      </c>
      <c r="M57" s="5">
        <f t="shared" si="32"/>
        <v>6435401.637137631</v>
      </c>
      <c r="N57" s="33">
        <f t="shared" si="42"/>
        <v>64.76209510550045</v>
      </c>
      <c r="O57" s="4"/>
      <c r="Q57" s="27" t="s">
        <v>40</v>
      </c>
      <c r="R57" s="29">
        <f t="shared" si="33"/>
        <v>99369.880277252669</v>
      </c>
      <c r="S57" s="29">
        <f t="shared" si="34"/>
        <v>494894.84040520014</v>
      </c>
      <c r="T57" s="35">
        <f t="shared" si="35"/>
        <v>64.76209510550045</v>
      </c>
      <c r="U57" s="42">
        <v>0.96170886472285344</v>
      </c>
      <c r="V57" s="43">
        <f>1-U57</f>
        <v>3.829113527714656E-2</v>
      </c>
      <c r="W57" s="29">
        <f t="shared" si="43"/>
        <v>475944.75512328278</v>
      </c>
      <c r="X57" s="29">
        <f t="shared" si="36"/>
        <v>5675066.826683037</v>
      </c>
      <c r="Y57" s="35">
        <f t="shared" si="44"/>
        <v>57.110532999023341</v>
      </c>
      <c r="Z57" s="36">
        <f t="shared" si="45"/>
        <v>7.6515621064771082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1317</v>
      </c>
      <c r="E58" s="49">
        <v>1</v>
      </c>
      <c r="F58" s="3">
        <f t="shared" si="37"/>
        <v>7.5930144267274111E-4</v>
      </c>
      <c r="G58" s="2">
        <v>0.5</v>
      </c>
      <c r="H58" s="3">
        <f t="shared" si="38"/>
        <v>3.7893141341417205E-3</v>
      </c>
      <c r="I58" s="3">
        <f t="shared" si="39"/>
        <v>0.99621068586585826</v>
      </c>
      <c r="J58" s="5">
        <f t="shared" si="46"/>
        <v>98588.055884827394</v>
      </c>
      <c r="K58" s="5">
        <f t="shared" si="40"/>
        <v>373.58111362193029</v>
      </c>
      <c r="L58" s="5">
        <f t="shared" si="41"/>
        <v>492006.32664008217</v>
      </c>
      <c r="M58" s="5">
        <f t="shared" si="32"/>
        <v>5940506.7967324303</v>
      </c>
      <c r="N58" s="33">
        <f t="shared" si="42"/>
        <v>60.255846850984192</v>
      </c>
      <c r="O58" s="4"/>
      <c r="Q58" s="27" t="s">
        <v>42</v>
      </c>
      <c r="R58" s="29">
        <f t="shared" si="33"/>
        <v>98588.055884827394</v>
      </c>
      <c r="S58" s="29">
        <f t="shared" si="34"/>
        <v>492006.32664008217</v>
      </c>
      <c r="T58" s="35">
        <f t="shared" si="35"/>
        <v>60.255846850984192</v>
      </c>
      <c r="U58" s="42">
        <v>0.96170886472285344</v>
      </c>
      <c r="V58" s="43">
        <f>1-U58</f>
        <v>3.829113527714656E-2</v>
      </c>
      <c r="W58" s="29">
        <f t="shared" si="43"/>
        <v>473166.84582949482</v>
      </c>
      <c r="X58" s="29">
        <f t="shared" si="36"/>
        <v>5199122.0715597542</v>
      </c>
      <c r="Y58" s="35">
        <f t="shared" si="44"/>
        <v>52.735821037321969</v>
      </c>
      <c r="Z58" s="36">
        <f t="shared" si="45"/>
        <v>7.5200258136622224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1414</v>
      </c>
      <c r="E59" s="49">
        <v>0</v>
      </c>
      <c r="F59" s="3">
        <f t="shared" si="37"/>
        <v>0</v>
      </c>
      <c r="G59" s="2">
        <v>0.5</v>
      </c>
      <c r="H59" s="3">
        <f t="shared" si="38"/>
        <v>0</v>
      </c>
      <c r="I59" s="3">
        <f t="shared" si="39"/>
        <v>1</v>
      </c>
      <c r="J59" s="5">
        <f t="shared" si="46"/>
        <v>98214.474771205467</v>
      </c>
      <c r="K59" s="5">
        <f t="shared" si="40"/>
        <v>0</v>
      </c>
      <c r="L59" s="5">
        <f t="shared" si="41"/>
        <v>491072.37385602732</v>
      </c>
      <c r="M59" s="5">
        <f t="shared" si="32"/>
        <v>5448500.4700923478</v>
      </c>
      <c r="N59" s="33">
        <f t="shared" si="42"/>
        <v>55.475534362779484</v>
      </c>
      <c r="O59" s="4"/>
      <c r="Q59" s="27" t="s">
        <v>44</v>
      </c>
      <c r="R59" s="29">
        <f t="shared" si="33"/>
        <v>98214.474771205467</v>
      </c>
      <c r="S59" s="29">
        <f t="shared" si="34"/>
        <v>491072.37385602732</v>
      </c>
      <c r="T59" s="35">
        <f t="shared" si="35"/>
        <v>55.475534362779484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472947.72201238351</v>
      </c>
      <c r="X59" s="29">
        <f t="shared" si="36"/>
        <v>4725955.225730259</v>
      </c>
      <c r="Y59" s="35">
        <f t="shared" si="44"/>
        <v>48.118724217988849</v>
      </c>
      <c r="Z59" s="36">
        <f t="shared" si="45"/>
        <v>7.3568101447906358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1615</v>
      </c>
      <c r="E60" s="49">
        <v>1</v>
      </c>
      <c r="F60" s="3">
        <f t="shared" si="37"/>
        <v>6.1919504643962852E-4</v>
      </c>
      <c r="G60" s="2">
        <v>0.5</v>
      </c>
      <c r="H60" s="3">
        <f t="shared" si="38"/>
        <v>3.0911901081916537E-3</v>
      </c>
      <c r="I60" s="3">
        <f t="shared" si="39"/>
        <v>0.9969088098918083</v>
      </c>
      <c r="J60" s="5">
        <f t="shared" si="46"/>
        <v>98214.474771205467</v>
      </c>
      <c r="K60" s="5">
        <f t="shared" si="40"/>
        <v>303.59961289398905</v>
      </c>
      <c r="L60" s="5">
        <f t="shared" si="41"/>
        <v>490313.37482379237</v>
      </c>
      <c r="M60" s="5">
        <f t="shared" si="32"/>
        <v>4957428.0962363202</v>
      </c>
      <c r="N60" s="33">
        <f t="shared" si="42"/>
        <v>50.475534362779484</v>
      </c>
      <c r="O60" s="4"/>
      <c r="Q60" s="27" t="s">
        <v>46</v>
      </c>
      <c r="R60" s="29">
        <f t="shared" si="33"/>
        <v>98214.474771205467</v>
      </c>
      <c r="S60" s="29">
        <f t="shared" si="34"/>
        <v>490313.37482379237</v>
      </c>
      <c r="T60" s="35">
        <f t="shared" si="35"/>
        <v>50.475534362779484</v>
      </c>
      <c r="U60" s="42">
        <v>0.95736753435116873</v>
      </c>
      <c r="V60" s="43">
        <f t="shared" si="47"/>
        <v>4.2632465648831275E-2</v>
      </c>
      <c r="W60" s="29">
        <f t="shared" si="43"/>
        <v>469410.10671445454</v>
      </c>
      <c r="X60" s="29">
        <f t="shared" si="36"/>
        <v>4253007.5037178751</v>
      </c>
      <c r="Y60" s="35">
        <f t="shared" si="44"/>
        <v>43.30326577243757</v>
      </c>
      <c r="Z60" s="36">
        <f t="shared" si="45"/>
        <v>7.1722685903419148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1798</v>
      </c>
      <c r="E61" s="49">
        <v>4</v>
      </c>
      <c r="F61" s="3">
        <f t="shared" si="37"/>
        <v>2.2246941045606229E-3</v>
      </c>
      <c r="G61" s="2">
        <v>0.5</v>
      </c>
      <c r="H61" s="3">
        <f t="shared" si="38"/>
        <v>1.1061946902654869E-2</v>
      </c>
      <c r="I61" s="3">
        <f t="shared" si="39"/>
        <v>0.98893805309734517</v>
      </c>
      <c r="J61" s="5">
        <f t="shared" si="46"/>
        <v>97910.875158311479</v>
      </c>
      <c r="K61" s="5">
        <f t="shared" si="40"/>
        <v>1083.0849021937113</v>
      </c>
      <c r="L61" s="5">
        <f t="shared" si="41"/>
        <v>486846.66353607317</v>
      </c>
      <c r="M61" s="5">
        <f t="shared" si="32"/>
        <v>4467114.7214125283</v>
      </c>
      <c r="N61" s="33">
        <f t="shared" si="42"/>
        <v>45.624295709640819</v>
      </c>
      <c r="O61" s="4"/>
      <c r="Q61" s="27" t="s">
        <v>48</v>
      </c>
      <c r="R61" s="29">
        <f t="shared" si="33"/>
        <v>97910.875158311479</v>
      </c>
      <c r="S61" s="29">
        <f t="shared" si="34"/>
        <v>486846.66353607317</v>
      </c>
      <c r="T61" s="35">
        <f t="shared" si="35"/>
        <v>45.624295709640819</v>
      </c>
      <c r="U61" s="42">
        <v>0.95681081085376496</v>
      </c>
      <c r="V61" s="43">
        <f t="shared" si="47"/>
        <v>4.3189189146235041E-2</v>
      </c>
      <c r="W61" s="29">
        <f t="shared" si="43"/>
        <v>465820.15089940024</v>
      </c>
      <c r="X61" s="29">
        <f t="shared" si="36"/>
        <v>3783597.3970034206</v>
      </c>
      <c r="Y61" s="35">
        <f t="shared" si="44"/>
        <v>38.643280339244704</v>
      </c>
      <c r="Z61" s="36">
        <f t="shared" si="45"/>
        <v>6.9810153703961149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1623</v>
      </c>
      <c r="E62" s="49">
        <v>4</v>
      </c>
      <c r="F62" s="3">
        <f t="shared" si="37"/>
        <v>2.4645717806531116E-3</v>
      </c>
      <c r="G62" s="2">
        <v>0.5</v>
      </c>
      <c r="H62" s="3">
        <f t="shared" si="38"/>
        <v>1.2247397428046541E-2</v>
      </c>
      <c r="I62" s="3">
        <f t="shared" si="39"/>
        <v>0.98775260257195341</v>
      </c>
      <c r="J62" s="5">
        <f t="shared" si="46"/>
        <v>96827.790256117776</v>
      </c>
      <c r="K62" s="5">
        <f t="shared" si="40"/>
        <v>1185.8884293462067</v>
      </c>
      <c r="L62" s="5">
        <f t="shared" si="41"/>
        <v>481174.23020722333</v>
      </c>
      <c r="M62" s="5">
        <f t="shared" si="32"/>
        <v>3980268.0578764547</v>
      </c>
      <c r="N62" s="33">
        <f t="shared" si="42"/>
        <v>41.106670382008154</v>
      </c>
      <c r="O62" s="4"/>
      <c r="Q62" s="27" t="s">
        <v>50</v>
      </c>
      <c r="R62" s="29">
        <f t="shared" si="33"/>
        <v>96827.790256117776</v>
      </c>
      <c r="S62" s="29">
        <f t="shared" si="34"/>
        <v>481174.23020722333</v>
      </c>
      <c r="T62" s="35">
        <f t="shared" si="35"/>
        <v>41.106670382008154</v>
      </c>
      <c r="U62" s="42">
        <v>0.94800928093814252</v>
      </c>
      <c r="V62" s="43">
        <f t="shared" si="47"/>
        <v>5.1990719061857482E-2</v>
      </c>
      <c r="W62" s="29">
        <f t="shared" si="43"/>
        <v>456157.63598471403</v>
      </c>
      <c r="X62" s="29">
        <f t="shared" si="36"/>
        <v>3317777.2461040206</v>
      </c>
      <c r="Y62" s="35">
        <f t="shared" si="44"/>
        <v>34.264721288467044</v>
      </c>
      <c r="Z62" s="36">
        <f t="shared" si="45"/>
        <v>6.8419490935411105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1520</v>
      </c>
      <c r="E63" s="49">
        <v>8</v>
      </c>
      <c r="F63" s="3">
        <f t="shared" si="37"/>
        <v>5.263157894736842E-3</v>
      </c>
      <c r="G63" s="2">
        <v>0.5</v>
      </c>
      <c r="H63" s="3">
        <f t="shared" si="38"/>
        <v>2.5974025974025976E-2</v>
      </c>
      <c r="I63" s="3">
        <f t="shared" si="39"/>
        <v>0.97402597402597402</v>
      </c>
      <c r="J63" s="5">
        <f t="shared" si="46"/>
        <v>95641.901826771558</v>
      </c>
      <c r="K63" s="5">
        <f t="shared" si="40"/>
        <v>2484.2052422538068</v>
      </c>
      <c r="L63" s="5">
        <f t="shared" si="41"/>
        <v>471998.99602822325</v>
      </c>
      <c r="M63" s="5">
        <f t="shared" si="32"/>
        <v>3499093.8276692312</v>
      </c>
      <c r="N63" s="33">
        <f t="shared" si="42"/>
        <v>36.585364373105598</v>
      </c>
      <c r="O63" s="4"/>
      <c r="Q63" s="27" t="s">
        <v>52</v>
      </c>
      <c r="R63" s="29">
        <f t="shared" si="33"/>
        <v>95641.901826771558</v>
      </c>
      <c r="S63" s="29">
        <f t="shared" si="34"/>
        <v>471998.99602822325</v>
      </c>
      <c r="T63" s="35">
        <f t="shared" si="35"/>
        <v>36.585364373105598</v>
      </c>
      <c r="U63" s="42">
        <v>0.94216194080535964</v>
      </c>
      <c r="V63" s="43">
        <f t="shared" si="47"/>
        <v>5.7838059194640357E-2</v>
      </c>
      <c r="W63" s="29">
        <f t="shared" si="43"/>
        <v>444699.49015613203</v>
      </c>
      <c r="X63" s="29">
        <f t="shared" si="36"/>
        <v>2861619.6101193065</v>
      </c>
      <c r="Y63" s="35">
        <f t="shared" si="44"/>
        <v>29.920145411812562</v>
      </c>
      <c r="Z63" s="36">
        <f t="shared" si="45"/>
        <v>6.6652189612930357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1817</v>
      </c>
      <c r="E64" s="49">
        <v>7</v>
      </c>
      <c r="F64" s="3">
        <f t="shared" si="37"/>
        <v>3.852504127682994E-3</v>
      </c>
      <c r="G64" s="2">
        <v>0.5</v>
      </c>
      <c r="H64" s="3">
        <f t="shared" si="38"/>
        <v>1.90787680566912E-2</v>
      </c>
      <c r="I64" s="3">
        <f t="shared" si="39"/>
        <v>0.98092123194330882</v>
      </c>
      <c r="J64" s="5">
        <f t="shared" si="46"/>
        <v>93157.696584517747</v>
      </c>
      <c r="K64" s="5">
        <f t="shared" si="40"/>
        <v>1777.334085831628</v>
      </c>
      <c r="L64" s="5">
        <f t="shared" si="41"/>
        <v>461345.1477080097</v>
      </c>
      <c r="M64" s="5">
        <f t="shared" si="32"/>
        <v>3027094.8316410081</v>
      </c>
      <c r="N64" s="33">
        <f t="shared" si="42"/>
        <v>32.494307423055083</v>
      </c>
      <c r="O64" s="4"/>
      <c r="Q64" s="27" t="s">
        <v>54</v>
      </c>
      <c r="R64" s="29">
        <f t="shared" si="33"/>
        <v>93157.696584517747</v>
      </c>
      <c r="S64" s="29">
        <f t="shared" si="34"/>
        <v>461345.1477080097</v>
      </c>
      <c r="T64" s="35">
        <f t="shared" si="35"/>
        <v>32.494307423055083</v>
      </c>
      <c r="U64" s="42">
        <v>0.92489605986448908</v>
      </c>
      <c r="V64" s="43">
        <f t="shared" si="47"/>
        <v>7.5103940135510916E-2</v>
      </c>
      <c r="W64" s="29">
        <f t="shared" si="43"/>
        <v>426696.3093527389</v>
      </c>
      <c r="X64" s="29">
        <f t="shared" si="36"/>
        <v>2416920.1199631747</v>
      </c>
      <c r="Y64" s="35">
        <f t="shared" si="44"/>
        <v>25.944395456047079</v>
      </c>
      <c r="Z64" s="36">
        <f t="shared" si="45"/>
        <v>6.5499119670080042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1823</v>
      </c>
      <c r="E65" s="49">
        <v>8</v>
      </c>
      <c r="F65" s="3">
        <f t="shared" si="37"/>
        <v>4.388370817334065E-3</v>
      </c>
      <c r="G65" s="2">
        <v>0.5</v>
      </c>
      <c r="H65" s="3">
        <f t="shared" si="38"/>
        <v>2.1703743895822029E-2</v>
      </c>
      <c r="I65" s="3">
        <f t="shared" si="39"/>
        <v>0.97829625610417792</v>
      </c>
      <c r="J65" s="5">
        <f t="shared" si="46"/>
        <v>91380.362498686125</v>
      </c>
      <c r="K65" s="5">
        <f t="shared" si="40"/>
        <v>1983.2959847788632</v>
      </c>
      <c r="L65" s="5">
        <f t="shared" si="41"/>
        <v>451943.57253148343</v>
      </c>
      <c r="M65" s="5">
        <f t="shared" si="32"/>
        <v>2565749.6839329987</v>
      </c>
      <c r="N65" s="33">
        <f t="shared" si="42"/>
        <v>28.077692118696611</v>
      </c>
      <c r="O65" s="4"/>
      <c r="Q65" s="27" t="s">
        <v>56</v>
      </c>
      <c r="R65" s="29">
        <f t="shared" si="33"/>
        <v>91380.362498686125</v>
      </c>
      <c r="S65" s="29">
        <f t="shared" si="34"/>
        <v>451943.57253148343</v>
      </c>
      <c r="T65" s="35">
        <f t="shared" si="35"/>
        <v>28.077692118696611</v>
      </c>
      <c r="U65" s="42">
        <v>0.89970667843387275</v>
      </c>
      <c r="V65" s="43">
        <f t="shared" si="47"/>
        <v>0.10029332156612725</v>
      </c>
      <c r="W65" s="29">
        <f t="shared" si="43"/>
        <v>406616.65048183902</v>
      </c>
      <c r="X65" s="29">
        <f t="shared" si="36"/>
        <v>1990223.8106104359</v>
      </c>
      <c r="Y65" s="35">
        <f t="shared" si="44"/>
        <v>21.779556965962481</v>
      </c>
      <c r="Z65" s="36">
        <f t="shared" si="45"/>
        <v>6.2981351527341296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1871</v>
      </c>
      <c r="E66" s="49">
        <v>28</v>
      </c>
      <c r="F66" s="3">
        <f t="shared" si="37"/>
        <v>1.4965259219668627E-2</v>
      </c>
      <c r="G66" s="2">
        <v>0.5</v>
      </c>
      <c r="H66" s="3">
        <f t="shared" si="38"/>
        <v>7.2127769191138599E-2</v>
      </c>
      <c r="I66" s="3">
        <f t="shared" si="39"/>
        <v>0.92787223080886139</v>
      </c>
      <c r="J66" s="5">
        <f t="shared" si="46"/>
        <v>89397.066513907252</v>
      </c>
      <c r="K66" s="5">
        <f t="shared" si="40"/>
        <v>6448.0109798799676</v>
      </c>
      <c r="L66" s="5">
        <f t="shared" si="41"/>
        <v>430865.30511983635</v>
      </c>
      <c r="M66" s="5">
        <f t="shared" si="32"/>
        <v>2113806.1114015151</v>
      </c>
      <c r="N66" s="33">
        <f t="shared" si="42"/>
        <v>23.645139531202361</v>
      </c>
      <c r="O66" s="4"/>
      <c r="Q66" s="27" t="s">
        <v>58</v>
      </c>
      <c r="R66" s="29">
        <f t="shared" si="33"/>
        <v>89397.066513907252</v>
      </c>
      <c r="S66" s="29">
        <f t="shared" si="34"/>
        <v>430865.30511983635</v>
      </c>
      <c r="T66" s="35">
        <f t="shared" si="35"/>
        <v>23.645139531202361</v>
      </c>
      <c r="U66" s="42">
        <v>0.86438699185239576</v>
      </c>
      <c r="V66" s="43">
        <f t="shared" si="47"/>
        <v>0.13561300814760424</v>
      </c>
      <c r="W66" s="29">
        <f t="shared" si="43"/>
        <v>372434.3649861</v>
      </c>
      <c r="X66" s="29">
        <f t="shared" si="36"/>
        <v>1583607.1601285969</v>
      </c>
      <c r="Y66" s="35">
        <f t="shared" si="44"/>
        <v>17.714307883718305</v>
      </c>
      <c r="Z66" s="36">
        <f t="shared" si="45"/>
        <v>5.9308316474840552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1390</v>
      </c>
      <c r="E67" s="49">
        <v>15</v>
      </c>
      <c r="F67" s="3">
        <f t="shared" si="37"/>
        <v>1.0791366906474821E-2</v>
      </c>
      <c r="G67" s="2">
        <v>0.5</v>
      </c>
      <c r="H67" s="3">
        <f t="shared" si="38"/>
        <v>5.2539404553415062E-2</v>
      </c>
      <c r="I67" s="3">
        <f t="shared" si="39"/>
        <v>0.9474605954465849</v>
      </c>
      <c r="J67" s="5">
        <f t="shared" si="46"/>
        <v>82949.055534027284</v>
      </c>
      <c r="K67" s="5">
        <f t="shared" si="40"/>
        <v>4358.0939860259523</v>
      </c>
      <c r="L67" s="5">
        <f t="shared" si="41"/>
        <v>403850.04270507151</v>
      </c>
      <c r="M67" s="5">
        <f t="shared" si="32"/>
        <v>1682940.8062816788</v>
      </c>
      <c r="N67" s="33">
        <f t="shared" si="42"/>
        <v>20.288848323189217</v>
      </c>
      <c r="O67" s="4"/>
      <c r="Q67" s="27" t="s">
        <v>60</v>
      </c>
      <c r="R67" s="29">
        <f t="shared" si="33"/>
        <v>82949.055534027284</v>
      </c>
      <c r="S67" s="29">
        <f t="shared" si="34"/>
        <v>403850.04270507151</v>
      </c>
      <c r="T67" s="35">
        <f t="shared" si="35"/>
        <v>20.288848323189217</v>
      </c>
      <c r="U67" s="42">
        <v>0.82345390469096191</v>
      </c>
      <c r="V67" s="43">
        <f t="shared" si="47"/>
        <v>0.17654609530903809</v>
      </c>
      <c r="W67" s="29">
        <f t="shared" si="43"/>
        <v>332551.89457510284</v>
      </c>
      <c r="X67" s="29">
        <f t="shared" si="36"/>
        <v>1211172.7951424969</v>
      </c>
      <c r="Y67" s="35">
        <f t="shared" si="44"/>
        <v>14.601405493347068</v>
      </c>
      <c r="Z67" s="36">
        <f t="shared" si="45"/>
        <v>5.6874428298421495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1025</v>
      </c>
      <c r="E68" s="49">
        <v>19</v>
      </c>
      <c r="F68" s="3">
        <f t="shared" si="37"/>
        <v>1.8536585365853658E-2</v>
      </c>
      <c r="G68" s="2">
        <v>0.5</v>
      </c>
      <c r="H68" s="3">
        <f t="shared" si="38"/>
        <v>8.8578088578088576E-2</v>
      </c>
      <c r="I68" s="3">
        <f t="shared" si="39"/>
        <v>0.91142191142191142</v>
      </c>
      <c r="J68" s="5">
        <f t="shared" si="46"/>
        <v>78590.961548001331</v>
      </c>
      <c r="K68" s="5">
        <f t="shared" si="40"/>
        <v>6961.4371534360153</v>
      </c>
      <c r="L68" s="5">
        <f t="shared" si="41"/>
        <v>375551.21485641663</v>
      </c>
      <c r="M68" s="5">
        <f t="shared" si="32"/>
        <v>1279090.7635766072</v>
      </c>
      <c r="N68" s="33">
        <f t="shared" si="42"/>
        <v>16.275290928911357</v>
      </c>
      <c r="O68" s="4"/>
      <c r="Q68" s="27" t="s">
        <v>62</v>
      </c>
      <c r="R68" s="29">
        <f t="shared" si="33"/>
        <v>78590.961548001331</v>
      </c>
      <c r="S68" s="29">
        <f t="shared" si="34"/>
        <v>375551.21485641663</v>
      </c>
      <c r="T68" s="35">
        <f t="shared" si="35"/>
        <v>16.275290928911357</v>
      </c>
      <c r="U68" s="42">
        <v>0.7557222850963411</v>
      </c>
      <c r="V68" s="43">
        <f t="shared" si="47"/>
        <v>0.2442777149036589</v>
      </c>
      <c r="W68" s="29">
        <f t="shared" si="43"/>
        <v>283812.42226199812</v>
      </c>
      <c r="X68" s="29">
        <f t="shared" si="36"/>
        <v>878620.90056739398</v>
      </c>
      <c r="Y68" s="35">
        <f t="shared" si="44"/>
        <v>11.179668542810168</v>
      </c>
      <c r="Z68" s="36">
        <f t="shared" si="45"/>
        <v>5.0956223861011889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768</v>
      </c>
      <c r="E69" s="49">
        <v>28</v>
      </c>
      <c r="F69" s="3">
        <f t="shared" si="37"/>
        <v>3.6458333333333336E-2</v>
      </c>
      <c r="G69" s="2">
        <v>0.5</v>
      </c>
      <c r="H69" s="3">
        <f t="shared" si="38"/>
        <v>0.16706443914081148</v>
      </c>
      <c r="I69" s="3">
        <f t="shared" si="39"/>
        <v>0.83293556085918852</v>
      </c>
      <c r="J69" s="5">
        <f t="shared" si="46"/>
        <v>71629.52439456532</v>
      </c>
      <c r="K69" s="5">
        <f t="shared" si="40"/>
        <v>11966.746318901129</v>
      </c>
      <c r="L69" s="5">
        <f t="shared" si="41"/>
        <v>328230.7561755738</v>
      </c>
      <c r="M69" s="5">
        <f t="shared" si="32"/>
        <v>903539.54872019065</v>
      </c>
      <c r="N69" s="33">
        <f t="shared" si="42"/>
        <v>12.614066006401462</v>
      </c>
      <c r="O69" s="4"/>
      <c r="Q69" s="27" t="s">
        <v>64</v>
      </c>
      <c r="R69" s="29">
        <f t="shared" si="33"/>
        <v>71629.52439456532</v>
      </c>
      <c r="S69" s="29">
        <f t="shared" si="34"/>
        <v>328230.7561755738</v>
      </c>
      <c r="T69" s="35">
        <f t="shared" si="35"/>
        <v>12.614066006401462</v>
      </c>
      <c r="U69" s="42">
        <v>0.69850988448397933</v>
      </c>
      <c r="V69" s="43">
        <f t="shared" si="47"/>
        <v>0.30149011551602067</v>
      </c>
      <c r="W69" s="29">
        <f t="shared" si="43"/>
        <v>229272.42758028925</v>
      </c>
      <c r="X69" s="29">
        <f t="shared" si="36"/>
        <v>594808.47830539593</v>
      </c>
      <c r="Y69" s="35">
        <f t="shared" si="44"/>
        <v>8.3039568297137158</v>
      </c>
      <c r="Z69" s="36">
        <f t="shared" si="45"/>
        <v>4.310109176687746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468</v>
      </c>
      <c r="E70" s="49">
        <v>32</v>
      </c>
      <c r="F70" s="3">
        <f t="shared" si="37"/>
        <v>6.8376068376068383E-2</v>
      </c>
      <c r="G70" s="2">
        <v>0.5</v>
      </c>
      <c r="H70" s="3">
        <f t="shared" si="38"/>
        <v>0.29197080291970801</v>
      </c>
      <c r="I70" s="3">
        <f t="shared" si="39"/>
        <v>0.70802919708029199</v>
      </c>
      <c r="J70" s="5">
        <f t="shared" si="46"/>
        <v>59662.778075664188</v>
      </c>
      <c r="K70" s="5">
        <f t="shared" si="40"/>
        <v>17419.789219172024</v>
      </c>
      <c r="L70" s="5">
        <f t="shared" si="41"/>
        <v>254764.41733039086</v>
      </c>
      <c r="M70" s="5">
        <f t="shared" si="32"/>
        <v>575308.79254461685</v>
      </c>
      <c r="N70" s="33">
        <f t="shared" si="42"/>
        <v>9.6426752340464539</v>
      </c>
      <c r="O70" s="4"/>
      <c r="Q70" s="27" t="s">
        <v>66</v>
      </c>
      <c r="R70" s="29">
        <f t="shared" si="33"/>
        <v>59662.778075664188</v>
      </c>
      <c r="S70" s="29">
        <f t="shared" si="34"/>
        <v>254764.41733039086</v>
      </c>
      <c r="T70" s="35">
        <f t="shared" si="35"/>
        <v>9.6426752340464539</v>
      </c>
      <c r="U70" s="42">
        <v>0.67065690345363116</v>
      </c>
      <c r="V70" s="43">
        <f t="shared" si="47"/>
        <v>0.32934309654636884</v>
      </c>
      <c r="W70" s="29">
        <f t="shared" si="43"/>
        <v>170859.51523696855</v>
      </c>
      <c r="X70" s="29">
        <f t="shared" si="36"/>
        <v>365536.05072510662</v>
      </c>
      <c r="Y70" s="35">
        <f t="shared" si="44"/>
        <v>6.126701815016637</v>
      </c>
      <c r="Z70" s="36">
        <f t="shared" si="45"/>
        <v>3.5159734190298169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256</v>
      </c>
      <c r="E71" s="49">
        <v>25</v>
      </c>
      <c r="F71" s="3">
        <f t="shared" si="37"/>
        <v>9.765625E-2</v>
      </c>
      <c r="G71" s="2">
        <v>0.5</v>
      </c>
      <c r="H71" s="3">
        <f t="shared" si="38"/>
        <v>0.39246467817896391</v>
      </c>
      <c r="I71" s="3">
        <f t="shared" si="39"/>
        <v>0.60753532182103609</v>
      </c>
      <c r="J71" s="5">
        <f t="shared" si="46"/>
        <v>42242.988856492164</v>
      </c>
      <c r="K71" s="5">
        <f t="shared" si="40"/>
        <v>16578.881026880757</v>
      </c>
      <c r="L71" s="5">
        <f t="shared" si="41"/>
        <v>169767.74171525892</v>
      </c>
      <c r="M71" s="5">
        <f>L71+M72</f>
        <v>320544.37521422596</v>
      </c>
      <c r="N71" s="33">
        <f t="shared" si="42"/>
        <v>7.5881083202511777</v>
      </c>
      <c r="O71" s="4"/>
      <c r="Q71" s="27" t="s">
        <v>68</v>
      </c>
      <c r="R71" s="29">
        <f t="shared" si="33"/>
        <v>42242.988856492164</v>
      </c>
      <c r="S71" s="29">
        <f t="shared" si="34"/>
        <v>169767.74171525892</v>
      </c>
      <c r="T71" s="35">
        <f t="shared" si="35"/>
        <v>7.5881083202511777</v>
      </c>
      <c r="U71" s="42">
        <v>0.63527807449444496</v>
      </c>
      <c r="V71" s="43">
        <f t="shared" si="47"/>
        <v>0.36472192550555504</v>
      </c>
      <c r="W71" s="29">
        <f t="shared" si="43"/>
        <v>107849.72406813994</v>
      </c>
      <c r="X71" s="29">
        <f>X72+W71</f>
        <v>194676.53548813803</v>
      </c>
      <c r="Y71" s="35">
        <f t="shared" si="44"/>
        <v>4.608493403473247</v>
      </c>
      <c r="Z71" s="36">
        <f t="shared" si="45"/>
        <v>2.9796149167779307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141</v>
      </c>
      <c r="E72" s="50">
        <v>24</v>
      </c>
      <c r="F72" s="17">
        <f t="shared" si="37"/>
        <v>0.1702127659574468</v>
      </c>
      <c r="G72" s="12"/>
      <c r="H72" s="17">
        <v>1</v>
      </c>
      <c r="I72" s="17">
        <f t="shared" si="39"/>
        <v>0</v>
      </c>
      <c r="J72" s="21">
        <f t="shared" si="46"/>
        <v>25664.107829611406</v>
      </c>
      <c r="K72" s="21">
        <f t="shared" si="40"/>
        <v>25664.107829611406</v>
      </c>
      <c r="L72" s="21">
        <f>K72/F72</f>
        <v>150776.63349896701</v>
      </c>
      <c r="M72" s="21">
        <f>L72</f>
        <v>150776.63349896701</v>
      </c>
      <c r="N72" s="34">
        <f t="shared" si="42"/>
        <v>5.875</v>
      </c>
      <c r="O72" s="4"/>
      <c r="Q72" s="30" t="s">
        <v>69</v>
      </c>
      <c r="R72" s="31">
        <f t="shared" si="33"/>
        <v>25664.107829611406</v>
      </c>
      <c r="S72" s="31">
        <f t="shared" si="34"/>
        <v>150776.63349896701</v>
      </c>
      <c r="T72" s="38">
        <f t="shared" si="35"/>
        <v>5.875</v>
      </c>
      <c r="U72" s="44">
        <v>0.57586384179742911</v>
      </c>
      <c r="V72" s="45">
        <f t="shared" si="47"/>
        <v>0.42413615820257089</v>
      </c>
      <c r="W72" s="31">
        <f t="shared" si="43"/>
        <v>86826.811419998092</v>
      </c>
      <c r="X72" s="31">
        <f>W72</f>
        <v>86826.811419998092</v>
      </c>
      <c r="Y72" s="38">
        <f t="shared" si="44"/>
        <v>3.3832000705598961</v>
      </c>
      <c r="Z72" s="37">
        <f t="shared" si="45"/>
        <v>2.4917999294401039</v>
      </c>
    </row>
    <row r="73" spans="1:26" s="2" customFormat="1" ht="13.2" x14ac:dyDescent="0.25">
      <c r="B73" s="2" t="s">
        <v>70</v>
      </c>
      <c r="D73" s="25">
        <f>SUM(D54:D72)</f>
        <v>21987</v>
      </c>
      <c r="E73" s="25">
        <f>SUM(E54:E72)</f>
        <v>207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69.834468673168402</v>
      </c>
      <c r="F78" s="55">
        <f>$Y$4</f>
        <v>63.678955652581941</v>
      </c>
      <c r="G78" s="55">
        <f>E78-F78</f>
        <v>6.1555130205864614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79.241026863501887</v>
      </c>
      <c r="F79" s="55">
        <f>$Y$29</f>
        <v>70.469658267520018</v>
      </c>
      <c r="G79" s="55">
        <f t="shared" ref="G79:G80" si="48">E79-F79</f>
        <v>8.771368595981869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74.29289475826981</v>
      </c>
      <c r="F80" s="55">
        <f>$Y$54</f>
        <v>66.308975716908236</v>
      </c>
      <c r="G80" s="55">
        <f t="shared" si="48"/>
        <v>7.9839190413615739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03D2-961D-4E7F-935F-91EBB228DCD0}">
  <dimension ref="A1:Z80"/>
  <sheetViews>
    <sheetView tabSelected="1" topLeftCell="A49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69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7570113.1266231705</v>
      </c>
      <c r="N4" s="32">
        <f>M4/J4</f>
        <v>75.701131266231698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75.701131266231698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6827202.6773232725</v>
      </c>
      <c r="Y4" s="40">
        <f>X4/R4</f>
        <v>68.272026773232724</v>
      </c>
      <c r="Z4" s="36">
        <f>T4-Y4</f>
        <v>7.4291044929989738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344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7470113.1266231705</v>
      </c>
      <c r="N5" s="33">
        <f t="shared" ref="N5:N22" si="10">M5/J5</f>
        <v>74.701131266231698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74.701131266231698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6730522.4831483988</v>
      </c>
      <c r="Y5" s="35">
        <f t="shared" ref="Y5:Y22" si="12">X5/R5</f>
        <v>67.305224831483983</v>
      </c>
      <c r="Z5" s="36">
        <f t="shared" ref="Z5:Z22" si="13">T5-Y5</f>
        <v>7.3959064347477153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502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7070113.1266231705</v>
      </c>
      <c r="N6" s="33">
        <f t="shared" si="10"/>
        <v>70.701131266231698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70.701131266231698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6343801.7064489042</v>
      </c>
      <c r="Y6" s="35">
        <f t="shared" si="12"/>
        <v>63.438017064489046</v>
      </c>
      <c r="Z6" s="36">
        <f t="shared" si="13"/>
        <v>7.2631142017426527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630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6570113.1266231705</v>
      </c>
      <c r="N7" s="33">
        <f t="shared" si="10"/>
        <v>65.701131266231698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65.701131266231698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5860400.735574536</v>
      </c>
      <c r="Y7" s="35">
        <f t="shared" si="12"/>
        <v>58.60400735574536</v>
      </c>
      <c r="Z7" s="36">
        <f t="shared" si="13"/>
        <v>7.0971239104863386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666</v>
      </c>
      <c r="E8" s="51">
        <v>1</v>
      </c>
      <c r="F8" s="3">
        <f t="shared" si="5"/>
        <v>1.5015015015015015E-3</v>
      </c>
      <c r="G8" s="2">
        <v>0.5</v>
      </c>
      <c r="H8" s="3">
        <f t="shared" si="6"/>
        <v>7.4794315632011965E-3</v>
      </c>
      <c r="I8" s="3">
        <f t="shared" si="7"/>
        <v>0.99252056843679881</v>
      </c>
      <c r="J8" s="5">
        <f t="shared" si="14"/>
        <v>100000</v>
      </c>
      <c r="K8" s="5">
        <f t="shared" si="8"/>
        <v>747.94315632011967</v>
      </c>
      <c r="L8" s="5">
        <f t="shared" si="9"/>
        <v>498130.14210919966</v>
      </c>
      <c r="M8" s="5">
        <f t="shared" si="0"/>
        <v>6070113.1266231705</v>
      </c>
      <c r="N8" s="33">
        <f t="shared" si="10"/>
        <v>60.701131266231705</v>
      </c>
      <c r="O8" s="4"/>
      <c r="Q8" s="27" t="s">
        <v>42</v>
      </c>
      <c r="R8" s="29">
        <f t="shared" si="1"/>
        <v>100000</v>
      </c>
      <c r="S8" s="29">
        <f t="shared" si="2"/>
        <v>498130.14210919966</v>
      </c>
      <c r="T8" s="35">
        <f t="shared" si="3"/>
        <v>60.701131266231705</v>
      </c>
      <c r="U8" s="42">
        <v>0.96680194174873568</v>
      </c>
      <c r="V8" s="43">
        <f>1-U8</f>
        <v>3.3198058251264317E-2</v>
      </c>
      <c r="W8" s="29">
        <f t="shared" si="11"/>
        <v>481593.18863474787</v>
      </c>
      <c r="X8" s="29">
        <f t="shared" si="4"/>
        <v>5376999.7647001678</v>
      </c>
      <c r="Y8" s="35">
        <f t="shared" si="12"/>
        <v>53.769997647001681</v>
      </c>
      <c r="Z8" s="36">
        <f t="shared" si="13"/>
        <v>6.9311336192300246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677</v>
      </c>
      <c r="E9" s="51">
        <v>2</v>
      </c>
      <c r="F9" s="3">
        <f t="shared" si="5"/>
        <v>2.9542097488921715E-3</v>
      </c>
      <c r="G9" s="2">
        <v>0.5</v>
      </c>
      <c r="H9" s="3">
        <f t="shared" si="6"/>
        <v>1.4662756598240468E-2</v>
      </c>
      <c r="I9" s="3">
        <f t="shared" si="7"/>
        <v>0.98533724340175954</v>
      </c>
      <c r="J9" s="5">
        <f t="shared" si="14"/>
        <v>99252.056843679879</v>
      </c>
      <c r="K9" s="5">
        <f t="shared" si="8"/>
        <v>1455.3087513736052</v>
      </c>
      <c r="L9" s="5">
        <f t="shared" si="9"/>
        <v>492622.01233996538</v>
      </c>
      <c r="M9" s="5">
        <f t="shared" si="0"/>
        <v>5571982.984513971</v>
      </c>
      <c r="N9" s="33">
        <f t="shared" si="10"/>
        <v>56.139723061757195</v>
      </c>
      <c r="O9" s="4"/>
      <c r="Q9" s="27" t="s">
        <v>44</v>
      </c>
      <c r="R9" s="29">
        <f t="shared" si="1"/>
        <v>99252.056843679879</v>
      </c>
      <c r="S9" s="29">
        <f t="shared" si="2"/>
        <v>492622.01233996538</v>
      </c>
      <c r="T9" s="35">
        <f t="shared" si="3"/>
        <v>56.139723061757195</v>
      </c>
      <c r="U9" s="42">
        <v>0.9555940589531835</v>
      </c>
      <c r="V9" s="43">
        <f t="shared" ref="V9:V22" si="15">1-U9</f>
        <v>4.4405941046816499E-2</v>
      </c>
      <c r="W9" s="29">
        <f t="shared" si="11"/>
        <v>470746.66830163274</v>
      </c>
      <c r="X9" s="29">
        <f t="shared" si="4"/>
        <v>4895406.5760654202</v>
      </c>
      <c r="Y9" s="35">
        <f t="shared" si="12"/>
        <v>49.322973565934191</v>
      </c>
      <c r="Z9" s="36">
        <f t="shared" si="13"/>
        <v>6.8167494958230037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854</v>
      </c>
      <c r="E10" s="51">
        <v>1</v>
      </c>
      <c r="F10" s="3">
        <f t="shared" si="5"/>
        <v>1.17096018735363E-3</v>
      </c>
      <c r="G10" s="2">
        <v>0.5</v>
      </c>
      <c r="H10" s="3">
        <f t="shared" si="6"/>
        <v>5.8377116170461171E-3</v>
      </c>
      <c r="I10" s="3">
        <f t="shared" si="7"/>
        <v>0.99416228838295384</v>
      </c>
      <c r="J10" s="5">
        <f t="shared" si="14"/>
        <v>97796.748092306269</v>
      </c>
      <c r="K10" s="5">
        <f t="shared" si="8"/>
        <v>570.90921244778895</v>
      </c>
      <c r="L10" s="5">
        <f t="shared" si="9"/>
        <v>487556.46743041184</v>
      </c>
      <c r="M10" s="5">
        <f t="shared" si="0"/>
        <v>5079360.9721740056</v>
      </c>
      <c r="N10" s="33">
        <f t="shared" si="10"/>
        <v>51.937933226366674</v>
      </c>
      <c r="O10" s="4"/>
      <c r="Q10" s="27" t="s">
        <v>46</v>
      </c>
      <c r="R10" s="29">
        <f t="shared" si="1"/>
        <v>97796.748092306269</v>
      </c>
      <c r="S10" s="29">
        <f t="shared" si="2"/>
        <v>487556.46743041184</v>
      </c>
      <c r="T10" s="35">
        <f t="shared" si="3"/>
        <v>51.937933226366674</v>
      </c>
      <c r="U10" s="42">
        <v>0.96363095511775332</v>
      </c>
      <c r="V10" s="43">
        <f t="shared" si="15"/>
        <v>3.6369044882246682E-2</v>
      </c>
      <c r="W10" s="29">
        <f t="shared" si="11"/>
        <v>469824.50438380556</v>
      </c>
      <c r="X10" s="29">
        <f t="shared" si="4"/>
        <v>4424659.9077637875</v>
      </c>
      <c r="Y10" s="35">
        <f t="shared" si="12"/>
        <v>45.24342571787291</v>
      </c>
      <c r="Z10" s="36">
        <f t="shared" si="13"/>
        <v>6.6945075084937642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918</v>
      </c>
      <c r="E11" s="51">
        <v>1</v>
      </c>
      <c r="F11" s="3">
        <f t="shared" si="5"/>
        <v>1.0893246187363835E-3</v>
      </c>
      <c r="G11" s="2">
        <v>0.5</v>
      </c>
      <c r="H11" s="3">
        <f t="shared" si="6"/>
        <v>5.4318305268875608E-3</v>
      </c>
      <c r="I11" s="3">
        <f t="shared" si="7"/>
        <v>0.99456816947311244</v>
      </c>
      <c r="J11" s="5">
        <f t="shared" si="14"/>
        <v>97225.838879858478</v>
      </c>
      <c r="K11" s="5">
        <f t="shared" si="8"/>
        <v>528.11427962986681</v>
      </c>
      <c r="L11" s="5">
        <f t="shared" si="9"/>
        <v>484808.90870021773</v>
      </c>
      <c r="M11" s="5">
        <f t="shared" si="0"/>
        <v>4591804.5047435937</v>
      </c>
      <c r="N11" s="33">
        <f t="shared" si="10"/>
        <v>47.228232305793377</v>
      </c>
      <c r="O11" s="4"/>
      <c r="Q11" s="27" t="s">
        <v>48</v>
      </c>
      <c r="R11" s="29">
        <f t="shared" si="1"/>
        <v>97225.838879858478</v>
      </c>
      <c r="S11" s="29">
        <f t="shared" si="2"/>
        <v>484808.90870021773</v>
      </c>
      <c r="T11" s="35">
        <f t="shared" si="3"/>
        <v>47.228232305793377</v>
      </c>
      <c r="U11" s="42">
        <v>0.96005435016735896</v>
      </c>
      <c r="V11" s="43">
        <f t="shared" si="15"/>
        <v>3.9945649832641039E-2</v>
      </c>
      <c r="W11" s="29">
        <f t="shared" si="11"/>
        <v>465442.90179753397</v>
      </c>
      <c r="X11" s="29">
        <f t="shared" si="4"/>
        <v>3954835.4033799823</v>
      </c>
      <c r="Y11" s="35">
        <f t="shared" si="12"/>
        <v>40.676793833241739</v>
      </c>
      <c r="Z11" s="36">
        <f t="shared" si="13"/>
        <v>6.5514384725516379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894</v>
      </c>
      <c r="E12" s="51">
        <v>3</v>
      </c>
      <c r="F12" s="3">
        <f t="shared" si="5"/>
        <v>3.3557046979865771E-3</v>
      </c>
      <c r="G12" s="2">
        <v>0.5</v>
      </c>
      <c r="H12" s="3">
        <f t="shared" si="6"/>
        <v>1.6638935108153081E-2</v>
      </c>
      <c r="I12" s="3">
        <f t="shared" si="7"/>
        <v>0.98336106489184694</v>
      </c>
      <c r="J12" s="5">
        <f t="shared" si="14"/>
        <v>96697.724600228612</v>
      </c>
      <c r="K12" s="5">
        <f t="shared" si="8"/>
        <v>1608.9471647292617</v>
      </c>
      <c r="L12" s="5">
        <f t="shared" si="9"/>
        <v>479466.25508931989</v>
      </c>
      <c r="M12" s="5">
        <f t="shared" si="0"/>
        <v>4106995.5960433763</v>
      </c>
      <c r="N12" s="33">
        <f t="shared" si="10"/>
        <v>42.472515387747464</v>
      </c>
      <c r="O12" s="4"/>
      <c r="Q12" s="27" t="s">
        <v>50</v>
      </c>
      <c r="R12" s="29">
        <f t="shared" si="1"/>
        <v>96697.724600228612</v>
      </c>
      <c r="S12" s="29">
        <f t="shared" si="2"/>
        <v>479466.25508931989</v>
      </c>
      <c r="T12" s="35">
        <f t="shared" si="3"/>
        <v>42.472515387747464</v>
      </c>
      <c r="U12" s="42">
        <v>0.94127750867207383</v>
      </c>
      <c r="V12" s="43">
        <f t="shared" si="15"/>
        <v>5.8722491327926174E-2</v>
      </c>
      <c r="W12" s="29">
        <f t="shared" si="11"/>
        <v>451310.80208280409</v>
      </c>
      <c r="X12" s="29">
        <f t="shared" si="4"/>
        <v>3489392.5015824484</v>
      </c>
      <c r="Y12" s="35">
        <f t="shared" si="12"/>
        <v>36.085569913960505</v>
      </c>
      <c r="Z12" s="36">
        <f t="shared" si="13"/>
        <v>6.3869454737869589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739</v>
      </c>
      <c r="E13" s="51">
        <v>1</v>
      </c>
      <c r="F13" s="3">
        <f t="shared" si="5"/>
        <v>1.3531799729364006E-3</v>
      </c>
      <c r="G13" s="2">
        <v>0.5</v>
      </c>
      <c r="H13" s="3">
        <f t="shared" si="6"/>
        <v>6.7430883344571819E-3</v>
      </c>
      <c r="I13" s="3">
        <f t="shared" si="7"/>
        <v>0.99325691166554286</v>
      </c>
      <c r="J13" s="5">
        <f t="shared" si="14"/>
        <v>95088.777435499345</v>
      </c>
      <c r="K13" s="5">
        <f t="shared" si="8"/>
        <v>641.19202586311098</v>
      </c>
      <c r="L13" s="5">
        <f t="shared" si="9"/>
        <v>473840.90711283899</v>
      </c>
      <c r="M13" s="5">
        <f t="shared" si="0"/>
        <v>3627529.3409540565</v>
      </c>
      <c r="N13" s="33">
        <f t="shared" si="10"/>
        <v>38.148869286017309</v>
      </c>
      <c r="O13" s="4"/>
      <c r="Q13" s="27" t="s">
        <v>52</v>
      </c>
      <c r="R13" s="29">
        <f t="shared" si="1"/>
        <v>95088.777435499345</v>
      </c>
      <c r="S13" s="29">
        <f t="shared" si="2"/>
        <v>473840.90711283899</v>
      </c>
      <c r="T13" s="35">
        <f t="shared" si="3"/>
        <v>38.148869286017309</v>
      </c>
      <c r="U13" s="42">
        <v>0.95386474178345915</v>
      </c>
      <c r="V13" s="43">
        <f t="shared" si="15"/>
        <v>4.6135258216540853E-2</v>
      </c>
      <c r="W13" s="29">
        <f t="shared" si="11"/>
        <v>451980.13450962823</v>
      </c>
      <c r="X13" s="29">
        <f t="shared" si="4"/>
        <v>3038081.6994996443</v>
      </c>
      <c r="Y13" s="35">
        <f t="shared" si="12"/>
        <v>31.949950156425526</v>
      </c>
      <c r="Z13" s="36">
        <f t="shared" si="13"/>
        <v>6.1989191295917827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881</v>
      </c>
      <c r="E14" s="51">
        <v>7</v>
      </c>
      <c r="F14" s="3">
        <f t="shared" si="5"/>
        <v>7.9455164585698068E-3</v>
      </c>
      <c r="G14" s="2">
        <v>0.5</v>
      </c>
      <c r="H14" s="3">
        <f t="shared" si="6"/>
        <v>3.8953811908736778E-2</v>
      </c>
      <c r="I14" s="3">
        <f t="shared" si="7"/>
        <v>0.96104618809126319</v>
      </c>
      <c r="J14" s="5">
        <f t="shared" si="14"/>
        <v>94447.585409636245</v>
      </c>
      <c r="K14" s="5">
        <f t="shared" si="8"/>
        <v>3679.0934772813225</v>
      </c>
      <c r="L14" s="5">
        <f t="shared" si="9"/>
        <v>463040.19335497799</v>
      </c>
      <c r="M14" s="5">
        <f t="shared" si="0"/>
        <v>3153688.4338412173</v>
      </c>
      <c r="N14" s="33">
        <f t="shared" si="10"/>
        <v>33.390884691896574</v>
      </c>
      <c r="O14" s="4"/>
      <c r="Q14" s="27" t="s">
        <v>54</v>
      </c>
      <c r="R14" s="29">
        <f t="shared" si="1"/>
        <v>94447.585409636245</v>
      </c>
      <c r="S14" s="29">
        <f t="shared" si="2"/>
        <v>463040.19335497799</v>
      </c>
      <c r="T14" s="35">
        <f t="shared" si="3"/>
        <v>33.390884691896574</v>
      </c>
      <c r="U14" s="42">
        <v>0.94210046609890041</v>
      </c>
      <c r="V14" s="43">
        <f t="shared" si="15"/>
        <v>5.7899533901099587E-2</v>
      </c>
      <c r="W14" s="29">
        <f t="shared" si="11"/>
        <v>436230.38198224973</v>
      </c>
      <c r="X14" s="29">
        <f t="shared" si="4"/>
        <v>2586101.5649900162</v>
      </c>
      <c r="Y14" s="35">
        <f t="shared" si="12"/>
        <v>27.381341235708952</v>
      </c>
      <c r="Z14" s="36">
        <f t="shared" si="13"/>
        <v>6.0095434561876218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912</v>
      </c>
      <c r="E15" s="51">
        <v>7</v>
      </c>
      <c r="F15" s="3">
        <f t="shared" si="5"/>
        <v>7.6754385964912276E-3</v>
      </c>
      <c r="G15" s="2">
        <v>0.5</v>
      </c>
      <c r="H15" s="3">
        <f t="shared" si="6"/>
        <v>3.7654653039268418E-2</v>
      </c>
      <c r="I15" s="3">
        <f t="shared" si="7"/>
        <v>0.9623453469607316</v>
      </c>
      <c r="J15" s="5">
        <f t="shared" si="14"/>
        <v>90768.491932354926</v>
      </c>
      <c r="K15" s="5">
        <f t="shared" si="8"/>
        <v>3417.8560706104595</v>
      </c>
      <c r="L15" s="5">
        <f t="shared" si="9"/>
        <v>445297.81948524847</v>
      </c>
      <c r="M15" s="5">
        <f t="shared" si="0"/>
        <v>2690648.2404862391</v>
      </c>
      <c r="N15" s="33">
        <f t="shared" si="10"/>
        <v>29.642976138586068</v>
      </c>
      <c r="O15" s="4"/>
      <c r="Q15" s="27" t="s">
        <v>56</v>
      </c>
      <c r="R15" s="29">
        <f t="shared" si="1"/>
        <v>90768.491932354926</v>
      </c>
      <c r="S15" s="29">
        <f t="shared" si="2"/>
        <v>445297.81948524847</v>
      </c>
      <c r="T15" s="35">
        <f t="shared" si="3"/>
        <v>29.642976138586068</v>
      </c>
      <c r="U15" s="42">
        <v>0.91645683631107144</v>
      </c>
      <c r="V15" s="43">
        <f t="shared" si="15"/>
        <v>8.3543163688928557E-2</v>
      </c>
      <c r="W15" s="29">
        <f t="shared" si="11"/>
        <v>408096.23086166941</v>
      </c>
      <c r="X15" s="29">
        <f t="shared" si="4"/>
        <v>2149871.1830077665</v>
      </c>
      <c r="Y15" s="35">
        <f t="shared" si="12"/>
        <v>23.68521429892164</v>
      </c>
      <c r="Z15" s="36">
        <f t="shared" si="13"/>
        <v>5.9577618396644283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873</v>
      </c>
      <c r="E16" s="51">
        <v>8</v>
      </c>
      <c r="F16" s="3">
        <f t="shared" si="5"/>
        <v>9.1638029782359683E-3</v>
      </c>
      <c r="G16" s="2">
        <v>0.5</v>
      </c>
      <c r="H16" s="3">
        <f t="shared" si="6"/>
        <v>4.4792833146696534E-2</v>
      </c>
      <c r="I16" s="3">
        <f t="shared" si="7"/>
        <v>0.95520716685330342</v>
      </c>
      <c r="J16" s="5">
        <f t="shared" si="14"/>
        <v>87350.635861744464</v>
      </c>
      <c r="K16" s="5">
        <f t="shared" si="8"/>
        <v>3912.6824574129664</v>
      </c>
      <c r="L16" s="5">
        <f t="shared" si="9"/>
        <v>426971.47316518991</v>
      </c>
      <c r="M16" s="5">
        <f t="shared" si="0"/>
        <v>2245350.4210009906</v>
      </c>
      <c r="N16" s="33">
        <f t="shared" si="10"/>
        <v>25.705026630313863</v>
      </c>
      <c r="O16" s="4"/>
      <c r="Q16" s="27" t="s">
        <v>58</v>
      </c>
      <c r="R16" s="29">
        <f t="shared" si="1"/>
        <v>87350.635861744464</v>
      </c>
      <c r="S16" s="29">
        <f t="shared" si="2"/>
        <v>426971.47316518991</v>
      </c>
      <c r="T16" s="35">
        <f t="shared" si="3"/>
        <v>25.705026630313863</v>
      </c>
      <c r="U16" s="42">
        <v>0.8859396016463057</v>
      </c>
      <c r="V16" s="43">
        <f t="shared" si="15"/>
        <v>0.1140603983536943</v>
      </c>
      <c r="W16" s="29">
        <f t="shared" si="11"/>
        <v>378270.93685030466</v>
      </c>
      <c r="X16" s="29">
        <f t="shared" si="4"/>
        <v>1741774.9521460973</v>
      </c>
      <c r="Y16" s="35">
        <f t="shared" si="12"/>
        <v>19.940037470395957</v>
      </c>
      <c r="Z16" s="36">
        <f t="shared" si="13"/>
        <v>5.7649891599179064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715</v>
      </c>
      <c r="E17" s="51">
        <v>10</v>
      </c>
      <c r="F17" s="3">
        <f t="shared" si="5"/>
        <v>1.3986013986013986E-2</v>
      </c>
      <c r="G17" s="2">
        <v>0.5</v>
      </c>
      <c r="H17" s="3">
        <f t="shared" si="6"/>
        <v>6.7567567567567571E-2</v>
      </c>
      <c r="I17" s="3">
        <f t="shared" si="7"/>
        <v>0.93243243243243246</v>
      </c>
      <c r="J17" s="5">
        <f t="shared" si="14"/>
        <v>83437.953404331492</v>
      </c>
      <c r="K17" s="5">
        <f t="shared" si="8"/>
        <v>5637.6995543467228</v>
      </c>
      <c r="L17" s="5">
        <f t="shared" si="9"/>
        <v>403095.51813579071</v>
      </c>
      <c r="M17" s="5">
        <f t="shared" si="0"/>
        <v>1818378.9478358005</v>
      </c>
      <c r="N17" s="33">
        <f t="shared" si="10"/>
        <v>21.793187316377818</v>
      </c>
      <c r="O17" s="4"/>
      <c r="Q17" s="27" t="s">
        <v>60</v>
      </c>
      <c r="R17" s="29">
        <f t="shared" si="1"/>
        <v>83437.953404331492</v>
      </c>
      <c r="S17" s="29">
        <f t="shared" si="2"/>
        <v>403095.51813579071</v>
      </c>
      <c r="T17" s="35">
        <f t="shared" si="3"/>
        <v>21.793187316377818</v>
      </c>
      <c r="U17" s="42">
        <v>0.85631920960893304</v>
      </c>
      <c r="V17" s="43">
        <f t="shared" si="15"/>
        <v>0.14368079039106696</v>
      </c>
      <c r="W17" s="29">
        <f t="shared" si="11"/>
        <v>345178.43548694364</v>
      </c>
      <c r="X17" s="29">
        <f t="shared" si="4"/>
        <v>1363504.0152957926</v>
      </c>
      <c r="Y17" s="35">
        <f t="shared" si="12"/>
        <v>16.341532356245562</v>
      </c>
      <c r="Z17" s="36">
        <f t="shared" si="13"/>
        <v>5.4516549601322559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517</v>
      </c>
      <c r="E18" s="51">
        <v>11</v>
      </c>
      <c r="F18" s="3">
        <f t="shared" si="5"/>
        <v>2.1276595744680851E-2</v>
      </c>
      <c r="G18" s="2">
        <v>0.5</v>
      </c>
      <c r="H18" s="3">
        <f t="shared" si="6"/>
        <v>0.10101010101010102</v>
      </c>
      <c r="I18" s="3">
        <f t="shared" si="7"/>
        <v>0.89898989898989901</v>
      </c>
      <c r="J18" s="5">
        <f t="shared" si="14"/>
        <v>77800.253849984772</v>
      </c>
      <c r="K18" s="5">
        <f t="shared" si="8"/>
        <v>7858.6114999984629</v>
      </c>
      <c r="L18" s="5">
        <f t="shared" si="9"/>
        <v>369354.74049992772</v>
      </c>
      <c r="M18" s="5">
        <f t="shared" si="0"/>
        <v>1415283.4297000098</v>
      </c>
      <c r="N18" s="33">
        <f t="shared" si="10"/>
        <v>18.191244368289254</v>
      </c>
      <c r="O18" s="4"/>
      <c r="Q18" s="27" t="s">
        <v>62</v>
      </c>
      <c r="R18" s="29">
        <f t="shared" si="1"/>
        <v>77800.253849984772</v>
      </c>
      <c r="S18" s="29">
        <f t="shared" si="2"/>
        <v>369354.74049992772</v>
      </c>
      <c r="T18" s="35">
        <f t="shared" si="3"/>
        <v>18.191244368289254</v>
      </c>
      <c r="U18" s="42">
        <v>0.77613843304153718</v>
      </c>
      <c r="V18" s="43">
        <f t="shared" si="15"/>
        <v>0.22386156695846282</v>
      </c>
      <c r="W18" s="29">
        <f t="shared" si="11"/>
        <v>286670.40952807746</v>
      </c>
      <c r="X18" s="29">
        <f t="shared" si="4"/>
        <v>1018325.5798088489</v>
      </c>
      <c r="Y18" s="35">
        <f t="shared" si="12"/>
        <v>13.088975027927216</v>
      </c>
      <c r="Z18" s="36">
        <f t="shared" si="13"/>
        <v>5.1022693403620387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365</v>
      </c>
      <c r="E19" s="51">
        <v>16</v>
      </c>
      <c r="F19" s="3">
        <f t="shared" si="5"/>
        <v>4.3835616438356165E-2</v>
      </c>
      <c r="G19" s="2">
        <v>0.5</v>
      </c>
      <c r="H19" s="3">
        <f t="shared" si="6"/>
        <v>0.19753086419753085</v>
      </c>
      <c r="I19" s="3">
        <f t="shared" si="7"/>
        <v>0.80246913580246915</v>
      </c>
      <c r="J19" s="5">
        <f t="shared" si="14"/>
        <v>69941.642349986316</v>
      </c>
      <c r="K19" s="5">
        <f t="shared" si="8"/>
        <v>13815.633056787419</v>
      </c>
      <c r="L19" s="5">
        <f t="shared" si="9"/>
        <v>315169.12910796306</v>
      </c>
      <c r="M19" s="5">
        <f t="shared" si="0"/>
        <v>1045928.6892000821</v>
      </c>
      <c r="N19" s="33">
        <f t="shared" si="10"/>
        <v>14.954305533265574</v>
      </c>
      <c r="O19" s="4"/>
      <c r="Q19" s="27" t="s">
        <v>64</v>
      </c>
      <c r="R19" s="29">
        <f t="shared" si="1"/>
        <v>69941.642349986316</v>
      </c>
      <c r="S19" s="29">
        <f t="shared" si="2"/>
        <v>315169.12910796306</v>
      </c>
      <c r="T19" s="35">
        <f t="shared" si="3"/>
        <v>14.954305533265574</v>
      </c>
      <c r="U19" s="42">
        <v>0.73716277889453141</v>
      </c>
      <c r="V19" s="43">
        <f t="shared" si="15"/>
        <v>0.26283722110546859</v>
      </c>
      <c r="W19" s="29">
        <f t="shared" si="11"/>
        <v>232330.95103499541</v>
      </c>
      <c r="X19" s="29">
        <f t="shared" si="4"/>
        <v>731655.17028077145</v>
      </c>
      <c r="Y19" s="35">
        <f t="shared" si="12"/>
        <v>10.460937800396312</v>
      </c>
      <c r="Z19" s="36">
        <f t="shared" si="13"/>
        <v>4.4933677328692614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210</v>
      </c>
      <c r="E20" s="51">
        <v>9</v>
      </c>
      <c r="F20" s="3">
        <f t="shared" si="5"/>
        <v>4.2857142857142858E-2</v>
      </c>
      <c r="G20" s="2">
        <v>0.5</v>
      </c>
      <c r="H20" s="3">
        <f t="shared" si="6"/>
        <v>0.19354838709677419</v>
      </c>
      <c r="I20" s="3">
        <f t="shared" si="7"/>
        <v>0.80645161290322576</v>
      </c>
      <c r="J20" s="5">
        <f t="shared" si="14"/>
        <v>56126.009293198898</v>
      </c>
      <c r="K20" s="5">
        <f t="shared" si="8"/>
        <v>10863.098572877207</v>
      </c>
      <c r="L20" s="5">
        <f t="shared" si="9"/>
        <v>253472.30003380147</v>
      </c>
      <c r="M20" s="5">
        <f t="shared" si="0"/>
        <v>730759.56009211903</v>
      </c>
      <c r="N20" s="33">
        <f t="shared" si="10"/>
        <v>13.01998074145402</v>
      </c>
      <c r="O20" s="4"/>
      <c r="Q20" s="27" t="s">
        <v>66</v>
      </c>
      <c r="R20" s="29">
        <f t="shared" si="1"/>
        <v>56126.009293198898</v>
      </c>
      <c r="S20" s="29">
        <f t="shared" si="2"/>
        <v>253472.30003380147</v>
      </c>
      <c r="T20" s="35">
        <f t="shared" si="3"/>
        <v>13.01998074145402</v>
      </c>
      <c r="U20" s="42">
        <v>0.7271372759570951</v>
      </c>
      <c r="V20" s="43">
        <f t="shared" si="15"/>
        <v>0.2728627240429049</v>
      </c>
      <c r="W20" s="29">
        <f t="shared" si="11"/>
        <v>184309.1577771579</v>
      </c>
      <c r="X20" s="29">
        <f t="shared" si="4"/>
        <v>499324.21924577601</v>
      </c>
      <c r="Y20" s="35">
        <f t="shared" si="12"/>
        <v>8.8964853467014962</v>
      </c>
      <c r="Z20" s="36">
        <f t="shared" si="13"/>
        <v>4.1234953947525241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109</v>
      </c>
      <c r="E21" s="51">
        <v>10</v>
      </c>
      <c r="F21" s="3">
        <f t="shared" si="5"/>
        <v>9.1743119266055051E-2</v>
      </c>
      <c r="G21" s="2">
        <v>0.5</v>
      </c>
      <c r="H21" s="3">
        <f t="shared" si="6"/>
        <v>0.37313432835820898</v>
      </c>
      <c r="I21" s="3">
        <f t="shared" si="7"/>
        <v>0.62686567164179108</v>
      </c>
      <c r="J21" s="5">
        <f t="shared" si="14"/>
        <v>45262.910720321692</v>
      </c>
      <c r="K21" s="5">
        <f t="shared" si="8"/>
        <v>16889.14579116481</v>
      </c>
      <c r="L21" s="5">
        <f t="shared" si="9"/>
        <v>184091.68912369641</v>
      </c>
      <c r="M21" s="5">
        <f>L21+M22</f>
        <v>477287.26005831751</v>
      </c>
      <c r="N21" s="33">
        <f t="shared" si="10"/>
        <v>10.544776119402984</v>
      </c>
      <c r="O21" s="4"/>
      <c r="Q21" s="27" t="s">
        <v>68</v>
      </c>
      <c r="R21" s="29">
        <f t="shared" si="1"/>
        <v>45262.910720321692</v>
      </c>
      <c r="S21" s="29">
        <f t="shared" si="2"/>
        <v>184091.68912369641</v>
      </c>
      <c r="T21" s="35">
        <f t="shared" si="3"/>
        <v>10.544776119402984</v>
      </c>
      <c r="U21" s="42">
        <v>0.68635947845240242</v>
      </c>
      <c r="V21" s="43">
        <f t="shared" si="15"/>
        <v>0.31364052154759758</v>
      </c>
      <c r="W21" s="29">
        <f t="shared" si="11"/>
        <v>126353.07573436208</v>
      </c>
      <c r="X21" s="29">
        <f>X22+W21</f>
        <v>315015.06146861811</v>
      </c>
      <c r="Y21" s="35">
        <f t="shared" si="12"/>
        <v>6.9596730845501229</v>
      </c>
      <c r="Z21" s="36">
        <f t="shared" si="13"/>
        <v>3.5851030348528612</v>
      </c>
    </row>
    <row r="22" spans="1:26" s="2" customFormat="1" ht="14.4" x14ac:dyDescent="0.3">
      <c r="A22" s="12">
        <v>19</v>
      </c>
      <c r="B22" s="13" t="s">
        <v>69</v>
      </c>
      <c r="C22" s="12"/>
      <c r="D22" s="60">
        <v>62</v>
      </c>
      <c r="E22" s="57">
        <v>6</v>
      </c>
      <c r="F22" s="17">
        <f t="shared" si="5"/>
        <v>9.6774193548387094E-2</v>
      </c>
      <c r="G22" s="12"/>
      <c r="H22" s="17">
        <v>1</v>
      </c>
      <c r="I22" s="17">
        <f t="shared" si="7"/>
        <v>0</v>
      </c>
      <c r="J22" s="21">
        <f t="shared" si="14"/>
        <v>28373.764929156881</v>
      </c>
      <c r="K22" s="21">
        <f t="shared" si="8"/>
        <v>28373.764929156881</v>
      </c>
      <c r="L22" s="21">
        <f>K22/F22</f>
        <v>293195.57093462109</v>
      </c>
      <c r="M22" s="21">
        <f>L22</f>
        <v>293195.57093462109</v>
      </c>
      <c r="N22" s="34">
        <f t="shared" si="10"/>
        <v>10.333333333333332</v>
      </c>
      <c r="O22" s="4"/>
      <c r="Q22" s="30" t="s">
        <v>69</v>
      </c>
      <c r="R22" s="31">
        <f t="shared" si="1"/>
        <v>28373.764929156881</v>
      </c>
      <c r="S22" s="31">
        <f t="shared" si="2"/>
        <v>293195.57093462109</v>
      </c>
      <c r="T22" s="38">
        <f t="shared" si="3"/>
        <v>10.333333333333332</v>
      </c>
      <c r="U22" s="44">
        <v>0.64346806172022719</v>
      </c>
      <c r="V22" s="45">
        <f t="shared" si="15"/>
        <v>0.35653193827977281</v>
      </c>
      <c r="W22" s="31">
        <f t="shared" si="11"/>
        <v>188661.98573425601</v>
      </c>
      <c r="X22" s="31">
        <f>W22</f>
        <v>188661.98573425601</v>
      </c>
      <c r="Y22" s="38">
        <f t="shared" si="12"/>
        <v>6.6491699711090142</v>
      </c>
      <c r="Z22" s="37">
        <f t="shared" si="13"/>
        <v>3.684163362224318</v>
      </c>
    </row>
    <row r="23" spans="1:26" s="2" customFormat="1" ht="13.2" x14ac:dyDescent="0.25">
      <c r="B23" s="2" t="s">
        <v>70</v>
      </c>
      <c r="D23" s="25">
        <f>SUM(D4:D22)</f>
        <v>10937</v>
      </c>
      <c r="E23" s="61">
        <f>SUM(E4:E22)</f>
        <v>93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72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8021864.0103232693</v>
      </c>
      <c r="N29" s="32">
        <f>M29/J29</f>
        <v>80.218640103232687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80.218640103232687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7077157.8107513841</v>
      </c>
      <c r="Y29" s="40">
        <f>X29/R29</f>
        <v>70.771578107513847</v>
      </c>
      <c r="Z29" s="36">
        <f>T29-Y29</f>
        <v>9.4470619957188404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338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7921864.0103232693</v>
      </c>
      <c r="N30" s="33">
        <f t="shared" ref="N30:N47" si="26">M30/J30</f>
        <v>79.218640103232687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79.218640103232687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6981293.1367484201</v>
      </c>
      <c r="Y30" s="35">
        <f t="shared" ref="Y30:Y47" si="28">X30/R30</f>
        <v>69.812931367484197</v>
      </c>
      <c r="Z30" s="36">
        <f t="shared" ref="Z30:Z47" si="29">T30-Y30</f>
        <v>9.4057087357484903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476</v>
      </c>
      <c r="E31" s="51">
        <v>1</v>
      </c>
      <c r="F31" s="3">
        <f t="shared" si="21"/>
        <v>2.1008403361344537E-3</v>
      </c>
      <c r="G31" s="2">
        <v>0.5</v>
      </c>
      <c r="H31" s="3">
        <f t="shared" si="22"/>
        <v>1.0449320794148381E-2</v>
      </c>
      <c r="I31" s="3">
        <f t="shared" si="23"/>
        <v>0.9895506792058516</v>
      </c>
      <c r="J31" s="5">
        <f t="shared" ref="J31:J47" si="30">I30*J30</f>
        <v>100000</v>
      </c>
      <c r="K31" s="5">
        <f t="shared" si="24"/>
        <v>1044.932079414838</v>
      </c>
      <c r="L31" s="5">
        <f t="shared" si="25"/>
        <v>497387.66980146291</v>
      </c>
      <c r="M31" s="5">
        <f t="shared" si="16"/>
        <v>7521864.0103232693</v>
      </c>
      <c r="N31" s="33">
        <f t="shared" si="26"/>
        <v>75.218640103232687</v>
      </c>
      <c r="O31" s="4"/>
      <c r="Q31" s="27" t="s">
        <v>38</v>
      </c>
      <c r="R31" s="29">
        <f t="shared" si="17"/>
        <v>100000</v>
      </c>
      <c r="S31" s="29">
        <f t="shared" si="18"/>
        <v>497387.66980146291</v>
      </c>
      <c r="T31" s="35">
        <f t="shared" si="19"/>
        <v>75.218640103232687</v>
      </c>
      <c r="U31" s="42">
        <v>0.95864674002964168</v>
      </c>
      <c r="V31" s="43">
        <f>1-U31</f>
        <v>4.1353259970358325E-2</v>
      </c>
      <c r="W31" s="29">
        <f t="shared" si="27"/>
        <v>476819.06818611227</v>
      </c>
      <c r="X31" s="29">
        <f t="shared" si="20"/>
        <v>6597834.4407365629</v>
      </c>
      <c r="Y31" s="35">
        <f t="shared" si="28"/>
        <v>65.978344407365626</v>
      </c>
      <c r="Z31" s="36">
        <f t="shared" si="29"/>
        <v>9.2402956958670615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581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98955.067920585163</v>
      </c>
      <c r="K32" s="5">
        <f t="shared" si="24"/>
        <v>0</v>
      </c>
      <c r="L32" s="5">
        <f t="shared" si="25"/>
        <v>494775.33960292581</v>
      </c>
      <c r="M32" s="5">
        <f t="shared" si="16"/>
        <v>7024476.3405218069</v>
      </c>
      <c r="N32" s="33">
        <f t="shared" si="26"/>
        <v>70.986524370426281</v>
      </c>
      <c r="O32" s="4"/>
      <c r="Q32" s="27" t="s">
        <v>40</v>
      </c>
      <c r="R32" s="29">
        <f t="shared" si="17"/>
        <v>98955.067920585163</v>
      </c>
      <c r="S32" s="29">
        <f t="shared" si="18"/>
        <v>494775.33960292581</v>
      </c>
      <c r="T32" s="35">
        <f t="shared" si="19"/>
        <v>70.986524370426281</v>
      </c>
      <c r="U32" s="42">
        <v>0.95864674002964168</v>
      </c>
      <c r="V32" s="43">
        <f>1-U32</f>
        <v>4.1353259970358325E-2</v>
      </c>
      <c r="W32" s="29">
        <f t="shared" si="27"/>
        <v>474314.76635740371</v>
      </c>
      <c r="X32" s="29">
        <f t="shared" si="20"/>
        <v>6121015.3725504503</v>
      </c>
      <c r="Y32" s="35">
        <f t="shared" si="28"/>
        <v>61.856512265372551</v>
      </c>
      <c r="Z32" s="36">
        <f t="shared" si="29"/>
        <v>9.13001210505373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650</v>
      </c>
      <c r="E33" s="51">
        <v>1</v>
      </c>
      <c r="F33" s="3">
        <f t="shared" si="21"/>
        <v>1.5384615384615385E-3</v>
      </c>
      <c r="G33" s="2">
        <v>0.5</v>
      </c>
      <c r="H33" s="3">
        <f t="shared" si="22"/>
        <v>7.6628352490421461E-3</v>
      </c>
      <c r="I33" s="3">
        <f t="shared" si="23"/>
        <v>0.9923371647509579</v>
      </c>
      <c r="J33" s="5">
        <f t="shared" si="30"/>
        <v>98955.067920585163</v>
      </c>
      <c r="K33" s="5">
        <f t="shared" si="24"/>
        <v>758.2763825332197</v>
      </c>
      <c r="L33" s="5">
        <f t="shared" si="25"/>
        <v>492879.64864659274</v>
      </c>
      <c r="M33" s="5">
        <f t="shared" si="16"/>
        <v>6529701.000918881</v>
      </c>
      <c r="N33" s="33">
        <f t="shared" si="26"/>
        <v>65.986524370426281</v>
      </c>
      <c r="O33" s="4"/>
      <c r="Q33" s="27" t="s">
        <v>42</v>
      </c>
      <c r="R33" s="29">
        <f t="shared" si="17"/>
        <v>98955.067920585163</v>
      </c>
      <c r="S33" s="29">
        <f t="shared" si="18"/>
        <v>492879.64864659274</v>
      </c>
      <c r="T33" s="35">
        <f t="shared" si="19"/>
        <v>65.986524370426281</v>
      </c>
      <c r="U33" s="42">
        <v>0.95864674002964168</v>
      </c>
      <c r="V33" s="43">
        <f>1-U33</f>
        <v>4.1353259970358325E-2</v>
      </c>
      <c r="W33" s="29">
        <f t="shared" si="27"/>
        <v>472497.46840201132</v>
      </c>
      <c r="X33" s="29">
        <f t="shared" si="20"/>
        <v>5646700.6061930461</v>
      </c>
      <c r="Y33" s="35">
        <f t="shared" si="28"/>
        <v>57.063278565224337</v>
      </c>
      <c r="Z33" s="36">
        <f t="shared" si="29"/>
        <v>8.9232458052019439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648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98196.791538051941</v>
      </c>
      <c r="K34" s="5">
        <f t="shared" si="24"/>
        <v>0</v>
      </c>
      <c r="L34" s="5">
        <f t="shared" si="25"/>
        <v>490983.95769025967</v>
      </c>
      <c r="M34" s="5">
        <f t="shared" si="16"/>
        <v>6036821.3522722879</v>
      </c>
      <c r="N34" s="33">
        <f t="shared" si="26"/>
        <v>61.476767801858145</v>
      </c>
      <c r="O34" s="4"/>
      <c r="Q34" s="27" t="s">
        <v>44</v>
      </c>
      <c r="R34" s="29">
        <f t="shared" si="17"/>
        <v>98196.791538051941</v>
      </c>
      <c r="S34" s="29">
        <f t="shared" si="18"/>
        <v>490983.95769025967</v>
      </c>
      <c r="T34" s="35">
        <f t="shared" si="19"/>
        <v>61.476767801858145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475851.93878735811</v>
      </c>
      <c r="X34" s="29">
        <f t="shared" si="20"/>
        <v>5174203.1377910348</v>
      </c>
      <c r="Y34" s="35">
        <f t="shared" si="28"/>
        <v>52.692181248976908</v>
      </c>
      <c r="Z34" s="36">
        <f t="shared" si="29"/>
        <v>8.7845865528812368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759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98196.791538051941</v>
      </c>
      <c r="K35" s="5">
        <f t="shared" si="24"/>
        <v>0</v>
      </c>
      <c r="L35" s="5">
        <f t="shared" si="25"/>
        <v>490983.95769025967</v>
      </c>
      <c r="M35" s="5">
        <f t="shared" si="16"/>
        <v>5545837.3945820285</v>
      </c>
      <c r="N35" s="33">
        <f t="shared" si="26"/>
        <v>56.476767801858145</v>
      </c>
      <c r="O35" s="4"/>
      <c r="Q35" s="27" t="s">
        <v>46</v>
      </c>
      <c r="R35" s="29">
        <f t="shared" si="17"/>
        <v>98196.791538051941</v>
      </c>
      <c r="S35" s="29">
        <f t="shared" si="18"/>
        <v>490983.95769025967</v>
      </c>
      <c r="T35" s="35">
        <f t="shared" si="19"/>
        <v>56.476767801858145</v>
      </c>
      <c r="U35" s="42">
        <v>0.96192878092594225</v>
      </c>
      <c r="V35" s="43">
        <f t="shared" si="31"/>
        <v>3.8071219074057749E-2</v>
      </c>
      <c r="W35" s="29">
        <f t="shared" si="27"/>
        <v>472291.59987518587</v>
      </c>
      <c r="X35" s="29">
        <f t="shared" si="20"/>
        <v>4698351.1990036769</v>
      </c>
      <c r="Y35" s="35">
        <f t="shared" si="28"/>
        <v>47.84628016265718</v>
      </c>
      <c r="Z35" s="36">
        <f t="shared" si="29"/>
        <v>8.6304876392009646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840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98196.791538051941</v>
      </c>
      <c r="K36" s="5">
        <f t="shared" si="24"/>
        <v>0</v>
      </c>
      <c r="L36" s="5">
        <f t="shared" si="25"/>
        <v>490983.95769025967</v>
      </c>
      <c r="M36" s="5">
        <f t="shared" si="16"/>
        <v>5054853.4368917691</v>
      </c>
      <c r="N36" s="33">
        <f t="shared" si="26"/>
        <v>51.476767801858152</v>
      </c>
      <c r="O36" s="4"/>
      <c r="Q36" s="27" t="s">
        <v>48</v>
      </c>
      <c r="R36" s="29">
        <f t="shared" si="17"/>
        <v>98196.791538051941</v>
      </c>
      <c r="S36" s="29">
        <f t="shared" si="18"/>
        <v>490983.95769025967</v>
      </c>
      <c r="T36" s="35">
        <f t="shared" si="19"/>
        <v>51.476767801858152</v>
      </c>
      <c r="U36" s="42">
        <v>0.95558309086652893</v>
      </c>
      <c r="V36" s="43">
        <f t="shared" si="31"/>
        <v>4.4416909133471072E-2</v>
      </c>
      <c r="W36" s="29">
        <f t="shared" si="27"/>
        <v>469175.96785553941</v>
      </c>
      <c r="X36" s="29">
        <f t="shared" si="20"/>
        <v>4226059.5991284912</v>
      </c>
      <c r="Y36" s="35">
        <f t="shared" si="28"/>
        <v>43.036636258027471</v>
      </c>
      <c r="Z36" s="36">
        <f t="shared" si="29"/>
        <v>8.440131543830681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781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98196.791538051941</v>
      </c>
      <c r="K37" s="5">
        <f t="shared" si="24"/>
        <v>0</v>
      </c>
      <c r="L37" s="5">
        <f t="shared" si="25"/>
        <v>490983.95769025967</v>
      </c>
      <c r="M37" s="5">
        <f t="shared" si="16"/>
        <v>4563869.4792015096</v>
      </c>
      <c r="N37" s="33">
        <f t="shared" si="26"/>
        <v>46.476767801858152</v>
      </c>
      <c r="O37" s="4"/>
      <c r="Q37" s="27" t="s">
        <v>50</v>
      </c>
      <c r="R37" s="29">
        <f t="shared" si="17"/>
        <v>98196.791538051941</v>
      </c>
      <c r="S37" s="29">
        <f t="shared" si="18"/>
        <v>490983.95769025967</v>
      </c>
      <c r="T37" s="35">
        <f t="shared" si="19"/>
        <v>46.476767801858152</v>
      </c>
      <c r="U37" s="42">
        <v>0.95343645724036619</v>
      </c>
      <c r="V37" s="43">
        <f t="shared" si="31"/>
        <v>4.6563542759633814E-2</v>
      </c>
      <c r="W37" s="29">
        <f t="shared" si="27"/>
        <v>468122.00518205506</v>
      </c>
      <c r="X37" s="29">
        <f t="shared" si="20"/>
        <v>3756883.6312729521</v>
      </c>
      <c r="Y37" s="35">
        <f t="shared" si="28"/>
        <v>38.258720803694828</v>
      </c>
      <c r="Z37" s="36">
        <f t="shared" si="29"/>
        <v>8.2180469981633237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740</v>
      </c>
      <c r="E38" s="51">
        <v>1</v>
      </c>
      <c r="F38" s="3">
        <f t="shared" si="21"/>
        <v>1.3513513513513514E-3</v>
      </c>
      <c r="G38" s="2">
        <v>0.5</v>
      </c>
      <c r="H38" s="3">
        <f t="shared" si="22"/>
        <v>6.7340067340067346E-3</v>
      </c>
      <c r="I38" s="3">
        <f t="shared" si="23"/>
        <v>0.9932659932659933</v>
      </c>
      <c r="J38" s="5">
        <f t="shared" si="30"/>
        <v>98196.791538051941</v>
      </c>
      <c r="K38" s="5">
        <f t="shared" si="24"/>
        <v>661.25785547509724</v>
      </c>
      <c r="L38" s="5">
        <f t="shared" si="25"/>
        <v>489330.81305157195</v>
      </c>
      <c r="M38" s="5">
        <f t="shared" si="16"/>
        <v>4072885.5215112502</v>
      </c>
      <c r="N38" s="33">
        <f t="shared" si="26"/>
        <v>41.476767801858159</v>
      </c>
      <c r="O38" s="4"/>
      <c r="Q38" s="27" t="s">
        <v>52</v>
      </c>
      <c r="R38" s="29">
        <f t="shared" si="17"/>
        <v>98196.791538051941</v>
      </c>
      <c r="S38" s="29">
        <f t="shared" si="18"/>
        <v>489330.81305157195</v>
      </c>
      <c r="T38" s="35">
        <f t="shared" si="19"/>
        <v>41.476767801858159</v>
      </c>
      <c r="U38" s="42">
        <v>0.93748024841036759</v>
      </c>
      <c r="V38" s="43">
        <f t="shared" si="31"/>
        <v>6.2519751589632411E-2</v>
      </c>
      <c r="W38" s="29">
        <f t="shared" si="27"/>
        <v>458737.97217443481</v>
      </c>
      <c r="X38" s="29">
        <f t="shared" si="20"/>
        <v>3288761.6260908968</v>
      </c>
      <c r="Y38" s="35">
        <f t="shared" si="28"/>
        <v>33.491538517492998</v>
      </c>
      <c r="Z38" s="36">
        <f t="shared" si="29"/>
        <v>7.9852292843651611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877</v>
      </c>
      <c r="E39" s="51">
        <v>2</v>
      </c>
      <c r="F39" s="3">
        <f t="shared" si="21"/>
        <v>2.2805017103762829E-3</v>
      </c>
      <c r="G39" s="2">
        <v>0.5</v>
      </c>
      <c r="H39" s="3">
        <f t="shared" si="22"/>
        <v>1.1337868480725623E-2</v>
      </c>
      <c r="I39" s="3">
        <f t="shared" si="23"/>
        <v>0.9886621315192744</v>
      </c>
      <c r="J39" s="5">
        <f t="shared" si="30"/>
        <v>97535.533682576846</v>
      </c>
      <c r="K39" s="5">
        <f t="shared" si="24"/>
        <v>1105.8450530904404</v>
      </c>
      <c r="L39" s="5">
        <f t="shared" si="25"/>
        <v>484913.05578015815</v>
      </c>
      <c r="M39" s="5">
        <f t="shared" si="16"/>
        <v>3583554.7084596781</v>
      </c>
      <c r="N39" s="33">
        <f t="shared" si="26"/>
        <v>36.741017075091094</v>
      </c>
      <c r="O39" s="4"/>
      <c r="Q39" s="27" t="s">
        <v>54</v>
      </c>
      <c r="R39" s="29">
        <f t="shared" si="17"/>
        <v>97535.533682576846</v>
      </c>
      <c r="S39" s="29">
        <f t="shared" si="18"/>
        <v>484913.05578015815</v>
      </c>
      <c r="T39" s="35">
        <f t="shared" si="19"/>
        <v>36.741017075091094</v>
      </c>
      <c r="U39" s="42">
        <v>0.91788799906018037</v>
      </c>
      <c r="V39" s="43">
        <f t="shared" si="31"/>
        <v>8.2112000939819629E-2</v>
      </c>
      <c r="W39" s="29">
        <f t="shared" si="27"/>
        <v>445095.87448820699</v>
      </c>
      <c r="X39" s="29">
        <f t="shared" si="20"/>
        <v>2830023.6539164619</v>
      </c>
      <c r="Y39" s="35">
        <f t="shared" si="28"/>
        <v>29.015309057790084</v>
      </c>
      <c r="Z39" s="36">
        <f t="shared" si="29"/>
        <v>7.7257080173010095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903</v>
      </c>
      <c r="E40" s="51">
        <v>5</v>
      </c>
      <c r="F40" s="3">
        <f t="shared" si="21"/>
        <v>5.5370985603543747E-3</v>
      </c>
      <c r="G40" s="2">
        <v>0.5</v>
      </c>
      <c r="H40" s="3">
        <f t="shared" si="22"/>
        <v>2.7307482250136541E-2</v>
      </c>
      <c r="I40" s="3">
        <f t="shared" si="23"/>
        <v>0.97269251774986343</v>
      </c>
      <c r="J40" s="5">
        <f t="shared" si="30"/>
        <v>96429.688629486409</v>
      </c>
      <c r="K40" s="5">
        <f t="shared" si="24"/>
        <v>2633.2520106358934</v>
      </c>
      <c r="L40" s="5">
        <f t="shared" si="25"/>
        <v>475565.31312084227</v>
      </c>
      <c r="M40" s="5">
        <f t="shared" si="16"/>
        <v>3098641.6526795197</v>
      </c>
      <c r="N40" s="33">
        <f t="shared" si="26"/>
        <v>32.133689289254974</v>
      </c>
      <c r="O40" s="4"/>
      <c r="Q40" s="27" t="s">
        <v>56</v>
      </c>
      <c r="R40" s="29">
        <f t="shared" si="17"/>
        <v>96429.688629486409</v>
      </c>
      <c r="S40" s="29">
        <f t="shared" si="18"/>
        <v>475565.31312084227</v>
      </c>
      <c r="T40" s="35">
        <f t="shared" si="19"/>
        <v>32.133689289254974</v>
      </c>
      <c r="U40" s="42">
        <v>0.89571782863194893</v>
      </c>
      <c r="V40" s="43">
        <f t="shared" si="31"/>
        <v>0.10428217136805107</v>
      </c>
      <c r="W40" s="29">
        <f t="shared" si="27"/>
        <v>425972.32964127371</v>
      </c>
      <c r="X40" s="29">
        <f t="shared" si="20"/>
        <v>2384927.7794282548</v>
      </c>
      <c r="Y40" s="35">
        <f t="shared" si="28"/>
        <v>24.732297836114636</v>
      </c>
      <c r="Z40" s="36">
        <f t="shared" si="29"/>
        <v>7.401391453140338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981</v>
      </c>
      <c r="E41" s="51">
        <v>7</v>
      </c>
      <c r="F41" s="3">
        <f t="shared" si="21"/>
        <v>7.1355759429153924E-3</v>
      </c>
      <c r="G41" s="2">
        <v>0.5</v>
      </c>
      <c r="H41" s="3">
        <f t="shared" si="22"/>
        <v>3.5052578868302452E-2</v>
      </c>
      <c r="I41" s="3">
        <f t="shared" si="23"/>
        <v>0.96494742113169751</v>
      </c>
      <c r="J41" s="5">
        <f t="shared" si="30"/>
        <v>93796.436618850508</v>
      </c>
      <c r="K41" s="5">
        <f t="shared" si="24"/>
        <v>3287.8069921479896</v>
      </c>
      <c r="L41" s="5">
        <f t="shared" si="25"/>
        <v>460762.66561388259</v>
      </c>
      <c r="M41" s="5">
        <f t="shared" si="16"/>
        <v>2623076.3395586773</v>
      </c>
      <c r="N41" s="33">
        <f t="shared" si="26"/>
        <v>27.965628909952759</v>
      </c>
      <c r="O41" s="4"/>
      <c r="Q41" s="27" t="s">
        <v>58</v>
      </c>
      <c r="R41" s="29">
        <f t="shared" si="17"/>
        <v>93796.436618850508</v>
      </c>
      <c r="S41" s="29">
        <f t="shared" si="18"/>
        <v>460762.66561388259</v>
      </c>
      <c r="T41" s="35">
        <f t="shared" si="19"/>
        <v>27.965628909952759</v>
      </c>
      <c r="U41" s="42">
        <v>0.86473435856680392</v>
      </c>
      <c r="V41" s="43">
        <f t="shared" si="31"/>
        <v>0.13526564143319608</v>
      </c>
      <c r="W41" s="29">
        <f t="shared" si="27"/>
        <v>398437.30810115155</v>
      </c>
      <c r="X41" s="29">
        <f t="shared" si="20"/>
        <v>1958955.4497869811</v>
      </c>
      <c r="Y41" s="35">
        <f t="shared" si="28"/>
        <v>20.885179868264686</v>
      </c>
      <c r="Z41" s="36">
        <f t="shared" si="29"/>
        <v>7.0804490416880732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744</v>
      </c>
      <c r="E42" s="51">
        <v>6</v>
      </c>
      <c r="F42" s="3">
        <f t="shared" si="21"/>
        <v>8.0645161290322578E-3</v>
      </c>
      <c r="G42" s="2">
        <v>0.5</v>
      </c>
      <c r="H42" s="3">
        <f t="shared" si="22"/>
        <v>3.9525691699604737E-2</v>
      </c>
      <c r="I42" s="3">
        <f t="shared" si="23"/>
        <v>0.96047430830039526</v>
      </c>
      <c r="J42" s="5">
        <f t="shared" si="30"/>
        <v>90508.629626702517</v>
      </c>
      <c r="K42" s="5">
        <f t="shared" si="24"/>
        <v>3577.4161907787552</v>
      </c>
      <c r="L42" s="5">
        <f t="shared" si="25"/>
        <v>443599.60765656573</v>
      </c>
      <c r="M42" s="5">
        <f t="shared" si="16"/>
        <v>2162313.6739447946</v>
      </c>
      <c r="N42" s="33">
        <f t="shared" si="26"/>
        <v>23.890690676271745</v>
      </c>
      <c r="O42" s="4"/>
      <c r="Q42" s="27" t="s">
        <v>60</v>
      </c>
      <c r="R42" s="29">
        <f t="shared" si="17"/>
        <v>90508.629626702517</v>
      </c>
      <c r="S42" s="29">
        <f t="shared" si="18"/>
        <v>443599.60765656573</v>
      </c>
      <c r="T42" s="35">
        <f t="shared" si="19"/>
        <v>23.890690676271745</v>
      </c>
      <c r="U42" s="42">
        <v>0.81758889711164551</v>
      </c>
      <c r="V42" s="43">
        <f t="shared" si="31"/>
        <v>0.18241110288835449</v>
      </c>
      <c r="W42" s="29">
        <f t="shared" si="27"/>
        <v>362682.11398309021</v>
      </c>
      <c r="X42" s="29">
        <f t="shared" si="20"/>
        <v>1560518.1416858295</v>
      </c>
      <c r="Y42" s="35">
        <f t="shared" si="28"/>
        <v>17.241650305855853</v>
      </c>
      <c r="Z42" s="36">
        <f t="shared" si="29"/>
        <v>6.6490403704158929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554</v>
      </c>
      <c r="E43" s="51">
        <v>6</v>
      </c>
      <c r="F43" s="3">
        <f t="shared" si="21"/>
        <v>1.0830324909747292E-2</v>
      </c>
      <c r="G43" s="2">
        <v>0.5</v>
      </c>
      <c r="H43" s="3">
        <f t="shared" si="22"/>
        <v>5.272407732864675E-2</v>
      </c>
      <c r="I43" s="3">
        <f t="shared" si="23"/>
        <v>0.9472759226713533</v>
      </c>
      <c r="J43" s="5">
        <f t="shared" si="30"/>
        <v>86931.213435923768</v>
      </c>
      <c r="K43" s="5">
        <f t="shared" si="24"/>
        <v>4583.3680194687404</v>
      </c>
      <c r="L43" s="5">
        <f t="shared" si="25"/>
        <v>423197.64713094698</v>
      </c>
      <c r="M43" s="5">
        <f t="shared" si="16"/>
        <v>1718714.0662882291</v>
      </c>
      <c r="N43" s="33">
        <f t="shared" si="26"/>
        <v>19.770966012743834</v>
      </c>
      <c r="O43" s="4"/>
      <c r="Q43" s="27" t="s">
        <v>62</v>
      </c>
      <c r="R43" s="29">
        <f t="shared" si="17"/>
        <v>86931.213435923768</v>
      </c>
      <c r="S43" s="29">
        <f t="shared" si="18"/>
        <v>423197.64713094698</v>
      </c>
      <c r="T43" s="35">
        <f t="shared" si="19"/>
        <v>19.770966012743834</v>
      </c>
      <c r="U43" s="42">
        <v>0.77888026534586052</v>
      </c>
      <c r="V43" s="43">
        <f t="shared" si="31"/>
        <v>0.22111973465413948</v>
      </c>
      <c r="W43" s="29">
        <f t="shared" si="27"/>
        <v>329620.29569109582</v>
      </c>
      <c r="X43" s="29">
        <f t="shared" si="20"/>
        <v>1197836.0277027392</v>
      </c>
      <c r="Y43" s="35">
        <f t="shared" si="28"/>
        <v>13.779124670629999</v>
      </c>
      <c r="Z43" s="36">
        <f t="shared" si="29"/>
        <v>5.991841342113835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453</v>
      </c>
      <c r="E44" s="51">
        <v>12</v>
      </c>
      <c r="F44" s="3">
        <f t="shared" si="21"/>
        <v>2.6490066225165563E-2</v>
      </c>
      <c r="G44" s="2">
        <v>0.5</v>
      </c>
      <c r="H44" s="3">
        <f t="shared" si="22"/>
        <v>0.12422360248447208</v>
      </c>
      <c r="I44" s="3">
        <f t="shared" si="23"/>
        <v>0.87577639751552794</v>
      </c>
      <c r="J44" s="5">
        <f t="shared" si="30"/>
        <v>82347.845416455035</v>
      </c>
      <c r="K44" s="5">
        <f t="shared" si="24"/>
        <v>10229.546014466467</v>
      </c>
      <c r="L44" s="5">
        <f t="shared" si="25"/>
        <v>386165.36204610899</v>
      </c>
      <c r="M44" s="5">
        <f t="shared" si="16"/>
        <v>1295516.4191572822</v>
      </c>
      <c r="N44" s="33">
        <f t="shared" si="26"/>
        <v>15.732244269482825</v>
      </c>
      <c r="O44" s="4"/>
      <c r="Q44" s="27" t="s">
        <v>64</v>
      </c>
      <c r="R44" s="29">
        <f t="shared" si="17"/>
        <v>82347.845416455035</v>
      </c>
      <c r="S44" s="29">
        <f t="shared" si="18"/>
        <v>386165.36204610899</v>
      </c>
      <c r="T44" s="35">
        <f t="shared" si="19"/>
        <v>15.732244269482825</v>
      </c>
      <c r="U44" s="42">
        <v>0.71980976748499381</v>
      </c>
      <c r="V44" s="43">
        <f t="shared" si="31"/>
        <v>0.28019023251500619</v>
      </c>
      <c r="W44" s="29">
        <f t="shared" si="27"/>
        <v>277965.59946516814</v>
      </c>
      <c r="X44" s="29">
        <f t="shared" si="20"/>
        <v>868215.73201164347</v>
      </c>
      <c r="Y44" s="35">
        <f t="shared" si="28"/>
        <v>10.543271989945151</v>
      </c>
      <c r="Z44" s="36">
        <f t="shared" si="29"/>
        <v>5.1889722795376745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269</v>
      </c>
      <c r="E45" s="51">
        <v>13</v>
      </c>
      <c r="F45" s="3">
        <f t="shared" si="21"/>
        <v>4.8327137546468404E-2</v>
      </c>
      <c r="G45" s="2">
        <v>0.5</v>
      </c>
      <c r="H45" s="3">
        <f t="shared" si="22"/>
        <v>0.21558872305140964</v>
      </c>
      <c r="I45" s="3">
        <f t="shared" si="23"/>
        <v>0.78441127694859036</v>
      </c>
      <c r="J45" s="5">
        <f t="shared" si="30"/>
        <v>72118.299401988566</v>
      </c>
      <c r="K45" s="5">
        <f t="shared" si="24"/>
        <v>15547.892076713953</v>
      </c>
      <c r="L45" s="5">
        <f t="shared" si="25"/>
        <v>321721.76681815792</v>
      </c>
      <c r="M45" s="5">
        <f t="shared" si="16"/>
        <v>909351.05711117317</v>
      </c>
      <c r="N45" s="33">
        <f t="shared" si="26"/>
        <v>12.609158350260531</v>
      </c>
      <c r="O45" s="4"/>
      <c r="Q45" s="27" t="s">
        <v>66</v>
      </c>
      <c r="R45" s="29">
        <f t="shared" si="17"/>
        <v>72118.299401988566</v>
      </c>
      <c r="S45" s="29">
        <f t="shared" si="18"/>
        <v>321721.76681815792</v>
      </c>
      <c r="T45" s="35">
        <f t="shared" si="19"/>
        <v>12.609158350260531</v>
      </c>
      <c r="U45" s="42">
        <v>0.68480776711742686</v>
      </c>
      <c r="V45" s="43">
        <f t="shared" si="31"/>
        <v>0.31519223288257314</v>
      </c>
      <c r="W45" s="29">
        <f t="shared" si="27"/>
        <v>220317.56476781619</v>
      </c>
      <c r="X45" s="29">
        <f t="shared" si="20"/>
        <v>590250.13254647539</v>
      </c>
      <c r="Y45" s="35">
        <f t="shared" si="28"/>
        <v>8.1844710349645329</v>
      </c>
      <c r="Z45" s="36">
        <f t="shared" si="29"/>
        <v>4.4246873152959978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149</v>
      </c>
      <c r="E46" s="51">
        <v>8</v>
      </c>
      <c r="F46" s="3">
        <f t="shared" si="21"/>
        <v>5.3691275167785234E-2</v>
      </c>
      <c r="G46" s="2">
        <v>0.5</v>
      </c>
      <c r="H46" s="3">
        <f t="shared" si="22"/>
        <v>0.23668639053254437</v>
      </c>
      <c r="I46" s="3">
        <f t="shared" si="23"/>
        <v>0.76331360946745563</v>
      </c>
      <c r="J46" s="5">
        <f t="shared" si="30"/>
        <v>56570.407325274609</v>
      </c>
      <c r="K46" s="5">
        <f t="shared" si="24"/>
        <v>13389.445520775054</v>
      </c>
      <c r="L46" s="5">
        <f t="shared" si="25"/>
        <v>249378.4228244354</v>
      </c>
      <c r="M46" s="5">
        <f>L46+M47</f>
        <v>587629.29029301531</v>
      </c>
      <c r="N46" s="33">
        <f t="shared" si="26"/>
        <v>10.387573964497042</v>
      </c>
      <c r="O46" s="4"/>
      <c r="Q46" s="27" t="s">
        <v>68</v>
      </c>
      <c r="R46" s="29">
        <f t="shared" si="17"/>
        <v>56570.407325274609</v>
      </c>
      <c r="S46" s="29">
        <f t="shared" si="18"/>
        <v>249378.4228244354</v>
      </c>
      <c r="T46" s="35">
        <f t="shared" si="19"/>
        <v>10.387573964497042</v>
      </c>
      <c r="U46" s="42">
        <v>0.65629805890441617</v>
      </c>
      <c r="V46" s="43">
        <f t="shared" si="31"/>
        <v>0.34370194109558383</v>
      </c>
      <c r="W46" s="29">
        <f t="shared" si="27"/>
        <v>163666.5748323217</v>
      </c>
      <c r="X46" s="29">
        <f>X47+W46</f>
        <v>369932.56777865917</v>
      </c>
      <c r="Y46" s="35">
        <f t="shared" si="28"/>
        <v>6.5393301068451057</v>
      </c>
      <c r="Z46" s="36">
        <f t="shared" si="29"/>
        <v>3.8482438576519362</v>
      </c>
    </row>
    <row r="47" spans="1:26" s="2" customFormat="1" ht="14.4" x14ac:dyDescent="0.3">
      <c r="A47" s="12">
        <v>19</v>
      </c>
      <c r="B47" s="13" t="s">
        <v>69</v>
      </c>
      <c r="C47" s="12"/>
      <c r="D47" s="60">
        <v>94</v>
      </c>
      <c r="E47" s="57">
        <v>12</v>
      </c>
      <c r="F47" s="17">
        <f t="shared" si="21"/>
        <v>0.1276595744680851</v>
      </c>
      <c r="G47" s="12"/>
      <c r="H47" s="17">
        <v>1</v>
      </c>
      <c r="I47" s="17">
        <f t="shared" si="23"/>
        <v>0</v>
      </c>
      <c r="J47" s="21">
        <f t="shared" si="30"/>
        <v>43180.961804499551</v>
      </c>
      <c r="K47" s="21">
        <f t="shared" si="24"/>
        <v>43180.961804499551</v>
      </c>
      <c r="L47" s="21">
        <f>K47/F47</f>
        <v>338250.86746857985</v>
      </c>
      <c r="M47" s="21">
        <f>L47</f>
        <v>338250.86746857985</v>
      </c>
      <c r="N47" s="34">
        <f t="shared" si="26"/>
        <v>7.8333333333333339</v>
      </c>
      <c r="O47" s="4"/>
      <c r="Q47" s="30" t="s">
        <v>69</v>
      </c>
      <c r="R47" s="31">
        <f t="shared" si="17"/>
        <v>43180.961804499551</v>
      </c>
      <c r="S47" s="31">
        <f t="shared" si="18"/>
        <v>338250.86746857985</v>
      </c>
      <c r="T47" s="38">
        <f t="shared" si="19"/>
        <v>7.8333333333333339</v>
      </c>
      <c r="U47" s="44">
        <v>0.6098018151143324</v>
      </c>
      <c r="V47" s="45">
        <f t="shared" si="31"/>
        <v>0.3901981848856676</v>
      </c>
      <c r="W47" s="31">
        <f t="shared" si="27"/>
        <v>206265.99294633747</v>
      </c>
      <c r="X47" s="31">
        <f>W47</f>
        <v>206265.99294633747</v>
      </c>
      <c r="Y47" s="38">
        <f t="shared" si="28"/>
        <v>4.7767808850622711</v>
      </c>
      <c r="Z47" s="37">
        <f t="shared" si="29"/>
        <v>3.0565524482710629</v>
      </c>
    </row>
    <row r="48" spans="1:26" s="2" customFormat="1" ht="13.2" x14ac:dyDescent="0.25">
      <c r="B48" s="2" t="s">
        <v>70</v>
      </c>
      <c r="D48" s="25">
        <f>SUM(D29:D47)</f>
        <v>10909</v>
      </c>
      <c r="E48" s="61">
        <f>SUM(E29:E47)</f>
        <v>74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141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7783181.8325872179</v>
      </c>
      <c r="N54" s="32">
        <f>M54/J54</f>
        <v>77.831818325872177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77.831818325872177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6870818.516805565</v>
      </c>
      <c r="Y54" s="40">
        <f>X54/R54</f>
        <v>68.70818516805565</v>
      </c>
      <c r="Z54" s="36">
        <f>T54-Y54</f>
        <v>9.1236331578165277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682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7683181.8325872179</v>
      </c>
      <c r="N55" s="33">
        <f t="shared" ref="N55:N72" si="42">M55/J55</f>
        <v>76.831818325872177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76.831818325872177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6774647.6303332793</v>
      </c>
      <c r="Y55" s="35">
        <f t="shared" ref="Y55:Y72" si="44">X55/R55</f>
        <v>67.746476303332798</v>
      </c>
      <c r="Z55" s="36">
        <f t="shared" ref="Z55:Z72" si="45">T55-Y55</f>
        <v>9.0853420225393791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978</v>
      </c>
      <c r="E56" s="49">
        <v>1</v>
      </c>
      <c r="F56" s="3">
        <f t="shared" si="37"/>
        <v>1.0224948875255625E-3</v>
      </c>
      <c r="G56" s="2">
        <v>0.5</v>
      </c>
      <c r="H56" s="3">
        <f t="shared" si="38"/>
        <v>5.0994390617032127E-3</v>
      </c>
      <c r="I56" s="3">
        <f t="shared" si="39"/>
        <v>0.99490056093829682</v>
      </c>
      <c r="J56" s="5">
        <f t="shared" ref="J56:J72" si="46">I55*J55</f>
        <v>100000</v>
      </c>
      <c r="K56" s="5">
        <f t="shared" si="40"/>
        <v>509.94390617032127</v>
      </c>
      <c r="L56" s="5">
        <f t="shared" si="41"/>
        <v>498725.14023457421</v>
      </c>
      <c r="M56" s="5">
        <f t="shared" si="32"/>
        <v>7283181.8325872179</v>
      </c>
      <c r="N56" s="33">
        <f t="shared" si="42"/>
        <v>72.831818325872177</v>
      </c>
      <c r="O56" s="4"/>
      <c r="Q56" s="27" t="s">
        <v>38</v>
      </c>
      <c r="R56" s="29">
        <f t="shared" si="33"/>
        <v>100000</v>
      </c>
      <c r="S56" s="29">
        <f t="shared" si="34"/>
        <v>498725.14023457421</v>
      </c>
      <c r="T56" s="35">
        <f t="shared" si="35"/>
        <v>72.831818325872177</v>
      </c>
      <c r="U56" s="42">
        <v>0.96170886472285344</v>
      </c>
      <c r="V56" s="43">
        <f>1-U56</f>
        <v>3.829113527714656E-2</v>
      </c>
      <c r="W56" s="29">
        <f t="shared" si="43"/>
        <v>479628.38842373824</v>
      </c>
      <c r="X56" s="29">
        <f t="shared" si="36"/>
        <v>6389964.0844441382</v>
      </c>
      <c r="Y56" s="35">
        <f t="shared" si="44"/>
        <v>63.899640844441379</v>
      </c>
      <c r="Z56" s="36">
        <f t="shared" si="45"/>
        <v>8.9321774814307986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1211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99490.056093829684</v>
      </c>
      <c r="K57" s="5">
        <f t="shared" si="40"/>
        <v>0</v>
      </c>
      <c r="L57" s="5">
        <f t="shared" si="41"/>
        <v>497450.28046914842</v>
      </c>
      <c r="M57" s="5">
        <f t="shared" si="32"/>
        <v>6784456.6923526432</v>
      </c>
      <c r="N57" s="33">
        <f t="shared" si="42"/>
        <v>68.192309450043737</v>
      </c>
      <c r="O57" s="4"/>
      <c r="Q57" s="27" t="s">
        <v>40</v>
      </c>
      <c r="R57" s="29">
        <f t="shared" si="33"/>
        <v>99490.056093829684</v>
      </c>
      <c r="S57" s="29">
        <f t="shared" si="34"/>
        <v>497450.28046914842</v>
      </c>
      <c r="T57" s="35">
        <f t="shared" si="35"/>
        <v>68.192309450043737</v>
      </c>
      <c r="U57" s="42">
        <v>0.96170886472285344</v>
      </c>
      <c r="V57" s="43">
        <f>1-U57</f>
        <v>3.829113527714656E-2</v>
      </c>
      <c r="W57" s="29">
        <f t="shared" si="43"/>
        <v>478402.34448604978</v>
      </c>
      <c r="X57" s="29">
        <f t="shared" si="36"/>
        <v>5910335.6960204002</v>
      </c>
      <c r="Y57" s="35">
        <f t="shared" si="44"/>
        <v>59.40629574523836</v>
      </c>
      <c r="Z57" s="36">
        <f t="shared" si="45"/>
        <v>8.7860137048053772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1316</v>
      </c>
      <c r="E58" s="49">
        <v>2</v>
      </c>
      <c r="F58" s="3">
        <f t="shared" si="37"/>
        <v>1.5197568389057751E-3</v>
      </c>
      <c r="G58" s="2">
        <v>0.5</v>
      </c>
      <c r="H58" s="3">
        <f t="shared" si="38"/>
        <v>7.5700227100681293E-3</v>
      </c>
      <c r="I58" s="3">
        <f t="shared" si="39"/>
        <v>0.99242997728993188</v>
      </c>
      <c r="J58" s="5">
        <f t="shared" si="46"/>
        <v>99490.056093829684</v>
      </c>
      <c r="K58" s="5">
        <f t="shared" si="40"/>
        <v>753.14198405624279</v>
      </c>
      <c r="L58" s="5">
        <f t="shared" si="41"/>
        <v>495567.42550900782</v>
      </c>
      <c r="M58" s="5">
        <f t="shared" si="32"/>
        <v>6287006.4118834948</v>
      </c>
      <c r="N58" s="33">
        <f t="shared" si="42"/>
        <v>63.192309450043737</v>
      </c>
      <c r="O58" s="4"/>
      <c r="Q58" s="27" t="s">
        <v>42</v>
      </c>
      <c r="R58" s="29">
        <f t="shared" si="33"/>
        <v>99490.056093829684</v>
      </c>
      <c r="S58" s="29">
        <f t="shared" si="34"/>
        <v>495567.42550900782</v>
      </c>
      <c r="T58" s="35">
        <f t="shared" si="35"/>
        <v>63.192309450043737</v>
      </c>
      <c r="U58" s="42">
        <v>0.96170886472285344</v>
      </c>
      <c r="V58" s="43">
        <f>1-U58</f>
        <v>3.829113527714656E-2</v>
      </c>
      <c r="W58" s="29">
        <f t="shared" si="43"/>
        <v>476591.58617989515</v>
      </c>
      <c r="X58" s="29">
        <f t="shared" si="36"/>
        <v>5431933.3515343508</v>
      </c>
      <c r="Y58" s="35">
        <f t="shared" si="44"/>
        <v>54.597751421624096</v>
      </c>
      <c r="Z58" s="36">
        <f t="shared" si="45"/>
        <v>8.594558028419641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1325</v>
      </c>
      <c r="E59" s="49">
        <v>2</v>
      </c>
      <c r="F59" s="3">
        <f t="shared" si="37"/>
        <v>1.5094339622641509E-3</v>
      </c>
      <c r="G59" s="2">
        <v>0.5</v>
      </c>
      <c r="H59" s="3">
        <f t="shared" si="38"/>
        <v>7.5187969924812035E-3</v>
      </c>
      <c r="I59" s="3">
        <f t="shared" si="39"/>
        <v>0.99248120300751874</v>
      </c>
      <c r="J59" s="5">
        <f t="shared" si="46"/>
        <v>98736.914109773439</v>
      </c>
      <c r="K59" s="5">
        <f t="shared" si="40"/>
        <v>742.3828128554394</v>
      </c>
      <c r="L59" s="5">
        <f t="shared" si="41"/>
        <v>491828.61351672857</v>
      </c>
      <c r="M59" s="5">
        <f t="shared" si="32"/>
        <v>5791438.9863744872</v>
      </c>
      <c r="N59" s="33">
        <f t="shared" si="42"/>
        <v>58.655256127770997</v>
      </c>
      <c r="O59" s="4"/>
      <c r="Q59" s="27" t="s">
        <v>44</v>
      </c>
      <c r="R59" s="29">
        <f t="shared" si="33"/>
        <v>98736.914109773439</v>
      </c>
      <c r="S59" s="29">
        <f t="shared" si="34"/>
        <v>491828.61351672857</v>
      </c>
      <c r="T59" s="35">
        <f t="shared" si="35"/>
        <v>58.655256127770997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473676.05014458043</v>
      </c>
      <c r="X59" s="29">
        <f t="shared" si="36"/>
        <v>4955341.7653544554</v>
      </c>
      <c r="Y59" s="35">
        <f t="shared" si="44"/>
        <v>50.187326695720103</v>
      </c>
      <c r="Z59" s="36">
        <f t="shared" si="45"/>
        <v>8.4679294320508944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1613</v>
      </c>
      <c r="E60" s="49">
        <v>1</v>
      </c>
      <c r="F60" s="3">
        <f t="shared" si="37"/>
        <v>6.1996280223186606E-4</v>
      </c>
      <c r="G60" s="2">
        <v>0.5</v>
      </c>
      <c r="H60" s="3">
        <f t="shared" si="38"/>
        <v>3.0950170225936238E-3</v>
      </c>
      <c r="I60" s="3">
        <f t="shared" si="39"/>
        <v>0.99690498297740637</v>
      </c>
      <c r="J60" s="5">
        <f t="shared" si="46"/>
        <v>97994.531296917994</v>
      </c>
      <c r="K60" s="5">
        <f t="shared" si="40"/>
        <v>303.29474248504482</v>
      </c>
      <c r="L60" s="5">
        <f t="shared" si="41"/>
        <v>489214.41962837736</v>
      </c>
      <c r="M60" s="5">
        <f t="shared" si="32"/>
        <v>5299610.3728577588</v>
      </c>
      <c r="N60" s="33">
        <f t="shared" si="42"/>
        <v>54.080674734799572</v>
      </c>
      <c r="O60" s="4"/>
      <c r="Q60" s="27" t="s">
        <v>46</v>
      </c>
      <c r="R60" s="29">
        <f t="shared" si="33"/>
        <v>97994.531296917994</v>
      </c>
      <c r="S60" s="29">
        <f t="shared" si="34"/>
        <v>489214.41962837736</v>
      </c>
      <c r="T60" s="35">
        <f t="shared" si="35"/>
        <v>54.080674734799572</v>
      </c>
      <c r="U60" s="42">
        <v>0.95736753435116873</v>
      </c>
      <c r="V60" s="43">
        <f t="shared" si="47"/>
        <v>4.2632465648831275E-2</v>
      </c>
      <c r="W60" s="29">
        <f t="shared" si="43"/>
        <v>468358.00268865761</v>
      </c>
      <c r="X60" s="29">
        <f t="shared" si="36"/>
        <v>4481665.7152098753</v>
      </c>
      <c r="Y60" s="35">
        <f t="shared" si="44"/>
        <v>45.733834897691146</v>
      </c>
      <c r="Z60" s="36">
        <f t="shared" si="45"/>
        <v>8.3468398371084263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1758</v>
      </c>
      <c r="E61" s="49">
        <v>1</v>
      </c>
      <c r="F61" s="3">
        <f t="shared" si="37"/>
        <v>5.6882821387940839E-4</v>
      </c>
      <c r="G61" s="2">
        <v>0.5</v>
      </c>
      <c r="H61" s="3">
        <f t="shared" si="38"/>
        <v>2.8401022436807723E-3</v>
      </c>
      <c r="I61" s="3">
        <f t="shared" si="39"/>
        <v>0.99715989775631919</v>
      </c>
      <c r="J61" s="5">
        <f t="shared" si="46"/>
        <v>97691.236554432951</v>
      </c>
      <c r="K61" s="5">
        <f t="shared" si="40"/>
        <v>277.4531001261941</v>
      </c>
      <c r="L61" s="5">
        <f t="shared" si="41"/>
        <v>487762.55002184934</v>
      </c>
      <c r="M61" s="5">
        <f t="shared" si="32"/>
        <v>4810395.9532293817</v>
      </c>
      <c r="N61" s="33">
        <f t="shared" si="42"/>
        <v>49.240813433137973</v>
      </c>
      <c r="O61" s="4"/>
      <c r="Q61" s="27" t="s">
        <v>48</v>
      </c>
      <c r="R61" s="29">
        <f t="shared" si="33"/>
        <v>97691.236554432951</v>
      </c>
      <c r="S61" s="29">
        <f t="shared" si="34"/>
        <v>487762.55002184934</v>
      </c>
      <c r="T61" s="35">
        <f t="shared" si="35"/>
        <v>49.240813433137973</v>
      </c>
      <c r="U61" s="42">
        <v>0.95681081085376496</v>
      </c>
      <c r="V61" s="43">
        <f t="shared" si="47"/>
        <v>4.3189189146235041E-2</v>
      </c>
      <c r="W61" s="29">
        <f t="shared" si="43"/>
        <v>466696.48099050578</v>
      </c>
      <c r="X61" s="29">
        <f t="shared" si="36"/>
        <v>4013307.7125212173</v>
      </c>
      <c r="Y61" s="35">
        <f t="shared" si="44"/>
        <v>41.081553003835992</v>
      </c>
      <c r="Z61" s="36">
        <f t="shared" si="45"/>
        <v>8.1592604293019804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1675</v>
      </c>
      <c r="E62" s="49">
        <v>3</v>
      </c>
      <c r="F62" s="3">
        <f t="shared" si="37"/>
        <v>1.791044776119403E-3</v>
      </c>
      <c r="G62" s="2">
        <v>0.5</v>
      </c>
      <c r="H62" s="3">
        <f t="shared" si="38"/>
        <v>8.9153046062407145E-3</v>
      </c>
      <c r="I62" s="3">
        <f t="shared" si="39"/>
        <v>0.99108469539375932</v>
      </c>
      <c r="J62" s="5">
        <f t="shared" si="46"/>
        <v>97413.783454306758</v>
      </c>
      <c r="K62" s="5">
        <f t="shared" si="40"/>
        <v>868.47355234151655</v>
      </c>
      <c r="L62" s="5">
        <f t="shared" si="41"/>
        <v>484897.73339067999</v>
      </c>
      <c r="M62" s="5">
        <f t="shared" si="32"/>
        <v>4322633.4032075321</v>
      </c>
      <c r="N62" s="33">
        <f t="shared" si="42"/>
        <v>44.373940215915354</v>
      </c>
      <c r="O62" s="4"/>
      <c r="Q62" s="27" t="s">
        <v>50</v>
      </c>
      <c r="R62" s="29">
        <f t="shared" si="33"/>
        <v>97413.783454306758</v>
      </c>
      <c r="S62" s="29">
        <f t="shared" si="34"/>
        <v>484897.73339067999</v>
      </c>
      <c r="T62" s="35">
        <f t="shared" si="35"/>
        <v>44.373940215915354</v>
      </c>
      <c r="U62" s="42">
        <v>0.94800928093814252</v>
      </c>
      <c r="V62" s="43">
        <f t="shared" si="47"/>
        <v>5.1990719061857482E-2</v>
      </c>
      <c r="W62" s="29">
        <f t="shared" si="43"/>
        <v>459687.5515602337</v>
      </c>
      <c r="X62" s="29">
        <f t="shared" si="36"/>
        <v>3546611.2315307115</v>
      </c>
      <c r="Y62" s="35">
        <f t="shared" si="44"/>
        <v>36.40769412466458</v>
      </c>
      <c r="Z62" s="36">
        <f t="shared" si="45"/>
        <v>7.966246091250774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1479</v>
      </c>
      <c r="E63" s="49">
        <v>2</v>
      </c>
      <c r="F63" s="3">
        <f t="shared" si="37"/>
        <v>1.3522650439486139E-3</v>
      </c>
      <c r="G63" s="2">
        <v>0.5</v>
      </c>
      <c r="H63" s="3">
        <f t="shared" si="38"/>
        <v>6.7385444743935305E-3</v>
      </c>
      <c r="I63" s="3">
        <f t="shared" si="39"/>
        <v>0.99326145552560652</v>
      </c>
      <c r="J63" s="5">
        <f t="shared" si="46"/>
        <v>96545.309901965244</v>
      </c>
      <c r="K63" s="5">
        <f t="shared" si="40"/>
        <v>650.57486456849892</v>
      </c>
      <c r="L63" s="5">
        <f t="shared" si="41"/>
        <v>481100.112348405</v>
      </c>
      <c r="M63" s="5">
        <f t="shared" si="32"/>
        <v>3837735.6698168521</v>
      </c>
      <c r="N63" s="33">
        <f t="shared" si="42"/>
        <v>39.750617339296895</v>
      </c>
      <c r="O63" s="4"/>
      <c r="Q63" s="27" t="s">
        <v>52</v>
      </c>
      <c r="R63" s="29">
        <f t="shared" si="33"/>
        <v>96545.309901965244</v>
      </c>
      <c r="S63" s="29">
        <f t="shared" si="34"/>
        <v>481100.112348405</v>
      </c>
      <c r="T63" s="35">
        <f t="shared" si="35"/>
        <v>39.750617339296895</v>
      </c>
      <c r="U63" s="42">
        <v>0.94216194080535964</v>
      </c>
      <c r="V63" s="43">
        <f t="shared" si="47"/>
        <v>5.7838059194640357E-2</v>
      </c>
      <c r="W63" s="29">
        <f t="shared" si="43"/>
        <v>453274.21557184984</v>
      </c>
      <c r="X63" s="29">
        <f t="shared" si="36"/>
        <v>3086923.6799704777</v>
      </c>
      <c r="Y63" s="35">
        <f t="shared" si="44"/>
        <v>31.97383366530207</v>
      </c>
      <c r="Z63" s="36">
        <f t="shared" si="45"/>
        <v>7.7767836739948244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1758</v>
      </c>
      <c r="E64" s="49">
        <v>9</v>
      </c>
      <c r="F64" s="3">
        <f t="shared" si="37"/>
        <v>5.1194539249146756E-3</v>
      </c>
      <c r="G64" s="2">
        <v>0.5</v>
      </c>
      <c r="H64" s="3">
        <f t="shared" si="38"/>
        <v>2.5273799494524012E-2</v>
      </c>
      <c r="I64" s="3">
        <f t="shared" si="39"/>
        <v>0.97472620050547598</v>
      </c>
      <c r="J64" s="5">
        <f t="shared" si="46"/>
        <v>95894.735037396749</v>
      </c>
      <c r="K64" s="5">
        <f t="shared" si="40"/>
        <v>2423.6243059156718</v>
      </c>
      <c r="L64" s="5">
        <f t="shared" si="41"/>
        <v>473414.61442219454</v>
      </c>
      <c r="M64" s="5">
        <f t="shared" si="32"/>
        <v>3356635.5574684469</v>
      </c>
      <c r="N64" s="33">
        <f t="shared" si="42"/>
        <v>35.003335231693754</v>
      </c>
      <c r="O64" s="4"/>
      <c r="Q64" s="27" t="s">
        <v>54</v>
      </c>
      <c r="R64" s="29">
        <f t="shared" si="33"/>
        <v>95894.735037396749</v>
      </c>
      <c r="S64" s="29">
        <f t="shared" si="34"/>
        <v>473414.61442219454</v>
      </c>
      <c r="T64" s="35">
        <f t="shared" si="35"/>
        <v>35.003335231693754</v>
      </c>
      <c r="U64" s="42">
        <v>0.92489605986448908</v>
      </c>
      <c r="V64" s="43">
        <f t="shared" si="47"/>
        <v>7.5103940135510916E-2</v>
      </c>
      <c r="W64" s="29">
        <f t="shared" si="43"/>
        <v>437859.31156135409</v>
      </c>
      <c r="X64" s="29">
        <f t="shared" si="36"/>
        <v>2633649.4643986281</v>
      </c>
      <c r="Y64" s="35">
        <f t="shared" si="44"/>
        <v>27.46396309840749</v>
      </c>
      <c r="Z64" s="36">
        <f t="shared" si="45"/>
        <v>7.539372133286264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1815</v>
      </c>
      <c r="E65" s="49">
        <v>12</v>
      </c>
      <c r="F65" s="3">
        <f t="shared" si="37"/>
        <v>6.6115702479338841E-3</v>
      </c>
      <c r="G65" s="2">
        <v>0.5</v>
      </c>
      <c r="H65" s="3">
        <f t="shared" si="38"/>
        <v>3.2520325203252036E-2</v>
      </c>
      <c r="I65" s="3">
        <f t="shared" si="39"/>
        <v>0.96747967479674801</v>
      </c>
      <c r="J65" s="5">
        <f t="shared" si="46"/>
        <v>93471.11073148108</v>
      </c>
      <c r="K65" s="5">
        <f t="shared" si="40"/>
        <v>3039.710918096946</v>
      </c>
      <c r="L65" s="5">
        <f t="shared" si="41"/>
        <v>459756.27636216301</v>
      </c>
      <c r="M65" s="5">
        <f t="shared" si="32"/>
        <v>2883220.9430462522</v>
      </c>
      <c r="N65" s="33">
        <f t="shared" si="42"/>
        <v>30.84611834055357</v>
      </c>
      <c r="O65" s="4"/>
      <c r="Q65" s="27" t="s">
        <v>56</v>
      </c>
      <c r="R65" s="29">
        <f t="shared" si="33"/>
        <v>93471.11073148108</v>
      </c>
      <c r="S65" s="29">
        <f t="shared" si="34"/>
        <v>459756.27636216301</v>
      </c>
      <c r="T65" s="35">
        <f t="shared" si="35"/>
        <v>30.84611834055357</v>
      </c>
      <c r="U65" s="42">
        <v>0.89970667843387275</v>
      </c>
      <c r="V65" s="43">
        <f t="shared" si="47"/>
        <v>0.10029332156612725</v>
      </c>
      <c r="W65" s="29">
        <f t="shared" si="43"/>
        <v>413645.79229492735</v>
      </c>
      <c r="X65" s="29">
        <f t="shared" si="36"/>
        <v>2195790.1528372741</v>
      </c>
      <c r="Y65" s="35">
        <f t="shared" si="44"/>
        <v>23.491645019017966</v>
      </c>
      <c r="Z65" s="36">
        <f t="shared" si="45"/>
        <v>7.354473321535604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1854</v>
      </c>
      <c r="E66" s="49">
        <v>15</v>
      </c>
      <c r="F66" s="3">
        <f t="shared" si="37"/>
        <v>8.0906148867313909E-3</v>
      </c>
      <c r="G66" s="2">
        <v>0.5</v>
      </c>
      <c r="H66" s="3">
        <f t="shared" si="38"/>
        <v>3.9651070578905628E-2</v>
      </c>
      <c r="I66" s="3">
        <f t="shared" si="39"/>
        <v>0.9603489294210944</v>
      </c>
      <c r="J66" s="5">
        <f t="shared" si="46"/>
        <v>90431.399813384138</v>
      </c>
      <c r="K66" s="5">
        <f t="shared" si="40"/>
        <v>3585.7018165497279</v>
      </c>
      <c r="L66" s="5">
        <f t="shared" si="41"/>
        <v>443192.74452554638</v>
      </c>
      <c r="M66" s="5">
        <f t="shared" si="32"/>
        <v>2423464.6666840892</v>
      </c>
      <c r="N66" s="33">
        <f t="shared" si="42"/>
        <v>26.798929041076381</v>
      </c>
      <c r="O66" s="4"/>
      <c r="Q66" s="27" t="s">
        <v>58</v>
      </c>
      <c r="R66" s="29">
        <f t="shared" si="33"/>
        <v>90431.399813384138</v>
      </c>
      <c r="S66" s="29">
        <f t="shared" si="34"/>
        <v>443192.74452554638</v>
      </c>
      <c r="T66" s="35">
        <f t="shared" si="35"/>
        <v>26.798929041076381</v>
      </c>
      <c r="U66" s="42">
        <v>0.86438699185239576</v>
      </c>
      <c r="V66" s="43">
        <f t="shared" si="47"/>
        <v>0.13561300814760424</v>
      </c>
      <c r="W66" s="29">
        <f t="shared" si="43"/>
        <v>383090.04325124435</v>
      </c>
      <c r="X66" s="29">
        <f t="shared" si="36"/>
        <v>1782144.3605423467</v>
      </c>
      <c r="Y66" s="35">
        <f t="shared" si="44"/>
        <v>19.707141150308541</v>
      </c>
      <c r="Z66" s="36">
        <f t="shared" si="45"/>
        <v>7.09178789076784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1459</v>
      </c>
      <c r="E67" s="49">
        <v>16</v>
      </c>
      <c r="F67" s="3">
        <f t="shared" si="37"/>
        <v>1.0966415352981495E-2</v>
      </c>
      <c r="G67" s="2">
        <v>0.5</v>
      </c>
      <c r="H67" s="3">
        <f t="shared" si="38"/>
        <v>5.3368912608405608E-2</v>
      </c>
      <c r="I67" s="3">
        <f t="shared" si="39"/>
        <v>0.94663108739159441</v>
      </c>
      <c r="J67" s="5">
        <f t="shared" si="46"/>
        <v>86845.697996834409</v>
      </c>
      <c r="K67" s="5">
        <f t="shared" si="40"/>
        <v>4634.860466809042</v>
      </c>
      <c r="L67" s="5">
        <f t="shared" si="41"/>
        <v>422641.33881714946</v>
      </c>
      <c r="M67" s="5">
        <f t="shared" si="32"/>
        <v>1980271.9221585428</v>
      </c>
      <c r="N67" s="33">
        <f t="shared" si="42"/>
        <v>22.802187878445345</v>
      </c>
      <c r="O67" s="4"/>
      <c r="Q67" s="27" t="s">
        <v>60</v>
      </c>
      <c r="R67" s="29">
        <f t="shared" si="33"/>
        <v>86845.697996834409</v>
      </c>
      <c r="S67" s="29">
        <f t="shared" si="34"/>
        <v>422641.33881714946</v>
      </c>
      <c r="T67" s="35">
        <f t="shared" si="35"/>
        <v>22.802187878445345</v>
      </c>
      <c r="U67" s="42">
        <v>0.82345390469096191</v>
      </c>
      <c r="V67" s="43">
        <f t="shared" si="47"/>
        <v>0.17654609530903809</v>
      </c>
      <c r="W67" s="29">
        <f t="shared" si="43"/>
        <v>348025.66073279752</v>
      </c>
      <c r="X67" s="29">
        <f t="shared" si="36"/>
        <v>1399054.3172911024</v>
      </c>
      <c r="Y67" s="35">
        <f t="shared" si="44"/>
        <v>16.109655971008475</v>
      </c>
      <c r="Z67" s="36">
        <f t="shared" si="45"/>
        <v>6.6925319074368694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1071</v>
      </c>
      <c r="E68" s="49">
        <v>17</v>
      </c>
      <c r="F68" s="3">
        <f t="shared" si="37"/>
        <v>1.5873015873015872E-2</v>
      </c>
      <c r="G68" s="2">
        <v>0.5</v>
      </c>
      <c r="H68" s="3">
        <f t="shared" si="38"/>
        <v>7.6335877862595408E-2</v>
      </c>
      <c r="I68" s="3">
        <f t="shared" si="39"/>
        <v>0.92366412213740456</v>
      </c>
      <c r="J68" s="5">
        <f t="shared" si="46"/>
        <v>82210.837530025368</v>
      </c>
      <c r="K68" s="5">
        <f t="shared" si="40"/>
        <v>6275.6364526736916</v>
      </c>
      <c r="L68" s="5">
        <f t="shared" si="41"/>
        <v>395365.09651844268</v>
      </c>
      <c r="M68" s="5">
        <f t="shared" si="32"/>
        <v>1557630.5833413934</v>
      </c>
      <c r="N68" s="33">
        <f t="shared" si="42"/>
        <v>18.946779161232961</v>
      </c>
      <c r="O68" s="4"/>
      <c r="Q68" s="27" t="s">
        <v>62</v>
      </c>
      <c r="R68" s="29">
        <f t="shared" si="33"/>
        <v>82210.837530025368</v>
      </c>
      <c r="S68" s="29">
        <f t="shared" si="34"/>
        <v>395365.09651844268</v>
      </c>
      <c r="T68" s="35">
        <f t="shared" si="35"/>
        <v>18.946779161232961</v>
      </c>
      <c r="U68" s="42">
        <v>0.7557222850963411</v>
      </c>
      <c r="V68" s="43">
        <f t="shared" si="47"/>
        <v>0.2442777149036589</v>
      </c>
      <c r="W68" s="29">
        <f t="shared" si="43"/>
        <v>298786.21418825292</v>
      </c>
      <c r="X68" s="29">
        <f t="shared" si="36"/>
        <v>1051028.6565583048</v>
      </c>
      <c r="Y68" s="35">
        <f t="shared" si="44"/>
        <v>12.784551138704115</v>
      </c>
      <c r="Z68" s="36">
        <f t="shared" si="45"/>
        <v>6.1622280225288453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818</v>
      </c>
      <c r="E69" s="49">
        <v>28</v>
      </c>
      <c r="F69" s="3">
        <f t="shared" si="37"/>
        <v>3.4229828850855744E-2</v>
      </c>
      <c r="G69" s="2">
        <v>0.5</v>
      </c>
      <c r="H69" s="3">
        <f t="shared" si="38"/>
        <v>0.15765765765765766</v>
      </c>
      <c r="I69" s="3">
        <f t="shared" si="39"/>
        <v>0.8423423423423424</v>
      </c>
      <c r="J69" s="5">
        <f t="shared" si="46"/>
        <v>75935.201077351681</v>
      </c>
      <c r="K69" s="5">
        <f t="shared" si="40"/>
        <v>11971.765935618509</v>
      </c>
      <c r="L69" s="5">
        <f t="shared" si="41"/>
        <v>349746.59054771217</v>
      </c>
      <c r="M69" s="5">
        <f t="shared" si="32"/>
        <v>1162265.4868229507</v>
      </c>
      <c r="N69" s="33">
        <f t="shared" si="42"/>
        <v>15.306017108442296</v>
      </c>
      <c r="O69" s="4"/>
      <c r="Q69" s="27" t="s">
        <v>64</v>
      </c>
      <c r="R69" s="29">
        <f t="shared" si="33"/>
        <v>75935.201077351681</v>
      </c>
      <c r="S69" s="29">
        <f t="shared" si="34"/>
        <v>349746.59054771217</v>
      </c>
      <c r="T69" s="35">
        <f t="shared" si="35"/>
        <v>15.306017108442296</v>
      </c>
      <c r="U69" s="42">
        <v>0.69850988448397933</v>
      </c>
      <c r="V69" s="43">
        <f t="shared" si="47"/>
        <v>0.30149011551602067</v>
      </c>
      <c r="W69" s="29">
        <f t="shared" si="43"/>
        <v>244301.45056214803</v>
      </c>
      <c r="X69" s="29">
        <f t="shared" si="36"/>
        <v>752242.44237005187</v>
      </c>
      <c r="Y69" s="35">
        <f t="shared" si="44"/>
        <v>9.9063732195003631</v>
      </c>
      <c r="Z69" s="36">
        <f t="shared" si="45"/>
        <v>5.3996438889419327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479</v>
      </c>
      <c r="E70" s="49">
        <v>22</v>
      </c>
      <c r="F70" s="3">
        <f t="shared" si="37"/>
        <v>4.5929018789144051E-2</v>
      </c>
      <c r="G70" s="2">
        <v>0.5</v>
      </c>
      <c r="H70" s="3">
        <f t="shared" si="38"/>
        <v>0.20599250936329588</v>
      </c>
      <c r="I70" s="3">
        <f t="shared" si="39"/>
        <v>0.79400749063670406</v>
      </c>
      <c r="J70" s="5">
        <f t="shared" si="46"/>
        <v>63963.435141733178</v>
      </c>
      <c r="K70" s="5">
        <f t="shared" si="40"/>
        <v>13175.988512342041</v>
      </c>
      <c r="L70" s="5">
        <f t="shared" si="41"/>
        <v>286877.20442781074</v>
      </c>
      <c r="M70" s="5">
        <f t="shared" si="32"/>
        <v>812518.89627523837</v>
      </c>
      <c r="N70" s="33">
        <f t="shared" si="42"/>
        <v>12.702865230343257</v>
      </c>
      <c r="O70" s="4"/>
      <c r="Q70" s="27" t="s">
        <v>66</v>
      </c>
      <c r="R70" s="29">
        <f t="shared" si="33"/>
        <v>63963.435141733178</v>
      </c>
      <c r="S70" s="29">
        <f t="shared" si="34"/>
        <v>286877.20442781074</v>
      </c>
      <c r="T70" s="35">
        <f t="shared" si="35"/>
        <v>12.702865230343257</v>
      </c>
      <c r="U70" s="42">
        <v>0.67065690345363116</v>
      </c>
      <c r="V70" s="43">
        <f t="shared" si="47"/>
        <v>0.32934309654636884</v>
      </c>
      <c r="W70" s="29">
        <f t="shared" si="43"/>
        <v>192396.17759298987</v>
      </c>
      <c r="X70" s="29">
        <f t="shared" si="36"/>
        <v>507940.99180790386</v>
      </c>
      <c r="Y70" s="35">
        <f t="shared" si="44"/>
        <v>7.9411149617337529</v>
      </c>
      <c r="Z70" s="36">
        <f t="shared" si="45"/>
        <v>4.7617502686095037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258</v>
      </c>
      <c r="E71" s="49">
        <v>18</v>
      </c>
      <c r="F71" s="3">
        <f t="shared" si="37"/>
        <v>6.9767441860465115E-2</v>
      </c>
      <c r="G71" s="2">
        <v>0.5</v>
      </c>
      <c r="H71" s="3">
        <f t="shared" si="38"/>
        <v>0.29702970297029702</v>
      </c>
      <c r="I71" s="3">
        <f t="shared" si="39"/>
        <v>0.70297029702970293</v>
      </c>
      <c r="J71" s="5">
        <f t="shared" si="46"/>
        <v>50787.446629391132</v>
      </c>
      <c r="K71" s="5">
        <f t="shared" si="40"/>
        <v>15085.380186947861</v>
      </c>
      <c r="L71" s="5">
        <f t="shared" si="41"/>
        <v>216223.782679586</v>
      </c>
      <c r="M71" s="5">
        <f>L71+M72</f>
        <v>525641.69184742763</v>
      </c>
      <c r="N71" s="33">
        <f t="shared" si="42"/>
        <v>10.349834983498349</v>
      </c>
      <c r="O71" s="4"/>
      <c r="Q71" s="27" t="s">
        <v>68</v>
      </c>
      <c r="R71" s="29">
        <f t="shared" si="33"/>
        <v>50787.446629391132</v>
      </c>
      <c r="S71" s="29">
        <f t="shared" si="34"/>
        <v>216223.782679586</v>
      </c>
      <c r="T71" s="35">
        <f t="shared" si="35"/>
        <v>10.349834983498349</v>
      </c>
      <c r="U71" s="42">
        <v>0.63527807449444496</v>
      </c>
      <c r="V71" s="43">
        <f t="shared" si="47"/>
        <v>0.36472192550555504</v>
      </c>
      <c r="W71" s="29">
        <f t="shared" si="43"/>
        <v>137362.22832059272</v>
      </c>
      <c r="X71" s="29">
        <f>X72+W71</f>
        <v>315544.81421491399</v>
      </c>
      <c r="Y71" s="35">
        <f t="shared" si="44"/>
        <v>6.2130474193263634</v>
      </c>
      <c r="Z71" s="36">
        <f t="shared" si="45"/>
        <v>4.1367875641719856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156</v>
      </c>
      <c r="E72" s="50">
        <v>18</v>
      </c>
      <c r="F72" s="17">
        <f t="shared" si="37"/>
        <v>0.11538461538461539</v>
      </c>
      <c r="G72" s="12"/>
      <c r="H72" s="17">
        <v>1</v>
      </c>
      <c r="I72" s="17">
        <f t="shared" si="39"/>
        <v>0</v>
      </c>
      <c r="J72" s="21">
        <f t="shared" si="46"/>
        <v>35702.066442443269</v>
      </c>
      <c r="K72" s="21">
        <f t="shared" si="40"/>
        <v>35702.066442443269</v>
      </c>
      <c r="L72" s="21">
        <f>K72/F72</f>
        <v>309417.90916784166</v>
      </c>
      <c r="M72" s="21">
        <f>L72</f>
        <v>309417.90916784166</v>
      </c>
      <c r="N72" s="34">
        <f t="shared" si="42"/>
        <v>8.6666666666666661</v>
      </c>
      <c r="O72" s="4"/>
      <c r="Q72" s="30" t="s">
        <v>69</v>
      </c>
      <c r="R72" s="31">
        <f t="shared" si="33"/>
        <v>35702.066442443269</v>
      </c>
      <c r="S72" s="31">
        <f t="shared" si="34"/>
        <v>309417.90916784166</v>
      </c>
      <c r="T72" s="38">
        <f t="shared" si="35"/>
        <v>8.6666666666666661</v>
      </c>
      <c r="U72" s="44">
        <v>0.57586384179742911</v>
      </c>
      <c r="V72" s="45">
        <f t="shared" si="47"/>
        <v>0.42413615820257089</v>
      </c>
      <c r="W72" s="31">
        <f t="shared" si="43"/>
        <v>178182.58589432127</v>
      </c>
      <c r="X72" s="31">
        <f>W72</f>
        <v>178182.58589432127</v>
      </c>
      <c r="Y72" s="38">
        <f t="shared" si="44"/>
        <v>4.9908199622443856</v>
      </c>
      <c r="Z72" s="37">
        <f t="shared" si="45"/>
        <v>3.6758467044222805</v>
      </c>
    </row>
    <row r="73" spans="1:26" s="2" customFormat="1" ht="13.2" x14ac:dyDescent="0.25">
      <c r="B73" s="2" t="s">
        <v>70</v>
      </c>
      <c r="D73" s="25">
        <f>SUM(D54:D72)</f>
        <v>21846</v>
      </c>
      <c r="E73" s="25">
        <f>SUM(E54:E72)</f>
        <v>167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75.701131266231698</v>
      </c>
      <c r="F78" s="55">
        <f>$Y$4</f>
        <v>68.272026773232724</v>
      </c>
      <c r="G78" s="55">
        <f>E78-F78</f>
        <v>7.4291044929989738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80.218640103232687</v>
      </c>
      <c r="F79" s="55">
        <f>$Y$29</f>
        <v>70.771578107513847</v>
      </c>
      <c r="G79" s="55">
        <f t="shared" ref="G79:G80" si="48">E79-F79</f>
        <v>9.4470619957188404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77.831818325872177</v>
      </c>
      <c r="F80" s="55">
        <f>$Y$54</f>
        <v>68.70818516805565</v>
      </c>
      <c r="G80" s="55">
        <f t="shared" si="48"/>
        <v>9.1236331578165277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2026-01-22T03:26:54Z</dcterms:modified>
  <cp:category/>
  <cp:contentStatus/>
</cp:coreProperties>
</file>