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24226"/>
  <mc:AlternateContent xmlns:mc="http://schemas.openxmlformats.org/markup-compatibility/2006">
    <mc:Choice Requires="x15">
      <x15ac:absPath xmlns:x15ac="http://schemas.microsoft.com/office/spreadsheetml/2010/11/ac" url="D:\เกิดตาย\New folder\"/>
    </mc:Choice>
  </mc:AlternateContent>
  <xr:revisionPtr revIDLastSave="0" documentId="13_ncr:1_{1E6A6E84-1869-4C20-BFC3-2A2E3C60FB05}" xr6:coauthVersionLast="47" xr6:coauthVersionMax="47" xr10:uidLastSave="{00000000-0000-0000-0000-000000000000}"/>
  <bookViews>
    <workbookView xWindow="-108" yWindow="-108" windowWidth="23256" windowHeight="12456" firstSheet="1" activeTab="12" xr2:uid="{00000000-000D-0000-FFFF-FFFF00000000}"/>
  </bookViews>
  <sheets>
    <sheet name="2556" sheetId="1" r:id="rId1"/>
    <sheet name="2557" sheetId="5" r:id="rId2"/>
    <sheet name="2558" sheetId="6" r:id="rId3"/>
    <sheet name="2559" sheetId="7" r:id="rId4"/>
    <sheet name="2560" sheetId="8" r:id="rId5"/>
    <sheet name="2561" sheetId="9" r:id="rId6"/>
    <sheet name="2562" sheetId="10" r:id="rId7"/>
    <sheet name="2563" sheetId="11" r:id="rId8"/>
    <sheet name="2564" sheetId="12" r:id="rId9"/>
    <sheet name="2565" sheetId="13" r:id="rId10"/>
    <sheet name="2566" sheetId="14" r:id="rId11"/>
    <sheet name="2567" sheetId="15" r:id="rId12"/>
    <sheet name="2568" sheetId="16" r:id="rId13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V72" i="16" l="1"/>
  <c r="I72" i="16"/>
  <c r="F72" i="16"/>
  <c r="V71" i="16"/>
  <c r="V70" i="16"/>
  <c r="F70" i="16"/>
  <c r="H70" i="16" s="1"/>
  <c r="I70" i="16" s="1"/>
  <c r="V69" i="16"/>
  <c r="V68" i="16"/>
  <c r="F68" i="16"/>
  <c r="H68" i="16" s="1"/>
  <c r="I68" i="16" s="1"/>
  <c r="V67" i="16"/>
  <c r="V66" i="16"/>
  <c r="F66" i="16"/>
  <c r="H66" i="16" s="1"/>
  <c r="I66" i="16" s="1"/>
  <c r="V65" i="16"/>
  <c r="V64" i="16"/>
  <c r="F64" i="16"/>
  <c r="H64" i="16" s="1"/>
  <c r="I64" i="16" s="1"/>
  <c r="V63" i="16"/>
  <c r="V62" i="16"/>
  <c r="F62" i="16"/>
  <c r="H62" i="16" s="1"/>
  <c r="I62" i="16" s="1"/>
  <c r="V61" i="16"/>
  <c r="V60" i="16"/>
  <c r="F60" i="16"/>
  <c r="H60" i="16" s="1"/>
  <c r="I60" i="16" s="1"/>
  <c r="V59" i="16"/>
  <c r="V58" i="16"/>
  <c r="F58" i="16"/>
  <c r="H58" i="16" s="1"/>
  <c r="I58" i="16" s="1"/>
  <c r="V57" i="16"/>
  <c r="V56" i="16"/>
  <c r="F56" i="16"/>
  <c r="H56" i="16" s="1"/>
  <c r="I56" i="16" s="1"/>
  <c r="V55" i="16"/>
  <c r="V54" i="16"/>
  <c r="R54" i="16"/>
  <c r="D73" i="16"/>
  <c r="E48" i="16"/>
  <c r="D48" i="16"/>
  <c r="V47" i="16"/>
  <c r="I47" i="16"/>
  <c r="F47" i="16"/>
  <c r="V46" i="16"/>
  <c r="F46" i="16"/>
  <c r="H46" i="16" s="1"/>
  <c r="I46" i="16" s="1"/>
  <c r="V45" i="16"/>
  <c r="F45" i="16"/>
  <c r="H45" i="16" s="1"/>
  <c r="I45" i="16" s="1"/>
  <c r="V44" i="16"/>
  <c r="F44" i="16"/>
  <c r="H44" i="16" s="1"/>
  <c r="I44" i="16" s="1"/>
  <c r="V43" i="16"/>
  <c r="H43" i="16"/>
  <c r="I43" i="16" s="1"/>
  <c r="F43" i="16"/>
  <c r="V42" i="16"/>
  <c r="F42" i="16"/>
  <c r="H42" i="16" s="1"/>
  <c r="I42" i="16" s="1"/>
  <c r="V41" i="16"/>
  <c r="F41" i="16"/>
  <c r="H41" i="16" s="1"/>
  <c r="I41" i="16" s="1"/>
  <c r="V40" i="16"/>
  <c r="F40" i="16"/>
  <c r="H40" i="16" s="1"/>
  <c r="I40" i="16" s="1"/>
  <c r="V39" i="16"/>
  <c r="F39" i="16"/>
  <c r="H39" i="16" s="1"/>
  <c r="I39" i="16" s="1"/>
  <c r="V38" i="16"/>
  <c r="F38" i="16"/>
  <c r="H38" i="16" s="1"/>
  <c r="I38" i="16" s="1"/>
  <c r="V37" i="16"/>
  <c r="H37" i="16"/>
  <c r="I37" i="16" s="1"/>
  <c r="F37" i="16"/>
  <c r="V36" i="16"/>
  <c r="F36" i="16"/>
  <c r="H36" i="16" s="1"/>
  <c r="I36" i="16" s="1"/>
  <c r="V35" i="16"/>
  <c r="F35" i="16"/>
  <c r="H35" i="16" s="1"/>
  <c r="I35" i="16" s="1"/>
  <c r="V34" i="16"/>
  <c r="F34" i="16"/>
  <c r="H34" i="16" s="1"/>
  <c r="I34" i="16" s="1"/>
  <c r="V33" i="16"/>
  <c r="F33" i="16"/>
  <c r="H33" i="16" s="1"/>
  <c r="I33" i="16" s="1"/>
  <c r="V32" i="16"/>
  <c r="F32" i="16"/>
  <c r="H32" i="16" s="1"/>
  <c r="I32" i="16" s="1"/>
  <c r="V31" i="16"/>
  <c r="F31" i="16"/>
  <c r="H31" i="16" s="1"/>
  <c r="I31" i="16" s="1"/>
  <c r="V30" i="16"/>
  <c r="F30" i="16"/>
  <c r="H30" i="16" s="1"/>
  <c r="I30" i="16" s="1"/>
  <c r="V29" i="16"/>
  <c r="R29" i="16"/>
  <c r="H29" i="16"/>
  <c r="I29" i="16" s="1"/>
  <c r="J30" i="16" s="1"/>
  <c r="J31" i="16" s="1"/>
  <c r="F29" i="16"/>
  <c r="E23" i="16"/>
  <c r="D23" i="16"/>
  <c r="V22" i="16"/>
  <c r="I22" i="16"/>
  <c r="F22" i="16"/>
  <c r="V21" i="16"/>
  <c r="F21" i="16"/>
  <c r="H21" i="16" s="1"/>
  <c r="I21" i="16" s="1"/>
  <c r="V20" i="16"/>
  <c r="F20" i="16"/>
  <c r="H20" i="16" s="1"/>
  <c r="I20" i="16" s="1"/>
  <c r="V19" i="16"/>
  <c r="F19" i="16"/>
  <c r="H19" i="16" s="1"/>
  <c r="I19" i="16" s="1"/>
  <c r="V18" i="16"/>
  <c r="F18" i="16"/>
  <c r="H18" i="16" s="1"/>
  <c r="I18" i="16" s="1"/>
  <c r="V17" i="16"/>
  <c r="F17" i="16"/>
  <c r="H17" i="16" s="1"/>
  <c r="I17" i="16" s="1"/>
  <c r="V16" i="16"/>
  <c r="F16" i="16"/>
  <c r="H16" i="16" s="1"/>
  <c r="I16" i="16" s="1"/>
  <c r="V15" i="16"/>
  <c r="F15" i="16"/>
  <c r="H15" i="16" s="1"/>
  <c r="I15" i="16" s="1"/>
  <c r="V14" i="16"/>
  <c r="F14" i="16"/>
  <c r="H14" i="16" s="1"/>
  <c r="I14" i="16" s="1"/>
  <c r="V13" i="16"/>
  <c r="F13" i="16"/>
  <c r="H13" i="16" s="1"/>
  <c r="I13" i="16" s="1"/>
  <c r="V12" i="16"/>
  <c r="F12" i="16"/>
  <c r="H12" i="16" s="1"/>
  <c r="I12" i="16" s="1"/>
  <c r="V11" i="16"/>
  <c r="F11" i="16"/>
  <c r="H11" i="16" s="1"/>
  <c r="I11" i="16" s="1"/>
  <c r="V10" i="16"/>
  <c r="F10" i="16"/>
  <c r="H10" i="16" s="1"/>
  <c r="I10" i="16" s="1"/>
  <c r="V9" i="16"/>
  <c r="F9" i="16"/>
  <c r="H9" i="16" s="1"/>
  <c r="I9" i="16" s="1"/>
  <c r="V8" i="16"/>
  <c r="F8" i="16"/>
  <c r="H8" i="16" s="1"/>
  <c r="I8" i="16" s="1"/>
  <c r="V7" i="16"/>
  <c r="H7" i="16"/>
  <c r="I7" i="16" s="1"/>
  <c r="F7" i="16"/>
  <c r="V6" i="16"/>
  <c r="F6" i="16"/>
  <c r="H6" i="16" s="1"/>
  <c r="I6" i="16" s="1"/>
  <c r="V5" i="16"/>
  <c r="F5" i="16"/>
  <c r="H5" i="16" s="1"/>
  <c r="I5" i="16" s="1"/>
  <c r="V4" i="16"/>
  <c r="R4" i="16"/>
  <c r="F4" i="16"/>
  <c r="H4" i="16" s="1"/>
  <c r="K4" i="16" s="1"/>
  <c r="V72" i="15"/>
  <c r="I72" i="15"/>
  <c r="F72" i="15"/>
  <c r="V71" i="15"/>
  <c r="F71" i="15"/>
  <c r="H71" i="15" s="1"/>
  <c r="I71" i="15" s="1"/>
  <c r="V70" i="15"/>
  <c r="V69" i="15"/>
  <c r="V68" i="15"/>
  <c r="F68" i="15"/>
  <c r="H68" i="15" s="1"/>
  <c r="I68" i="15" s="1"/>
  <c r="V67" i="15"/>
  <c r="F67" i="15"/>
  <c r="H67" i="15" s="1"/>
  <c r="I67" i="15" s="1"/>
  <c r="V66" i="15"/>
  <c r="V65" i="15"/>
  <c r="V64" i="15"/>
  <c r="F64" i="15"/>
  <c r="H64" i="15" s="1"/>
  <c r="I64" i="15" s="1"/>
  <c r="V63" i="15"/>
  <c r="F63" i="15"/>
  <c r="H63" i="15" s="1"/>
  <c r="I63" i="15" s="1"/>
  <c r="V62" i="15"/>
  <c r="V61" i="15"/>
  <c r="V60" i="15"/>
  <c r="F60" i="15"/>
  <c r="H60" i="15" s="1"/>
  <c r="I60" i="15" s="1"/>
  <c r="V59" i="15"/>
  <c r="F59" i="15"/>
  <c r="H59" i="15" s="1"/>
  <c r="I59" i="15" s="1"/>
  <c r="V58" i="15"/>
  <c r="V57" i="15"/>
  <c r="F57" i="15"/>
  <c r="H57" i="15" s="1"/>
  <c r="I57" i="15" s="1"/>
  <c r="V56" i="15"/>
  <c r="F56" i="15"/>
  <c r="H56" i="15" s="1"/>
  <c r="I56" i="15" s="1"/>
  <c r="V55" i="15"/>
  <c r="V54" i="15"/>
  <c r="R54" i="15"/>
  <c r="E48" i="15"/>
  <c r="D48" i="15"/>
  <c r="V47" i="15"/>
  <c r="I47" i="15"/>
  <c r="F47" i="15"/>
  <c r="V46" i="15"/>
  <c r="F46" i="15"/>
  <c r="H46" i="15" s="1"/>
  <c r="I46" i="15" s="1"/>
  <c r="V45" i="15"/>
  <c r="F45" i="15"/>
  <c r="H45" i="15" s="1"/>
  <c r="I45" i="15" s="1"/>
  <c r="V44" i="15"/>
  <c r="F44" i="15"/>
  <c r="H44" i="15" s="1"/>
  <c r="I44" i="15" s="1"/>
  <c r="V43" i="15"/>
  <c r="F43" i="15"/>
  <c r="H43" i="15" s="1"/>
  <c r="I43" i="15" s="1"/>
  <c r="V42" i="15"/>
  <c r="F42" i="15"/>
  <c r="H42" i="15" s="1"/>
  <c r="I42" i="15" s="1"/>
  <c r="V41" i="15"/>
  <c r="F41" i="15"/>
  <c r="H41" i="15" s="1"/>
  <c r="I41" i="15" s="1"/>
  <c r="V40" i="15"/>
  <c r="F40" i="15"/>
  <c r="H40" i="15" s="1"/>
  <c r="I40" i="15" s="1"/>
  <c r="V39" i="15"/>
  <c r="F39" i="15"/>
  <c r="H39" i="15" s="1"/>
  <c r="I39" i="15" s="1"/>
  <c r="V38" i="15"/>
  <c r="F38" i="15"/>
  <c r="H38" i="15" s="1"/>
  <c r="I38" i="15" s="1"/>
  <c r="V37" i="15"/>
  <c r="F37" i="15"/>
  <c r="H37" i="15" s="1"/>
  <c r="I37" i="15" s="1"/>
  <c r="V36" i="15"/>
  <c r="F36" i="15"/>
  <c r="H36" i="15" s="1"/>
  <c r="I36" i="15" s="1"/>
  <c r="V35" i="15"/>
  <c r="F35" i="15"/>
  <c r="H35" i="15" s="1"/>
  <c r="I35" i="15" s="1"/>
  <c r="V34" i="15"/>
  <c r="F34" i="15"/>
  <c r="H34" i="15" s="1"/>
  <c r="I34" i="15" s="1"/>
  <c r="V33" i="15"/>
  <c r="F33" i="15"/>
  <c r="H33" i="15" s="1"/>
  <c r="I33" i="15" s="1"/>
  <c r="V32" i="15"/>
  <c r="F32" i="15"/>
  <c r="H32" i="15" s="1"/>
  <c r="I32" i="15" s="1"/>
  <c r="V31" i="15"/>
  <c r="F31" i="15"/>
  <c r="H31" i="15" s="1"/>
  <c r="I31" i="15" s="1"/>
  <c r="V30" i="15"/>
  <c r="F30" i="15"/>
  <c r="H30" i="15" s="1"/>
  <c r="I30" i="15" s="1"/>
  <c r="J31" i="15" s="1"/>
  <c r="V29" i="15"/>
  <c r="R29" i="15"/>
  <c r="K29" i="15"/>
  <c r="F29" i="15"/>
  <c r="H29" i="15" s="1"/>
  <c r="I29" i="15" s="1"/>
  <c r="J30" i="15" s="1"/>
  <c r="R30" i="15" s="1"/>
  <c r="E23" i="15"/>
  <c r="D23" i="15"/>
  <c r="V22" i="15"/>
  <c r="I22" i="15"/>
  <c r="F22" i="15"/>
  <c r="V21" i="15"/>
  <c r="F21" i="15"/>
  <c r="H21" i="15" s="1"/>
  <c r="I21" i="15" s="1"/>
  <c r="V20" i="15"/>
  <c r="F20" i="15"/>
  <c r="H20" i="15" s="1"/>
  <c r="I20" i="15" s="1"/>
  <c r="V19" i="15"/>
  <c r="F19" i="15"/>
  <c r="H19" i="15" s="1"/>
  <c r="I19" i="15" s="1"/>
  <c r="V18" i="15"/>
  <c r="F18" i="15"/>
  <c r="H18" i="15" s="1"/>
  <c r="I18" i="15" s="1"/>
  <c r="V17" i="15"/>
  <c r="F17" i="15"/>
  <c r="H17" i="15" s="1"/>
  <c r="I17" i="15" s="1"/>
  <c r="V16" i="15"/>
  <c r="F16" i="15"/>
  <c r="H16" i="15" s="1"/>
  <c r="I16" i="15" s="1"/>
  <c r="V15" i="15"/>
  <c r="F15" i="15"/>
  <c r="H15" i="15" s="1"/>
  <c r="I15" i="15" s="1"/>
  <c r="V14" i="15"/>
  <c r="F14" i="15"/>
  <c r="H14" i="15" s="1"/>
  <c r="I14" i="15" s="1"/>
  <c r="V13" i="15"/>
  <c r="F13" i="15"/>
  <c r="H13" i="15" s="1"/>
  <c r="I13" i="15" s="1"/>
  <c r="V12" i="15"/>
  <c r="F12" i="15"/>
  <c r="H12" i="15" s="1"/>
  <c r="I12" i="15" s="1"/>
  <c r="V11" i="15"/>
  <c r="F11" i="15"/>
  <c r="H11" i="15" s="1"/>
  <c r="I11" i="15" s="1"/>
  <c r="V10" i="15"/>
  <c r="F10" i="15"/>
  <c r="H10" i="15" s="1"/>
  <c r="I10" i="15" s="1"/>
  <c r="V9" i="15"/>
  <c r="F9" i="15"/>
  <c r="H9" i="15" s="1"/>
  <c r="I9" i="15" s="1"/>
  <c r="V8" i="15"/>
  <c r="F8" i="15"/>
  <c r="H8" i="15" s="1"/>
  <c r="I8" i="15" s="1"/>
  <c r="V7" i="15"/>
  <c r="F7" i="15"/>
  <c r="H7" i="15" s="1"/>
  <c r="I7" i="15" s="1"/>
  <c r="V6" i="15"/>
  <c r="F6" i="15"/>
  <c r="H6" i="15" s="1"/>
  <c r="I6" i="15" s="1"/>
  <c r="V5" i="15"/>
  <c r="F5" i="15"/>
  <c r="H5" i="15" s="1"/>
  <c r="I5" i="15" s="1"/>
  <c r="V4" i="15"/>
  <c r="R4" i="15"/>
  <c r="F4" i="15"/>
  <c r="H4" i="15" s="1"/>
  <c r="V72" i="14"/>
  <c r="I72" i="14"/>
  <c r="E72" i="14"/>
  <c r="D72" i="14"/>
  <c r="V71" i="14"/>
  <c r="E71" i="14"/>
  <c r="D71" i="14"/>
  <c r="V70" i="14"/>
  <c r="E70" i="14"/>
  <c r="D70" i="14"/>
  <c r="V69" i="14"/>
  <c r="E69" i="14"/>
  <c r="D69" i="14"/>
  <c r="V68" i="14"/>
  <c r="E68" i="14"/>
  <c r="D68" i="14"/>
  <c r="V67" i="14"/>
  <c r="E67" i="14"/>
  <c r="D67" i="14"/>
  <c r="V66" i="14"/>
  <c r="E66" i="14"/>
  <c r="D66" i="14"/>
  <c r="V65" i="14"/>
  <c r="E65" i="14"/>
  <c r="D65" i="14"/>
  <c r="V64" i="14"/>
  <c r="E64" i="14"/>
  <c r="D64" i="14"/>
  <c r="V63" i="14"/>
  <c r="E63" i="14"/>
  <c r="D63" i="14"/>
  <c r="V62" i="14"/>
  <c r="E62" i="14"/>
  <c r="D62" i="14"/>
  <c r="V61" i="14"/>
  <c r="E61" i="14"/>
  <c r="D61" i="14"/>
  <c r="V60" i="14"/>
  <c r="E60" i="14"/>
  <c r="D60" i="14"/>
  <c r="V59" i="14"/>
  <c r="E59" i="14"/>
  <c r="D59" i="14"/>
  <c r="V58" i="14"/>
  <c r="E58" i="14"/>
  <c r="D58" i="14"/>
  <c r="V57" i="14"/>
  <c r="E57" i="14"/>
  <c r="F57" i="14" s="1"/>
  <c r="H57" i="14" s="1"/>
  <c r="I57" i="14" s="1"/>
  <c r="D57" i="14"/>
  <c r="V56" i="14"/>
  <c r="E56" i="14"/>
  <c r="D56" i="14"/>
  <c r="V55" i="14"/>
  <c r="E55" i="14"/>
  <c r="D55" i="14"/>
  <c r="V54" i="14"/>
  <c r="R54" i="14"/>
  <c r="E54" i="14"/>
  <c r="D54" i="14"/>
  <c r="E48" i="14"/>
  <c r="D48" i="14"/>
  <c r="V47" i="14"/>
  <c r="I47" i="14"/>
  <c r="F47" i="14"/>
  <c r="V46" i="14"/>
  <c r="F46" i="14"/>
  <c r="H46" i="14" s="1"/>
  <c r="I46" i="14" s="1"/>
  <c r="V45" i="14"/>
  <c r="F45" i="14"/>
  <c r="H45" i="14" s="1"/>
  <c r="I45" i="14" s="1"/>
  <c r="V44" i="14"/>
  <c r="F44" i="14"/>
  <c r="H44" i="14" s="1"/>
  <c r="I44" i="14" s="1"/>
  <c r="V43" i="14"/>
  <c r="F43" i="14"/>
  <c r="H43" i="14" s="1"/>
  <c r="I43" i="14" s="1"/>
  <c r="V42" i="14"/>
  <c r="F42" i="14"/>
  <c r="H42" i="14" s="1"/>
  <c r="I42" i="14" s="1"/>
  <c r="V41" i="14"/>
  <c r="F41" i="14"/>
  <c r="H41" i="14" s="1"/>
  <c r="I41" i="14" s="1"/>
  <c r="V40" i="14"/>
  <c r="F40" i="14"/>
  <c r="H40" i="14" s="1"/>
  <c r="I40" i="14" s="1"/>
  <c r="V39" i="14"/>
  <c r="F39" i="14"/>
  <c r="H39" i="14" s="1"/>
  <c r="I39" i="14" s="1"/>
  <c r="V38" i="14"/>
  <c r="F38" i="14"/>
  <c r="H38" i="14" s="1"/>
  <c r="I38" i="14" s="1"/>
  <c r="V37" i="14"/>
  <c r="F37" i="14"/>
  <c r="H37" i="14" s="1"/>
  <c r="I37" i="14" s="1"/>
  <c r="V36" i="14"/>
  <c r="F36" i="14"/>
  <c r="H36" i="14" s="1"/>
  <c r="I36" i="14" s="1"/>
  <c r="V35" i="14"/>
  <c r="F35" i="14"/>
  <c r="H35" i="14" s="1"/>
  <c r="I35" i="14" s="1"/>
  <c r="V34" i="14"/>
  <c r="F34" i="14"/>
  <c r="H34" i="14" s="1"/>
  <c r="I34" i="14" s="1"/>
  <c r="V33" i="14"/>
  <c r="F33" i="14"/>
  <c r="H33" i="14" s="1"/>
  <c r="I33" i="14" s="1"/>
  <c r="V32" i="14"/>
  <c r="F32" i="14"/>
  <c r="H32" i="14" s="1"/>
  <c r="I32" i="14" s="1"/>
  <c r="V31" i="14"/>
  <c r="F31" i="14"/>
  <c r="H31" i="14" s="1"/>
  <c r="I31" i="14" s="1"/>
  <c r="V30" i="14"/>
  <c r="F30" i="14"/>
  <c r="H30" i="14" s="1"/>
  <c r="I30" i="14" s="1"/>
  <c r="V29" i="14"/>
  <c r="R29" i="14"/>
  <c r="F29" i="14"/>
  <c r="H29" i="14" s="1"/>
  <c r="K29" i="14" s="1"/>
  <c r="E23" i="14"/>
  <c r="D23" i="14"/>
  <c r="V22" i="14"/>
  <c r="I22" i="14"/>
  <c r="F22" i="14"/>
  <c r="V21" i="14"/>
  <c r="F21" i="14"/>
  <c r="H21" i="14" s="1"/>
  <c r="I21" i="14" s="1"/>
  <c r="V20" i="14"/>
  <c r="F20" i="14"/>
  <c r="H20" i="14" s="1"/>
  <c r="I20" i="14" s="1"/>
  <c r="V19" i="14"/>
  <c r="F19" i="14"/>
  <c r="H19" i="14" s="1"/>
  <c r="I19" i="14" s="1"/>
  <c r="V18" i="14"/>
  <c r="H18" i="14"/>
  <c r="I18" i="14" s="1"/>
  <c r="F18" i="14"/>
  <c r="V17" i="14"/>
  <c r="F17" i="14"/>
  <c r="H17" i="14" s="1"/>
  <c r="I17" i="14" s="1"/>
  <c r="V16" i="14"/>
  <c r="F16" i="14"/>
  <c r="H16" i="14" s="1"/>
  <c r="I16" i="14" s="1"/>
  <c r="V15" i="14"/>
  <c r="F15" i="14"/>
  <c r="H15" i="14" s="1"/>
  <c r="I15" i="14" s="1"/>
  <c r="V14" i="14"/>
  <c r="F14" i="14"/>
  <c r="H14" i="14" s="1"/>
  <c r="I14" i="14" s="1"/>
  <c r="V13" i="14"/>
  <c r="F13" i="14"/>
  <c r="H13" i="14" s="1"/>
  <c r="I13" i="14" s="1"/>
  <c r="V12" i="14"/>
  <c r="F12" i="14"/>
  <c r="H12" i="14" s="1"/>
  <c r="I12" i="14" s="1"/>
  <c r="V11" i="14"/>
  <c r="F11" i="14"/>
  <c r="H11" i="14" s="1"/>
  <c r="I11" i="14" s="1"/>
  <c r="V10" i="14"/>
  <c r="F10" i="14"/>
  <c r="H10" i="14" s="1"/>
  <c r="I10" i="14" s="1"/>
  <c r="V9" i="14"/>
  <c r="F9" i="14"/>
  <c r="H9" i="14" s="1"/>
  <c r="I9" i="14" s="1"/>
  <c r="V8" i="14"/>
  <c r="F8" i="14"/>
  <c r="H8" i="14" s="1"/>
  <c r="I8" i="14" s="1"/>
  <c r="V7" i="14"/>
  <c r="F7" i="14"/>
  <c r="H7" i="14" s="1"/>
  <c r="I7" i="14" s="1"/>
  <c r="V6" i="14"/>
  <c r="F6" i="14"/>
  <c r="H6" i="14" s="1"/>
  <c r="I6" i="14" s="1"/>
  <c r="V5" i="14"/>
  <c r="F5" i="14"/>
  <c r="H5" i="14" s="1"/>
  <c r="I5" i="14" s="1"/>
  <c r="V4" i="14"/>
  <c r="R4" i="14"/>
  <c r="F4" i="14"/>
  <c r="H4" i="14" s="1"/>
  <c r="V72" i="13"/>
  <c r="I72" i="13"/>
  <c r="E72" i="13"/>
  <c r="D72" i="13"/>
  <c r="V71" i="13"/>
  <c r="E71" i="13"/>
  <c r="D71" i="13"/>
  <c r="V70" i="13"/>
  <c r="E70" i="13"/>
  <c r="F70" i="13" s="1"/>
  <c r="H70" i="13" s="1"/>
  <c r="I70" i="13" s="1"/>
  <c r="D70" i="13"/>
  <c r="V69" i="13"/>
  <c r="E69" i="13"/>
  <c r="D69" i="13"/>
  <c r="V68" i="13"/>
  <c r="E68" i="13"/>
  <c r="D68" i="13"/>
  <c r="V67" i="13"/>
  <c r="E67" i="13"/>
  <c r="D67" i="13"/>
  <c r="V66" i="13"/>
  <c r="E66" i="13"/>
  <c r="F66" i="13" s="1"/>
  <c r="H66" i="13" s="1"/>
  <c r="I66" i="13" s="1"/>
  <c r="D66" i="13"/>
  <c r="V65" i="13"/>
  <c r="E65" i="13"/>
  <c r="D65" i="13"/>
  <c r="V64" i="13"/>
  <c r="E64" i="13"/>
  <c r="D64" i="13"/>
  <c r="V63" i="13"/>
  <c r="E63" i="13"/>
  <c r="F63" i="13" s="1"/>
  <c r="H63" i="13" s="1"/>
  <c r="I63" i="13" s="1"/>
  <c r="D63" i="13"/>
  <c r="V62" i="13"/>
  <c r="E62" i="13"/>
  <c r="F62" i="13" s="1"/>
  <c r="H62" i="13" s="1"/>
  <c r="I62" i="13" s="1"/>
  <c r="D62" i="13"/>
  <c r="V61" i="13"/>
  <c r="E61" i="13"/>
  <c r="D61" i="13"/>
  <c r="V60" i="13"/>
  <c r="E60" i="13"/>
  <c r="D60" i="13"/>
  <c r="V59" i="13"/>
  <c r="E59" i="13"/>
  <c r="F59" i="13" s="1"/>
  <c r="H59" i="13" s="1"/>
  <c r="I59" i="13" s="1"/>
  <c r="D59" i="13"/>
  <c r="V58" i="13"/>
  <c r="E58" i="13"/>
  <c r="F58" i="13" s="1"/>
  <c r="H58" i="13" s="1"/>
  <c r="I58" i="13" s="1"/>
  <c r="D58" i="13"/>
  <c r="V57" i="13"/>
  <c r="E57" i="13"/>
  <c r="D57" i="13"/>
  <c r="V56" i="13"/>
  <c r="E56" i="13"/>
  <c r="D56" i="13"/>
  <c r="V55" i="13"/>
  <c r="E55" i="13"/>
  <c r="F55" i="13" s="1"/>
  <c r="H55" i="13" s="1"/>
  <c r="I55" i="13" s="1"/>
  <c r="D55" i="13"/>
  <c r="V54" i="13"/>
  <c r="R54" i="13"/>
  <c r="E54" i="13"/>
  <c r="E73" i="13" s="1"/>
  <c r="D54" i="13"/>
  <c r="E48" i="13"/>
  <c r="D48" i="13"/>
  <c r="V47" i="13"/>
  <c r="I47" i="13"/>
  <c r="F47" i="13"/>
  <c r="V46" i="13"/>
  <c r="H46" i="13"/>
  <c r="I46" i="13" s="1"/>
  <c r="F46" i="13"/>
  <c r="V45" i="13"/>
  <c r="H45" i="13"/>
  <c r="I45" i="13" s="1"/>
  <c r="F45" i="13"/>
  <c r="V44" i="13"/>
  <c r="F44" i="13"/>
  <c r="H44" i="13" s="1"/>
  <c r="I44" i="13" s="1"/>
  <c r="V43" i="13"/>
  <c r="F43" i="13"/>
  <c r="H43" i="13" s="1"/>
  <c r="I43" i="13" s="1"/>
  <c r="V42" i="13"/>
  <c r="H42" i="13"/>
  <c r="I42" i="13" s="1"/>
  <c r="F42" i="13"/>
  <c r="V41" i="13"/>
  <c r="H41" i="13"/>
  <c r="I41" i="13" s="1"/>
  <c r="F41" i="13"/>
  <c r="V40" i="13"/>
  <c r="F40" i="13"/>
  <c r="H40" i="13" s="1"/>
  <c r="I40" i="13" s="1"/>
  <c r="V39" i="13"/>
  <c r="F39" i="13"/>
  <c r="H39" i="13" s="1"/>
  <c r="I39" i="13" s="1"/>
  <c r="V38" i="13"/>
  <c r="H38" i="13"/>
  <c r="I38" i="13" s="1"/>
  <c r="F38" i="13"/>
  <c r="V37" i="13"/>
  <c r="H37" i="13"/>
  <c r="I37" i="13" s="1"/>
  <c r="F37" i="13"/>
  <c r="V36" i="13"/>
  <c r="F36" i="13"/>
  <c r="H36" i="13" s="1"/>
  <c r="I36" i="13" s="1"/>
  <c r="V35" i="13"/>
  <c r="F35" i="13"/>
  <c r="H35" i="13" s="1"/>
  <c r="I35" i="13" s="1"/>
  <c r="V34" i="13"/>
  <c r="F34" i="13"/>
  <c r="H34" i="13" s="1"/>
  <c r="I34" i="13" s="1"/>
  <c r="V33" i="13"/>
  <c r="F33" i="13"/>
  <c r="H33" i="13" s="1"/>
  <c r="I33" i="13" s="1"/>
  <c r="V32" i="13"/>
  <c r="F32" i="13"/>
  <c r="H32" i="13" s="1"/>
  <c r="I32" i="13" s="1"/>
  <c r="V31" i="13"/>
  <c r="F31" i="13"/>
  <c r="H31" i="13" s="1"/>
  <c r="I31" i="13" s="1"/>
  <c r="V30" i="13"/>
  <c r="H30" i="13"/>
  <c r="I30" i="13" s="1"/>
  <c r="F30" i="13"/>
  <c r="V29" i="13"/>
  <c r="R29" i="13"/>
  <c r="F29" i="13"/>
  <c r="H29" i="13" s="1"/>
  <c r="E23" i="13"/>
  <c r="D23" i="13"/>
  <c r="V22" i="13"/>
  <c r="I22" i="13"/>
  <c r="F22" i="13"/>
  <c r="V21" i="13"/>
  <c r="F21" i="13"/>
  <c r="H21" i="13" s="1"/>
  <c r="I21" i="13" s="1"/>
  <c r="V20" i="13"/>
  <c r="F20" i="13"/>
  <c r="H20" i="13" s="1"/>
  <c r="I20" i="13" s="1"/>
  <c r="V19" i="13"/>
  <c r="F19" i="13"/>
  <c r="H19" i="13" s="1"/>
  <c r="I19" i="13" s="1"/>
  <c r="V18" i="13"/>
  <c r="F18" i="13"/>
  <c r="H18" i="13" s="1"/>
  <c r="I18" i="13" s="1"/>
  <c r="V17" i="13"/>
  <c r="H17" i="13"/>
  <c r="I17" i="13" s="1"/>
  <c r="F17" i="13"/>
  <c r="V16" i="13"/>
  <c r="F16" i="13"/>
  <c r="H16" i="13" s="1"/>
  <c r="I16" i="13" s="1"/>
  <c r="V15" i="13"/>
  <c r="F15" i="13"/>
  <c r="H15" i="13" s="1"/>
  <c r="I15" i="13" s="1"/>
  <c r="V14" i="13"/>
  <c r="F14" i="13"/>
  <c r="H14" i="13" s="1"/>
  <c r="I14" i="13" s="1"/>
  <c r="V13" i="13"/>
  <c r="F13" i="13"/>
  <c r="H13" i="13" s="1"/>
  <c r="I13" i="13" s="1"/>
  <c r="V12" i="13"/>
  <c r="H12" i="13"/>
  <c r="I12" i="13" s="1"/>
  <c r="F12" i="13"/>
  <c r="V11" i="13"/>
  <c r="F11" i="13"/>
  <c r="H11" i="13" s="1"/>
  <c r="I11" i="13" s="1"/>
  <c r="V10" i="13"/>
  <c r="F10" i="13"/>
  <c r="H10" i="13" s="1"/>
  <c r="I10" i="13" s="1"/>
  <c r="V9" i="13"/>
  <c r="H9" i="13"/>
  <c r="I9" i="13" s="1"/>
  <c r="F9" i="13"/>
  <c r="V8" i="13"/>
  <c r="F8" i="13"/>
  <c r="H8" i="13" s="1"/>
  <c r="I8" i="13" s="1"/>
  <c r="V7" i="13"/>
  <c r="H7" i="13"/>
  <c r="I7" i="13" s="1"/>
  <c r="F7" i="13"/>
  <c r="V6" i="13"/>
  <c r="F6" i="13"/>
  <c r="H6" i="13" s="1"/>
  <c r="I6" i="13" s="1"/>
  <c r="V5" i="13"/>
  <c r="F5" i="13"/>
  <c r="H5" i="13" s="1"/>
  <c r="I5" i="13" s="1"/>
  <c r="V4" i="13"/>
  <c r="R4" i="13"/>
  <c r="F4" i="13"/>
  <c r="H4" i="13" s="1"/>
  <c r="V72" i="12"/>
  <c r="I72" i="12"/>
  <c r="E72" i="12"/>
  <c r="D72" i="12"/>
  <c r="V71" i="12"/>
  <c r="E71" i="12"/>
  <c r="D71" i="12"/>
  <c r="V70" i="12"/>
  <c r="E70" i="12"/>
  <c r="D70" i="12"/>
  <c r="V69" i="12"/>
  <c r="E69" i="12"/>
  <c r="D69" i="12"/>
  <c r="V68" i="12"/>
  <c r="E68" i="12"/>
  <c r="D68" i="12"/>
  <c r="V67" i="12"/>
  <c r="E67" i="12"/>
  <c r="F67" i="12" s="1"/>
  <c r="H67" i="12" s="1"/>
  <c r="I67" i="12" s="1"/>
  <c r="D67" i="12"/>
  <c r="V66" i="12"/>
  <c r="E66" i="12"/>
  <c r="D66" i="12"/>
  <c r="V65" i="12"/>
  <c r="E65" i="12"/>
  <c r="D65" i="12"/>
  <c r="V64" i="12"/>
  <c r="E64" i="12"/>
  <c r="D64" i="12"/>
  <c r="V63" i="12"/>
  <c r="E63" i="12"/>
  <c r="F63" i="12" s="1"/>
  <c r="H63" i="12" s="1"/>
  <c r="I63" i="12" s="1"/>
  <c r="D63" i="12"/>
  <c r="V62" i="12"/>
  <c r="E62" i="12"/>
  <c r="D62" i="12"/>
  <c r="V61" i="12"/>
  <c r="E61" i="12"/>
  <c r="D61" i="12"/>
  <c r="V60" i="12"/>
  <c r="E60" i="12"/>
  <c r="D60" i="12"/>
  <c r="V59" i="12"/>
  <c r="E59" i="12"/>
  <c r="F59" i="12" s="1"/>
  <c r="H59" i="12" s="1"/>
  <c r="I59" i="12" s="1"/>
  <c r="D59" i="12"/>
  <c r="V58" i="12"/>
  <c r="E58" i="12"/>
  <c r="D58" i="12"/>
  <c r="V57" i="12"/>
  <c r="E57" i="12"/>
  <c r="D57" i="12"/>
  <c r="V56" i="12"/>
  <c r="E56" i="12"/>
  <c r="D56" i="12"/>
  <c r="V55" i="12"/>
  <c r="E55" i="12"/>
  <c r="F55" i="12" s="1"/>
  <c r="H55" i="12" s="1"/>
  <c r="I55" i="12" s="1"/>
  <c r="D55" i="12"/>
  <c r="V54" i="12"/>
  <c r="R54" i="12"/>
  <c r="E54" i="12"/>
  <c r="E73" i="12" s="1"/>
  <c r="D54" i="12"/>
  <c r="E48" i="12"/>
  <c r="D48" i="12"/>
  <c r="V47" i="12"/>
  <c r="I47" i="12"/>
  <c r="F47" i="12"/>
  <c r="V46" i="12"/>
  <c r="F46" i="12"/>
  <c r="H46" i="12" s="1"/>
  <c r="I46" i="12" s="1"/>
  <c r="V45" i="12"/>
  <c r="F45" i="12"/>
  <c r="H45" i="12" s="1"/>
  <c r="I45" i="12" s="1"/>
  <c r="V44" i="12"/>
  <c r="F44" i="12"/>
  <c r="H44" i="12" s="1"/>
  <c r="I44" i="12" s="1"/>
  <c r="V43" i="12"/>
  <c r="F43" i="12"/>
  <c r="H43" i="12" s="1"/>
  <c r="I43" i="12" s="1"/>
  <c r="V42" i="12"/>
  <c r="F42" i="12"/>
  <c r="H42" i="12" s="1"/>
  <c r="I42" i="12" s="1"/>
  <c r="V41" i="12"/>
  <c r="F41" i="12"/>
  <c r="H41" i="12" s="1"/>
  <c r="I41" i="12" s="1"/>
  <c r="V40" i="12"/>
  <c r="I40" i="12"/>
  <c r="F40" i="12"/>
  <c r="H40" i="12" s="1"/>
  <c r="V39" i="12"/>
  <c r="F39" i="12"/>
  <c r="H39" i="12" s="1"/>
  <c r="I39" i="12" s="1"/>
  <c r="V38" i="12"/>
  <c r="F38" i="12"/>
  <c r="H38" i="12" s="1"/>
  <c r="I38" i="12" s="1"/>
  <c r="V37" i="12"/>
  <c r="F37" i="12"/>
  <c r="H37" i="12" s="1"/>
  <c r="I37" i="12" s="1"/>
  <c r="V36" i="12"/>
  <c r="F36" i="12"/>
  <c r="H36" i="12" s="1"/>
  <c r="I36" i="12" s="1"/>
  <c r="V35" i="12"/>
  <c r="I35" i="12"/>
  <c r="F35" i="12"/>
  <c r="H35" i="12" s="1"/>
  <c r="V34" i="12"/>
  <c r="F34" i="12"/>
  <c r="H34" i="12" s="1"/>
  <c r="I34" i="12" s="1"/>
  <c r="V33" i="12"/>
  <c r="F33" i="12"/>
  <c r="H33" i="12" s="1"/>
  <c r="I33" i="12" s="1"/>
  <c r="V32" i="12"/>
  <c r="F32" i="12"/>
  <c r="H32" i="12" s="1"/>
  <c r="I32" i="12" s="1"/>
  <c r="V31" i="12"/>
  <c r="F31" i="12"/>
  <c r="H31" i="12" s="1"/>
  <c r="I31" i="12" s="1"/>
  <c r="V30" i="12"/>
  <c r="F30" i="12"/>
  <c r="H30" i="12" s="1"/>
  <c r="I30" i="12" s="1"/>
  <c r="V29" i="12"/>
  <c r="R29" i="12"/>
  <c r="F29" i="12"/>
  <c r="H29" i="12" s="1"/>
  <c r="K29" i="12" s="1"/>
  <c r="E23" i="12"/>
  <c r="D23" i="12"/>
  <c r="V22" i="12"/>
  <c r="I22" i="12"/>
  <c r="F22" i="12"/>
  <c r="V21" i="12"/>
  <c r="F21" i="12"/>
  <c r="H21" i="12" s="1"/>
  <c r="I21" i="12" s="1"/>
  <c r="V20" i="12"/>
  <c r="F20" i="12"/>
  <c r="H20" i="12" s="1"/>
  <c r="I20" i="12" s="1"/>
  <c r="V19" i="12"/>
  <c r="F19" i="12"/>
  <c r="H19" i="12" s="1"/>
  <c r="I19" i="12" s="1"/>
  <c r="V18" i="12"/>
  <c r="F18" i="12"/>
  <c r="H18" i="12" s="1"/>
  <c r="I18" i="12" s="1"/>
  <c r="V17" i="12"/>
  <c r="F17" i="12"/>
  <c r="H17" i="12" s="1"/>
  <c r="I17" i="12" s="1"/>
  <c r="V16" i="12"/>
  <c r="F16" i="12"/>
  <c r="H16" i="12" s="1"/>
  <c r="I16" i="12" s="1"/>
  <c r="V15" i="12"/>
  <c r="F15" i="12"/>
  <c r="H15" i="12" s="1"/>
  <c r="I15" i="12" s="1"/>
  <c r="V14" i="12"/>
  <c r="F14" i="12"/>
  <c r="H14" i="12" s="1"/>
  <c r="I14" i="12" s="1"/>
  <c r="V13" i="12"/>
  <c r="F13" i="12"/>
  <c r="H13" i="12" s="1"/>
  <c r="I13" i="12" s="1"/>
  <c r="V12" i="12"/>
  <c r="F12" i="12"/>
  <c r="H12" i="12" s="1"/>
  <c r="I12" i="12" s="1"/>
  <c r="V11" i="12"/>
  <c r="F11" i="12"/>
  <c r="H11" i="12" s="1"/>
  <c r="I11" i="12" s="1"/>
  <c r="V10" i="12"/>
  <c r="F10" i="12"/>
  <c r="H10" i="12" s="1"/>
  <c r="I10" i="12" s="1"/>
  <c r="V9" i="12"/>
  <c r="F9" i="12"/>
  <c r="H9" i="12" s="1"/>
  <c r="I9" i="12" s="1"/>
  <c r="V8" i="12"/>
  <c r="F8" i="12"/>
  <c r="H8" i="12" s="1"/>
  <c r="I8" i="12" s="1"/>
  <c r="V7" i="12"/>
  <c r="F7" i="12"/>
  <c r="H7" i="12" s="1"/>
  <c r="I7" i="12" s="1"/>
  <c r="V6" i="12"/>
  <c r="F6" i="12"/>
  <c r="H6" i="12" s="1"/>
  <c r="I6" i="12" s="1"/>
  <c r="V5" i="12"/>
  <c r="F5" i="12"/>
  <c r="H5" i="12" s="1"/>
  <c r="I5" i="12" s="1"/>
  <c r="V4" i="12"/>
  <c r="R4" i="12"/>
  <c r="F4" i="12"/>
  <c r="H4" i="12" s="1"/>
  <c r="V72" i="11"/>
  <c r="I72" i="11"/>
  <c r="E72" i="11"/>
  <c r="D72" i="11"/>
  <c r="V71" i="11"/>
  <c r="E71" i="11"/>
  <c r="D71" i="11"/>
  <c r="V70" i="11"/>
  <c r="E70" i="11"/>
  <c r="D70" i="11"/>
  <c r="V69" i="11"/>
  <c r="E69" i="11"/>
  <c r="D69" i="11"/>
  <c r="V68" i="11"/>
  <c r="E68" i="11"/>
  <c r="D68" i="11"/>
  <c r="V67" i="11"/>
  <c r="E67" i="11"/>
  <c r="D67" i="11"/>
  <c r="V66" i="11"/>
  <c r="E66" i="11"/>
  <c r="D66" i="11"/>
  <c r="V65" i="11"/>
  <c r="E65" i="11"/>
  <c r="D65" i="11"/>
  <c r="V64" i="11"/>
  <c r="E64" i="11"/>
  <c r="D64" i="11"/>
  <c r="V63" i="11"/>
  <c r="E63" i="11"/>
  <c r="D63" i="11"/>
  <c r="V62" i="11"/>
  <c r="E62" i="11"/>
  <c r="D62" i="11"/>
  <c r="V61" i="11"/>
  <c r="E61" i="11"/>
  <c r="D61" i="11"/>
  <c r="V60" i="11"/>
  <c r="E60" i="11"/>
  <c r="D60" i="11"/>
  <c r="V59" i="11"/>
  <c r="E59" i="11"/>
  <c r="D59" i="11"/>
  <c r="V58" i="11"/>
  <c r="E58" i="11"/>
  <c r="D58" i="11"/>
  <c r="V57" i="11"/>
  <c r="E57" i="11"/>
  <c r="D57" i="11"/>
  <c r="V56" i="11"/>
  <c r="E56" i="11"/>
  <c r="D56" i="11"/>
  <c r="V55" i="11"/>
  <c r="E55" i="11"/>
  <c r="D55" i="11"/>
  <c r="V54" i="11"/>
  <c r="R54" i="11"/>
  <c r="E54" i="11"/>
  <c r="E73" i="11" s="1"/>
  <c r="D54" i="11"/>
  <c r="E48" i="11"/>
  <c r="D48" i="11"/>
  <c r="V47" i="11"/>
  <c r="I47" i="11"/>
  <c r="F47" i="11"/>
  <c r="V46" i="11"/>
  <c r="F46" i="11"/>
  <c r="H46" i="11" s="1"/>
  <c r="I46" i="11" s="1"/>
  <c r="V45" i="11"/>
  <c r="F45" i="11"/>
  <c r="H45" i="11" s="1"/>
  <c r="I45" i="11" s="1"/>
  <c r="V44" i="11"/>
  <c r="F44" i="11"/>
  <c r="H44" i="11" s="1"/>
  <c r="I44" i="11" s="1"/>
  <c r="V43" i="11"/>
  <c r="F43" i="11"/>
  <c r="H43" i="11" s="1"/>
  <c r="I43" i="11" s="1"/>
  <c r="V42" i="11"/>
  <c r="F42" i="11"/>
  <c r="H42" i="11" s="1"/>
  <c r="I42" i="11" s="1"/>
  <c r="V41" i="11"/>
  <c r="F41" i="11"/>
  <c r="H41" i="11" s="1"/>
  <c r="I41" i="11" s="1"/>
  <c r="V40" i="11"/>
  <c r="F40" i="11"/>
  <c r="H40" i="11" s="1"/>
  <c r="I40" i="11" s="1"/>
  <c r="V39" i="11"/>
  <c r="F39" i="11"/>
  <c r="H39" i="11" s="1"/>
  <c r="I39" i="11" s="1"/>
  <c r="V38" i="11"/>
  <c r="F38" i="11"/>
  <c r="H38" i="11" s="1"/>
  <c r="I38" i="11" s="1"/>
  <c r="V37" i="11"/>
  <c r="F37" i="11"/>
  <c r="H37" i="11" s="1"/>
  <c r="I37" i="11" s="1"/>
  <c r="V36" i="11"/>
  <c r="F36" i="11"/>
  <c r="H36" i="11" s="1"/>
  <c r="I36" i="11" s="1"/>
  <c r="V35" i="11"/>
  <c r="F35" i="11"/>
  <c r="H35" i="11" s="1"/>
  <c r="I35" i="11" s="1"/>
  <c r="V34" i="11"/>
  <c r="F34" i="11"/>
  <c r="H34" i="11" s="1"/>
  <c r="I34" i="11" s="1"/>
  <c r="V33" i="11"/>
  <c r="F33" i="11"/>
  <c r="H33" i="11" s="1"/>
  <c r="I33" i="11" s="1"/>
  <c r="V32" i="11"/>
  <c r="F32" i="11"/>
  <c r="H32" i="11" s="1"/>
  <c r="I32" i="11" s="1"/>
  <c r="V31" i="11"/>
  <c r="F31" i="11"/>
  <c r="H31" i="11" s="1"/>
  <c r="I31" i="11" s="1"/>
  <c r="V30" i="11"/>
  <c r="F30" i="11"/>
  <c r="H30" i="11" s="1"/>
  <c r="I30" i="11" s="1"/>
  <c r="V29" i="11"/>
  <c r="R29" i="11"/>
  <c r="F29" i="11"/>
  <c r="H29" i="11" s="1"/>
  <c r="I29" i="11" s="1"/>
  <c r="J30" i="11" s="1"/>
  <c r="E23" i="11"/>
  <c r="D23" i="11"/>
  <c r="V22" i="11"/>
  <c r="I22" i="11"/>
  <c r="F22" i="11"/>
  <c r="V21" i="11"/>
  <c r="F21" i="11"/>
  <c r="H21" i="11" s="1"/>
  <c r="I21" i="11" s="1"/>
  <c r="V20" i="11"/>
  <c r="F20" i="11"/>
  <c r="H20" i="11" s="1"/>
  <c r="I20" i="11" s="1"/>
  <c r="V19" i="11"/>
  <c r="F19" i="11"/>
  <c r="H19" i="11" s="1"/>
  <c r="I19" i="11" s="1"/>
  <c r="V18" i="11"/>
  <c r="H18" i="11"/>
  <c r="I18" i="11" s="1"/>
  <c r="F18" i="11"/>
  <c r="V17" i="11"/>
  <c r="F17" i="11"/>
  <c r="H17" i="11" s="1"/>
  <c r="I17" i="11" s="1"/>
  <c r="V16" i="11"/>
  <c r="F16" i="11"/>
  <c r="H16" i="11" s="1"/>
  <c r="I16" i="11" s="1"/>
  <c r="V15" i="11"/>
  <c r="F15" i="11"/>
  <c r="H15" i="11" s="1"/>
  <c r="I15" i="11" s="1"/>
  <c r="V14" i="11"/>
  <c r="F14" i="11"/>
  <c r="H14" i="11" s="1"/>
  <c r="I14" i="11" s="1"/>
  <c r="V13" i="11"/>
  <c r="F13" i="11"/>
  <c r="H13" i="11" s="1"/>
  <c r="I13" i="11" s="1"/>
  <c r="V12" i="11"/>
  <c r="H12" i="11"/>
  <c r="I12" i="11" s="1"/>
  <c r="F12" i="11"/>
  <c r="V11" i="11"/>
  <c r="F11" i="11"/>
  <c r="H11" i="11" s="1"/>
  <c r="I11" i="11" s="1"/>
  <c r="V10" i="11"/>
  <c r="F10" i="11"/>
  <c r="H10" i="11" s="1"/>
  <c r="I10" i="11" s="1"/>
  <c r="V9" i="11"/>
  <c r="F9" i="11"/>
  <c r="H9" i="11" s="1"/>
  <c r="I9" i="11" s="1"/>
  <c r="V8" i="11"/>
  <c r="F8" i="11"/>
  <c r="H8" i="11" s="1"/>
  <c r="I8" i="11" s="1"/>
  <c r="V7" i="11"/>
  <c r="F7" i="11"/>
  <c r="H7" i="11" s="1"/>
  <c r="I7" i="11" s="1"/>
  <c r="V6" i="11"/>
  <c r="F6" i="11"/>
  <c r="H6" i="11" s="1"/>
  <c r="I6" i="11" s="1"/>
  <c r="V5" i="11"/>
  <c r="F5" i="11"/>
  <c r="H5" i="11" s="1"/>
  <c r="I5" i="11" s="1"/>
  <c r="V4" i="11"/>
  <c r="R4" i="11"/>
  <c r="F4" i="11"/>
  <c r="H4" i="11" s="1"/>
  <c r="V72" i="10"/>
  <c r="I72" i="10"/>
  <c r="E72" i="10"/>
  <c r="D72" i="10"/>
  <c r="V71" i="10"/>
  <c r="E71" i="10"/>
  <c r="D71" i="10"/>
  <c r="V70" i="10"/>
  <c r="E70" i="10"/>
  <c r="D70" i="10"/>
  <c r="V69" i="10"/>
  <c r="E69" i="10"/>
  <c r="D69" i="10"/>
  <c r="F69" i="10" s="1"/>
  <c r="H69" i="10" s="1"/>
  <c r="I69" i="10" s="1"/>
  <c r="V68" i="10"/>
  <c r="E68" i="10"/>
  <c r="D68" i="10"/>
  <c r="V67" i="10"/>
  <c r="E67" i="10"/>
  <c r="D67" i="10"/>
  <c r="F67" i="10" s="1"/>
  <c r="H67" i="10" s="1"/>
  <c r="I67" i="10" s="1"/>
  <c r="V66" i="10"/>
  <c r="E66" i="10"/>
  <c r="F66" i="10" s="1"/>
  <c r="H66" i="10" s="1"/>
  <c r="I66" i="10" s="1"/>
  <c r="D66" i="10"/>
  <c r="V65" i="10"/>
  <c r="E65" i="10"/>
  <c r="D65" i="10"/>
  <c r="F65" i="10" s="1"/>
  <c r="H65" i="10" s="1"/>
  <c r="I65" i="10" s="1"/>
  <c r="V64" i="10"/>
  <c r="E64" i="10"/>
  <c r="F64" i="10" s="1"/>
  <c r="H64" i="10" s="1"/>
  <c r="I64" i="10" s="1"/>
  <c r="D64" i="10"/>
  <c r="V63" i="10"/>
  <c r="E63" i="10"/>
  <c r="D63" i="10"/>
  <c r="F63" i="10" s="1"/>
  <c r="H63" i="10" s="1"/>
  <c r="I63" i="10" s="1"/>
  <c r="V62" i="10"/>
  <c r="E62" i="10"/>
  <c r="F62" i="10" s="1"/>
  <c r="H62" i="10" s="1"/>
  <c r="I62" i="10" s="1"/>
  <c r="D62" i="10"/>
  <c r="V61" i="10"/>
  <c r="E61" i="10"/>
  <c r="D61" i="10"/>
  <c r="F61" i="10" s="1"/>
  <c r="H61" i="10" s="1"/>
  <c r="I61" i="10" s="1"/>
  <c r="V60" i="10"/>
  <c r="E60" i="10"/>
  <c r="D60" i="10"/>
  <c r="F60" i="10" s="1"/>
  <c r="H60" i="10" s="1"/>
  <c r="I60" i="10" s="1"/>
  <c r="V59" i="10"/>
  <c r="E59" i="10"/>
  <c r="D59" i="10"/>
  <c r="F59" i="10" s="1"/>
  <c r="H59" i="10" s="1"/>
  <c r="I59" i="10" s="1"/>
  <c r="V58" i="10"/>
  <c r="E58" i="10"/>
  <c r="D58" i="10"/>
  <c r="F58" i="10" s="1"/>
  <c r="H58" i="10" s="1"/>
  <c r="I58" i="10" s="1"/>
  <c r="V57" i="10"/>
  <c r="E57" i="10"/>
  <c r="D57" i="10"/>
  <c r="V56" i="10"/>
  <c r="E56" i="10"/>
  <c r="F56" i="10" s="1"/>
  <c r="H56" i="10" s="1"/>
  <c r="I56" i="10" s="1"/>
  <c r="D56" i="10"/>
  <c r="V55" i="10"/>
  <c r="E55" i="10"/>
  <c r="D55" i="10"/>
  <c r="V54" i="10"/>
  <c r="R54" i="10"/>
  <c r="E54" i="10"/>
  <c r="D54" i="10"/>
  <c r="D73" i="10" s="1"/>
  <c r="E48" i="10"/>
  <c r="D48" i="10"/>
  <c r="V47" i="10"/>
  <c r="I47" i="10"/>
  <c r="F47" i="10"/>
  <c r="V46" i="10"/>
  <c r="F46" i="10"/>
  <c r="H46" i="10" s="1"/>
  <c r="I46" i="10" s="1"/>
  <c r="V45" i="10"/>
  <c r="F45" i="10"/>
  <c r="H45" i="10" s="1"/>
  <c r="I45" i="10" s="1"/>
  <c r="V44" i="10"/>
  <c r="F44" i="10"/>
  <c r="H44" i="10" s="1"/>
  <c r="I44" i="10" s="1"/>
  <c r="V43" i="10"/>
  <c r="F43" i="10"/>
  <c r="H43" i="10" s="1"/>
  <c r="I43" i="10" s="1"/>
  <c r="V42" i="10"/>
  <c r="F42" i="10"/>
  <c r="H42" i="10" s="1"/>
  <c r="I42" i="10" s="1"/>
  <c r="V41" i="10"/>
  <c r="F41" i="10"/>
  <c r="H41" i="10" s="1"/>
  <c r="I41" i="10" s="1"/>
  <c r="V40" i="10"/>
  <c r="H40" i="10"/>
  <c r="I40" i="10" s="1"/>
  <c r="F40" i="10"/>
  <c r="V39" i="10"/>
  <c r="F39" i="10"/>
  <c r="H39" i="10" s="1"/>
  <c r="I39" i="10" s="1"/>
  <c r="V38" i="10"/>
  <c r="F38" i="10"/>
  <c r="H38" i="10" s="1"/>
  <c r="I38" i="10" s="1"/>
  <c r="V37" i="10"/>
  <c r="F37" i="10"/>
  <c r="H37" i="10" s="1"/>
  <c r="I37" i="10" s="1"/>
  <c r="V36" i="10"/>
  <c r="F36" i="10"/>
  <c r="H36" i="10" s="1"/>
  <c r="I36" i="10" s="1"/>
  <c r="V35" i="10"/>
  <c r="F35" i="10"/>
  <c r="H35" i="10" s="1"/>
  <c r="I35" i="10" s="1"/>
  <c r="V34" i="10"/>
  <c r="F34" i="10"/>
  <c r="H34" i="10" s="1"/>
  <c r="I34" i="10" s="1"/>
  <c r="V33" i="10"/>
  <c r="F33" i="10"/>
  <c r="H33" i="10" s="1"/>
  <c r="I33" i="10" s="1"/>
  <c r="V32" i="10"/>
  <c r="H32" i="10"/>
  <c r="I32" i="10" s="1"/>
  <c r="F32" i="10"/>
  <c r="V31" i="10"/>
  <c r="F31" i="10"/>
  <c r="H31" i="10" s="1"/>
  <c r="I31" i="10" s="1"/>
  <c r="V30" i="10"/>
  <c r="F30" i="10"/>
  <c r="H30" i="10" s="1"/>
  <c r="I30" i="10" s="1"/>
  <c r="V29" i="10"/>
  <c r="R29" i="10"/>
  <c r="F29" i="10"/>
  <c r="H29" i="10" s="1"/>
  <c r="E23" i="10"/>
  <c r="D23" i="10"/>
  <c r="V22" i="10"/>
  <c r="I22" i="10"/>
  <c r="F22" i="10"/>
  <c r="V21" i="10"/>
  <c r="F21" i="10"/>
  <c r="H21" i="10" s="1"/>
  <c r="I21" i="10" s="1"/>
  <c r="V20" i="10"/>
  <c r="F20" i="10"/>
  <c r="H20" i="10" s="1"/>
  <c r="I20" i="10" s="1"/>
  <c r="V19" i="10"/>
  <c r="F19" i="10"/>
  <c r="H19" i="10" s="1"/>
  <c r="I19" i="10" s="1"/>
  <c r="V18" i="10"/>
  <c r="F18" i="10"/>
  <c r="H18" i="10" s="1"/>
  <c r="I18" i="10" s="1"/>
  <c r="V17" i="10"/>
  <c r="F17" i="10"/>
  <c r="H17" i="10" s="1"/>
  <c r="I17" i="10" s="1"/>
  <c r="V16" i="10"/>
  <c r="F16" i="10"/>
  <c r="H16" i="10" s="1"/>
  <c r="I16" i="10" s="1"/>
  <c r="V15" i="10"/>
  <c r="F15" i="10"/>
  <c r="H15" i="10" s="1"/>
  <c r="I15" i="10" s="1"/>
  <c r="V14" i="10"/>
  <c r="F14" i="10"/>
  <c r="H14" i="10" s="1"/>
  <c r="I14" i="10" s="1"/>
  <c r="V13" i="10"/>
  <c r="F13" i="10"/>
  <c r="H13" i="10" s="1"/>
  <c r="I13" i="10" s="1"/>
  <c r="V12" i="10"/>
  <c r="F12" i="10"/>
  <c r="H12" i="10" s="1"/>
  <c r="I12" i="10" s="1"/>
  <c r="V11" i="10"/>
  <c r="F11" i="10"/>
  <c r="H11" i="10" s="1"/>
  <c r="I11" i="10" s="1"/>
  <c r="V10" i="10"/>
  <c r="F10" i="10"/>
  <c r="H10" i="10" s="1"/>
  <c r="I10" i="10" s="1"/>
  <c r="V9" i="10"/>
  <c r="F9" i="10"/>
  <c r="H9" i="10" s="1"/>
  <c r="I9" i="10" s="1"/>
  <c r="V8" i="10"/>
  <c r="F8" i="10"/>
  <c r="H8" i="10" s="1"/>
  <c r="I8" i="10" s="1"/>
  <c r="V7" i="10"/>
  <c r="F7" i="10"/>
  <c r="H7" i="10" s="1"/>
  <c r="I7" i="10" s="1"/>
  <c r="V6" i="10"/>
  <c r="H6" i="10"/>
  <c r="I6" i="10" s="1"/>
  <c r="F6" i="10"/>
  <c r="V5" i="10"/>
  <c r="F5" i="10"/>
  <c r="H5" i="10" s="1"/>
  <c r="I5" i="10" s="1"/>
  <c r="V4" i="10"/>
  <c r="R4" i="10"/>
  <c r="F4" i="10"/>
  <c r="H4" i="10" s="1"/>
  <c r="V72" i="9"/>
  <c r="I72" i="9"/>
  <c r="E72" i="9"/>
  <c r="D72" i="9"/>
  <c r="V71" i="9"/>
  <c r="E71" i="9"/>
  <c r="D71" i="9"/>
  <c r="V70" i="9"/>
  <c r="E70" i="9"/>
  <c r="D70" i="9"/>
  <c r="V69" i="9"/>
  <c r="E69" i="9"/>
  <c r="F69" i="9" s="1"/>
  <c r="H69" i="9" s="1"/>
  <c r="I69" i="9" s="1"/>
  <c r="D69" i="9"/>
  <c r="V68" i="9"/>
  <c r="E68" i="9"/>
  <c r="D68" i="9"/>
  <c r="V67" i="9"/>
  <c r="E67" i="9"/>
  <c r="F67" i="9" s="1"/>
  <c r="H67" i="9" s="1"/>
  <c r="I67" i="9" s="1"/>
  <c r="D67" i="9"/>
  <c r="V66" i="9"/>
  <c r="E66" i="9"/>
  <c r="D66" i="9"/>
  <c r="V65" i="9"/>
  <c r="E65" i="9"/>
  <c r="F65" i="9" s="1"/>
  <c r="H65" i="9" s="1"/>
  <c r="I65" i="9" s="1"/>
  <c r="D65" i="9"/>
  <c r="V64" i="9"/>
  <c r="E64" i="9"/>
  <c r="D64" i="9"/>
  <c r="V63" i="9"/>
  <c r="E63" i="9"/>
  <c r="F63" i="9" s="1"/>
  <c r="H63" i="9" s="1"/>
  <c r="I63" i="9" s="1"/>
  <c r="D63" i="9"/>
  <c r="V62" i="9"/>
  <c r="E62" i="9"/>
  <c r="D62" i="9"/>
  <c r="V61" i="9"/>
  <c r="E61" i="9"/>
  <c r="F61" i="9" s="1"/>
  <c r="H61" i="9" s="1"/>
  <c r="I61" i="9" s="1"/>
  <c r="D61" i="9"/>
  <c r="V60" i="9"/>
  <c r="E60" i="9"/>
  <c r="D60" i="9"/>
  <c r="V59" i="9"/>
  <c r="E59" i="9"/>
  <c r="F59" i="9" s="1"/>
  <c r="H59" i="9" s="1"/>
  <c r="I59" i="9" s="1"/>
  <c r="D59" i="9"/>
  <c r="V58" i="9"/>
  <c r="E58" i="9"/>
  <c r="D58" i="9"/>
  <c r="V57" i="9"/>
  <c r="E57" i="9"/>
  <c r="F57" i="9" s="1"/>
  <c r="H57" i="9" s="1"/>
  <c r="I57" i="9" s="1"/>
  <c r="D57" i="9"/>
  <c r="V56" i="9"/>
  <c r="E56" i="9"/>
  <c r="D56" i="9"/>
  <c r="V55" i="9"/>
  <c r="E55" i="9"/>
  <c r="F55" i="9" s="1"/>
  <c r="H55" i="9" s="1"/>
  <c r="I55" i="9" s="1"/>
  <c r="D55" i="9"/>
  <c r="V54" i="9"/>
  <c r="R54" i="9"/>
  <c r="E54" i="9"/>
  <c r="F54" i="9" s="1"/>
  <c r="H54" i="9" s="1"/>
  <c r="K54" i="9" s="1"/>
  <c r="D54" i="9"/>
  <c r="E48" i="9"/>
  <c r="D48" i="9"/>
  <c r="V47" i="9"/>
  <c r="I47" i="9"/>
  <c r="F47" i="9"/>
  <c r="V46" i="9"/>
  <c r="H46" i="9"/>
  <c r="I46" i="9" s="1"/>
  <c r="F46" i="9"/>
  <c r="V45" i="9"/>
  <c r="F45" i="9"/>
  <c r="H45" i="9" s="1"/>
  <c r="I45" i="9" s="1"/>
  <c r="V44" i="9"/>
  <c r="F44" i="9"/>
  <c r="H44" i="9" s="1"/>
  <c r="I44" i="9" s="1"/>
  <c r="V43" i="9"/>
  <c r="F43" i="9"/>
  <c r="H43" i="9" s="1"/>
  <c r="I43" i="9" s="1"/>
  <c r="V42" i="9"/>
  <c r="F42" i="9"/>
  <c r="H42" i="9" s="1"/>
  <c r="I42" i="9" s="1"/>
  <c r="V41" i="9"/>
  <c r="F41" i="9"/>
  <c r="H41" i="9" s="1"/>
  <c r="I41" i="9" s="1"/>
  <c r="V40" i="9"/>
  <c r="F40" i="9"/>
  <c r="H40" i="9" s="1"/>
  <c r="I40" i="9" s="1"/>
  <c r="V39" i="9"/>
  <c r="F39" i="9"/>
  <c r="H39" i="9" s="1"/>
  <c r="I39" i="9" s="1"/>
  <c r="V38" i="9"/>
  <c r="H38" i="9"/>
  <c r="I38" i="9" s="1"/>
  <c r="F38" i="9"/>
  <c r="V37" i="9"/>
  <c r="F37" i="9"/>
  <c r="H37" i="9" s="1"/>
  <c r="I37" i="9" s="1"/>
  <c r="V36" i="9"/>
  <c r="F36" i="9"/>
  <c r="H36" i="9" s="1"/>
  <c r="I36" i="9" s="1"/>
  <c r="V35" i="9"/>
  <c r="F35" i="9"/>
  <c r="H35" i="9" s="1"/>
  <c r="I35" i="9" s="1"/>
  <c r="V34" i="9"/>
  <c r="F34" i="9"/>
  <c r="H34" i="9" s="1"/>
  <c r="I34" i="9" s="1"/>
  <c r="V33" i="9"/>
  <c r="F33" i="9"/>
  <c r="H33" i="9" s="1"/>
  <c r="I33" i="9" s="1"/>
  <c r="V32" i="9"/>
  <c r="F32" i="9"/>
  <c r="H32" i="9" s="1"/>
  <c r="I32" i="9" s="1"/>
  <c r="V31" i="9"/>
  <c r="F31" i="9"/>
  <c r="H31" i="9" s="1"/>
  <c r="I31" i="9" s="1"/>
  <c r="V30" i="9"/>
  <c r="H30" i="9"/>
  <c r="I30" i="9" s="1"/>
  <c r="F30" i="9"/>
  <c r="V29" i="9"/>
  <c r="R29" i="9"/>
  <c r="I29" i="9"/>
  <c r="J30" i="9" s="1"/>
  <c r="K30" i="9" s="1"/>
  <c r="F29" i="9"/>
  <c r="H29" i="9" s="1"/>
  <c r="K29" i="9" s="1"/>
  <c r="E23" i="9"/>
  <c r="D23" i="9"/>
  <c r="V22" i="9"/>
  <c r="I22" i="9"/>
  <c r="F22" i="9"/>
  <c r="V21" i="9"/>
  <c r="F21" i="9"/>
  <c r="H21" i="9" s="1"/>
  <c r="I21" i="9" s="1"/>
  <c r="V20" i="9"/>
  <c r="F20" i="9"/>
  <c r="H20" i="9" s="1"/>
  <c r="I20" i="9" s="1"/>
  <c r="V19" i="9"/>
  <c r="H19" i="9"/>
  <c r="I19" i="9" s="1"/>
  <c r="F19" i="9"/>
  <c r="V18" i="9"/>
  <c r="F18" i="9"/>
  <c r="H18" i="9" s="1"/>
  <c r="I18" i="9" s="1"/>
  <c r="V17" i="9"/>
  <c r="F17" i="9"/>
  <c r="H17" i="9" s="1"/>
  <c r="I17" i="9" s="1"/>
  <c r="V16" i="9"/>
  <c r="F16" i="9"/>
  <c r="H16" i="9" s="1"/>
  <c r="I16" i="9" s="1"/>
  <c r="V15" i="9"/>
  <c r="F15" i="9"/>
  <c r="H15" i="9" s="1"/>
  <c r="I15" i="9" s="1"/>
  <c r="V14" i="9"/>
  <c r="F14" i="9"/>
  <c r="H14" i="9" s="1"/>
  <c r="I14" i="9" s="1"/>
  <c r="V13" i="9"/>
  <c r="F13" i="9"/>
  <c r="H13" i="9" s="1"/>
  <c r="I13" i="9" s="1"/>
  <c r="V12" i="9"/>
  <c r="F12" i="9"/>
  <c r="H12" i="9" s="1"/>
  <c r="I12" i="9" s="1"/>
  <c r="V11" i="9"/>
  <c r="H11" i="9"/>
  <c r="I11" i="9" s="1"/>
  <c r="F11" i="9"/>
  <c r="V10" i="9"/>
  <c r="F10" i="9"/>
  <c r="H10" i="9" s="1"/>
  <c r="I10" i="9" s="1"/>
  <c r="V9" i="9"/>
  <c r="F9" i="9"/>
  <c r="H9" i="9" s="1"/>
  <c r="I9" i="9" s="1"/>
  <c r="V8" i="9"/>
  <c r="F8" i="9"/>
  <c r="H8" i="9" s="1"/>
  <c r="I8" i="9" s="1"/>
  <c r="V7" i="9"/>
  <c r="F7" i="9"/>
  <c r="H7" i="9" s="1"/>
  <c r="I7" i="9" s="1"/>
  <c r="V6" i="9"/>
  <c r="F6" i="9"/>
  <c r="H6" i="9" s="1"/>
  <c r="I6" i="9" s="1"/>
  <c r="V5" i="9"/>
  <c r="F5" i="9"/>
  <c r="H5" i="9" s="1"/>
  <c r="I5" i="9" s="1"/>
  <c r="V4" i="9"/>
  <c r="R4" i="9"/>
  <c r="F4" i="9"/>
  <c r="H4" i="9" s="1"/>
  <c r="V72" i="8"/>
  <c r="I72" i="8"/>
  <c r="E72" i="8"/>
  <c r="D72" i="8"/>
  <c r="V71" i="8"/>
  <c r="E71" i="8"/>
  <c r="D71" i="8"/>
  <c r="V70" i="8"/>
  <c r="E70" i="8"/>
  <c r="D70" i="8"/>
  <c r="V69" i="8"/>
  <c r="E69" i="8"/>
  <c r="D69" i="8"/>
  <c r="V68" i="8"/>
  <c r="E68" i="8"/>
  <c r="D68" i="8"/>
  <c r="V67" i="8"/>
  <c r="E67" i="8"/>
  <c r="D67" i="8"/>
  <c r="V66" i="8"/>
  <c r="E66" i="8"/>
  <c r="D66" i="8"/>
  <c r="V65" i="8"/>
  <c r="E65" i="8"/>
  <c r="D65" i="8"/>
  <c r="V64" i="8"/>
  <c r="E64" i="8"/>
  <c r="D64" i="8"/>
  <c r="V63" i="8"/>
  <c r="E63" i="8"/>
  <c r="D63" i="8"/>
  <c r="V62" i="8"/>
  <c r="E62" i="8"/>
  <c r="D62" i="8"/>
  <c r="V61" i="8"/>
  <c r="E61" i="8"/>
  <c r="D61" i="8"/>
  <c r="V60" i="8"/>
  <c r="E60" i="8"/>
  <c r="D60" i="8"/>
  <c r="V59" i="8"/>
  <c r="E59" i="8"/>
  <c r="D59" i="8"/>
  <c r="V58" i="8"/>
  <c r="E58" i="8"/>
  <c r="D58" i="8"/>
  <c r="V57" i="8"/>
  <c r="E57" i="8"/>
  <c r="D57" i="8"/>
  <c r="V56" i="8"/>
  <c r="E56" i="8"/>
  <c r="D56" i="8"/>
  <c r="V55" i="8"/>
  <c r="E55" i="8"/>
  <c r="D55" i="8"/>
  <c r="V54" i="8"/>
  <c r="R54" i="8"/>
  <c r="E54" i="8"/>
  <c r="D54" i="8"/>
  <c r="E48" i="8"/>
  <c r="D48" i="8"/>
  <c r="V47" i="8"/>
  <c r="I47" i="8"/>
  <c r="F47" i="8"/>
  <c r="V46" i="8"/>
  <c r="F46" i="8"/>
  <c r="H46" i="8" s="1"/>
  <c r="I46" i="8" s="1"/>
  <c r="V45" i="8"/>
  <c r="F45" i="8"/>
  <c r="H45" i="8" s="1"/>
  <c r="I45" i="8" s="1"/>
  <c r="V44" i="8"/>
  <c r="F44" i="8"/>
  <c r="H44" i="8" s="1"/>
  <c r="I44" i="8" s="1"/>
  <c r="V43" i="8"/>
  <c r="F43" i="8"/>
  <c r="H43" i="8" s="1"/>
  <c r="I43" i="8" s="1"/>
  <c r="V42" i="8"/>
  <c r="F42" i="8"/>
  <c r="H42" i="8" s="1"/>
  <c r="I42" i="8" s="1"/>
  <c r="V41" i="8"/>
  <c r="F41" i="8"/>
  <c r="H41" i="8" s="1"/>
  <c r="I41" i="8" s="1"/>
  <c r="V40" i="8"/>
  <c r="F40" i="8"/>
  <c r="H40" i="8" s="1"/>
  <c r="I40" i="8" s="1"/>
  <c r="V39" i="8"/>
  <c r="F39" i="8"/>
  <c r="H39" i="8" s="1"/>
  <c r="I39" i="8" s="1"/>
  <c r="V38" i="8"/>
  <c r="F38" i="8"/>
  <c r="H38" i="8" s="1"/>
  <c r="I38" i="8" s="1"/>
  <c r="V37" i="8"/>
  <c r="F37" i="8"/>
  <c r="H37" i="8" s="1"/>
  <c r="I37" i="8" s="1"/>
  <c r="V36" i="8"/>
  <c r="F36" i="8"/>
  <c r="H36" i="8" s="1"/>
  <c r="I36" i="8" s="1"/>
  <c r="V35" i="8"/>
  <c r="F35" i="8"/>
  <c r="H35" i="8" s="1"/>
  <c r="I35" i="8" s="1"/>
  <c r="V34" i="8"/>
  <c r="F34" i="8"/>
  <c r="H34" i="8" s="1"/>
  <c r="I34" i="8" s="1"/>
  <c r="V33" i="8"/>
  <c r="F33" i="8"/>
  <c r="H33" i="8" s="1"/>
  <c r="I33" i="8" s="1"/>
  <c r="V32" i="8"/>
  <c r="F32" i="8"/>
  <c r="H32" i="8" s="1"/>
  <c r="I32" i="8" s="1"/>
  <c r="V31" i="8"/>
  <c r="I31" i="8"/>
  <c r="F31" i="8"/>
  <c r="H31" i="8" s="1"/>
  <c r="V30" i="8"/>
  <c r="F30" i="8"/>
  <c r="H30" i="8" s="1"/>
  <c r="I30" i="8" s="1"/>
  <c r="V29" i="8"/>
  <c r="R29" i="8"/>
  <c r="F29" i="8"/>
  <c r="H29" i="8" s="1"/>
  <c r="E23" i="8"/>
  <c r="D23" i="8"/>
  <c r="V22" i="8"/>
  <c r="I22" i="8"/>
  <c r="F22" i="8"/>
  <c r="V21" i="8"/>
  <c r="F21" i="8"/>
  <c r="H21" i="8" s="1"/>
  <c r="I21" i="8" s="1"/>
  <c r="V20" i="8"/>
  <c r="F20" i="8"/>
  <c r="H20" i="8" s="1"/>
  <c r="I20" i="8" s="1"/>
  <c r="V19" i="8"/>
  <c r="H19" i="8"/>
  <c r="I19" i="8" s="1"/>
  <c r="F19" i="8"/>
  <c r="V18" i="8"/>
  <c r="F18" i="8"/>
  <c r="H18" i="8" s="1"/>
  <c r="I18" i="8" s="1"/>
  <c r="V17" i="8"/>
  <c r="F17" i="8"/>
  <c r="H17" i="8" s="1"/>
  <c r="I17" i="8" s="1"/>
  <c r="V16" i="8"/>
  <c r="F16" i="8"/>
  <c r="H16" i="8" s="1"/>
  <c r="I16" i="8" s="1"/>
  <c r="V15" i="8"/>
  <c r="H15" i="8"/>
  <c r="I15" i="8" s="1"/>
  <c r="F15" i="8"/>
  <c r="V14" i="8"/>
  <c r="F14" i="8"/>
  <c r="H14" i="8" s="1"/>
  <c r="I14" i="8" s="1"/>
  <c r="V13" i="8"/>
  <c r="F13" i="8"/>
  <c r="H13" i="8" s="1"/>
  <c r="I13" i="8" s="1"/>
  <c r="V12" i="8"/>
  <c r="F12" i="8"/>
  <c r="H12" i="8" s="1"/>
  <c r="I12" i="8" s="1"/>
  <c r="V11" i="8"/>
  <c r="H11" i="8"/>
  <c r="I11" i="8" s="1"/>
  <c r="F11" i="8"/>
  <c r="V10" i="8"/>
  <c r="F10" i="8"/>
  <c r="H10" i="8" s="1"/>
  <c r="I10" i="8" s="1"/>
  <c r="V9" i="8"/>
  <c r="F9" i="8"/>
  <c r="H9" i="8" s="1"/>
  <c r="I9" i="8" s="1"/>
  <c r="V8" i="8"/>
  <c r="F8" i="8"/>
  <c r="H8" i="8" s="1"/>
  <c r="I8" i="8" s="1"/>
  <c r="V7" i="8"/>
  <c r="H7" i="8"/>
  <c r="I7" i="8" s="1"/>
  <c r="F7" i="8"/>
  <c r="V6" i="8"/>
  <c r="F6" i="8"/>
  <c r="H6" i="8" s="1"/>
  <c r="I6" i="8" s="1"/>
  <c r="V5" i="8"/>
  <c r="F5" i="8"/>
  <c r="H5" i="8" s="1"/>
  <c r="I5" i="8" s="1"/>
  <c r="V4" i="8"/>
  <c r="R4" i="8"/>
  <c r="F4" i="8"/>
  <c r="H4" i="8" s="1"/>
  <c r="V72" i="7"/>
  <c r="I72" i="7"/>
  <c r="E72" i="7"/>
  <c r="D72" i="7"/>
  <c r="V71" i="7"/>
  <c r="E71" i="7"/>
  <c r="D71" i="7"/>
  <c r="V70" i="7"/>
  <c r="E70" i="7"/>
  <c r="D70" i="7"/>
  <c r="V69" i="7"/>
  <c r="E69" i="7"/>
  <c r="D69" i="7"/>
  <c r="V68" i="7"/>
  <c r="E68" i="7"/>
  <c r="D68" i="7"/>
  <c r="V67" i="7"/>
  <c r="E67" i="7"/>
  <c r="F67" i="7" s="1"/>
  <c r="H67" i="7" s="1"/>
  <c r="I67" i="7" s="1"/>
  <c r="D67" i="7"/>
  <c r="V66" i="7"/>
  <c r="E66" i="7"/>
  <c r="D66" i="7"/>
  <c r="V65" i="7"/>
  <c r="E65" i="7"/>
  <c r="D65" i="7"/>
  <c r="V64" i="7"/>
  <c r="E64" i="7"/>
  <c r="D64" i="7"/>
  <c r="V63" i="7"/>
  <c r="E63" i="7"/>
  <c r="F63" i="7" s="1"/>
  <c r="H63" i="7" s="1"/>
  <c r="I63" i="7" s="1"/>
  <c r="D63" i="7"/>
  <c r="V62" i="7"/>
  <c r="E62" i="7"/>
  <c r="D62" i="7"/>
  <c r="V61" i="7"/>
  <c r="E61" i="7"/>
  <c r="D61" i="7"/>
  <c r="V60" i="7"/>
  <c r="E60" i="7"/>
  <c r="D60" i="7"/>
  <c r="V59" i="7"/>
  <c r="E59" i="7"/>
  <c r="F59" i="7" s="1"/>
  <c r="H59" i="7" s="1"/>
  <c r="I59" i="7" s="1"/>
  <c r="D59" i="7"/>
  <c r="V58" i="7"/>
  <c r="E58" i="7"/>
  <c r="D58" i="7"/>
  <c r="V57" i="7"/>
  <c r="E57" i="7"/>
  <c r="D57" i="7"/>
  <c r="V56" i="7"/>
  <c r="E56" i="7"/>
  <c r="D56" i="7"/>
  <c r="V55" i="7"/>
  <c r="E55" i="7"/>
  <c r="F55" i="7" s="1"/>
  <c r="H55" i="7" s="1"/>
  <c r="I55" i="7" s="1"/>
  <c r="D55" i="7"/>
  <c r="V54" i="7"/>
  <c r="R54" i="7"/>
  <c r="E54" i="7"/>
  <c r="E73" i="7" s="1"/>
  <c r="D54" i="7"/>
  <c r="E48" i="7"/>
  <c r="D48" i="7"/>
  <c r="V47" i="7"/>
  <c r="I47" i="7"/>
  <c r="F47" i="7"/>
  <c r="V46" i="7"/>
  <c r="H46" i="7"/>
  <c r="I46" i="7" s="1"/>
  <c r="F46" i="7"/>
  <c r="V45" i="7"/>
  <c r="F45" i="7"/>
  <c r="H45" i="7" s="1"/>
  <c r="I45" i="7" s="1"/>
  <c r="V44" i="7"/>
  <c r="F44" i="7"/>
  <c r="H44" i="7" s="1"/>
  <c r="I44" i="7" s="1"/>
  <c r="V43" i="7"/>
  <c r="F43" i="7"/>
  <c r="H43" i="7" s="1"/>
  <c r="I43" i="7" s="1"/>
  <c r="V42" i="7"/>
  <c r="F42" i="7"/>
  <c r="H42" i="7" s="1"/>
  <c r="I42" i="7" s="1"/>
  <c r="V41" i="7"/>
  <c r="F41" i="7"/>
  <c r="H41" i="7" s="1"/>
  <c r="I41" i="7" s="1"/>
  <c r="V40" i="7"/>
  <c r="F40" i="7"/>
  <c r="H40" i="7" s="1"/>
  <c r="I40" i="7" s="1"/>
  <c r="V39" i="7"/>
  <c r="F39" i="7"/>
  <c r="H39" i="7" s="1"/>
  <c r="I39" i="7" s="1"/>
  <c r="V38" i="7"/>
  <c r="F38" i="7"/>
  <c r="H38" i="7" s="1"/>
  <c r="I38" i="7" s="1"/>
  <c r="V37" i="7"/>
  <c r="H37" i="7"/>
  <c r="I37" i="7" s="1"/>
  <c r="F37" i="7"/>
  <c r="V36" i="7"/>
  <c r="F36" i="7"/>
  <c r="H36" i="7" s="1"/>
  <c r="I36" i="7" s="1"/>
  <c r="V35" i="7"/>
  <c r="F35" i="7"/>
  <c r="H35" i="7" s="1"/>
  <c r="I35" i="7" s="1"/>
  <c r="V34" i="7"/>
  <c r="F34" i="7"/>
  <c r="H34" i="7" s="1"/>
  <c r="I34" i="7" s="1"/>
  <c r="V33" i="7"/>
  <c r="H33" i="7"/>
  <c r="I33" i="7" s="1"/>
  <c r="F33" i="7"/>
  <c r="V32" i="7"/>
  <c r="F32" i="7"/>
  <c r="H32" i="7" s="1"/>
  <c r="I32" i="7" s="1"/>
  <c r="V31" i="7"/>
  <c r="F31" i="7"/>
  <c r="H31" i="7" s="1"/>
  <c r="I31" i="7" s="1"/>
  <c r="V30" i="7"/>
  <c r="F30" i="7"/>
  <c r="H30" i="7" s="1"/>
  <c r="I30" i="7" s="1"/>
  <c r="J31" i="7" s="1"/>
  <c r="V29" i="7"/>
  <c r="R29" i="7"/>
  <c r="F29" i="7"/>
  <c r="H29" i="7" s="1"/>
  <c r="I29" i="7" s="1"/>
  <c r="J30" i="7" s="1"/>
  <c r="E23" i="7"/>
  <c r="D23" i="7"/>
  <c r="V22" i="7"/>
  <c r="I22" i="7"/>
  <c r="F22" i="7"/>
  <c r="V21" i="7"/>
  <c r="F21" i="7"/>
  <c r="H21" i="7" s="1"/>
  <c r="I21" i="7" s="1"/>
  <c r="V20" i="7"/>
  <c r="F20" i="7"/>
  <c r="H20" i="7" s="1"/>
  <c r="I20" i="7" s="1"/>
  <c r="V19" i="7"/>
  <c r="F19" i="7"/>
  <c r="H19" i="7" s="1"/>
  <c r="I19" i="7" s="1"/>
  <c r="V18" i="7"/>
  <c r="F18" i="7"/>
  <c r="H18" i="7" s="1"/>
  <c r="I18" i="7" s="1"/>
  <c r="V17" i="7"/>
  <c r="F17" i="7"/>
  <c r="H17" i="7" s="1"/>
  <c r="I17" i="7" s="1"/>
  <c r="V16" i="7"/>
  <c r="F16" i="7"/>
  <c r="H16" i="7" s="1"/>
  <c r="I16" i="7" s="1"/>
  <c r="V15" i="7"/>
  <c r="F15" i="7"/>
  <c r="H15" i="7" s="1"/>
  <c r="I15" i="7" s="1"/>
  <c r="V14" i="7"/>
  <c r="F14" i="7"/>
  <c r="H14" i="7" s="1"/>
  <c r="I14" i="7" s="1"/>
  <c r="V13" i="7"/>
  <c r="F13" i="7"/>
  <c r="H13" i="7" s="1"/>
  <c r="I13" i="7" s="1"/>
  <c r="V12" i="7"/>
  <c r="F12" i="7"/>
  <c r="H12" i="7" s="1"/>
  <c r="I12" i="7" s="1"/>
  <c r="V11" i="7"/>
  <c r="F11" i="7"/>
  <c r="H11" i="7" s="1"/>
  <c r="I11" i="7" s="1"/>
  <c r="V10" i="7"/>
  <c r="F10" i="7"/>
  <c r="H10" i="7" s="1"/>
  <c r="I10" i="7" s="1"/>
  <c r="V9" i="7"/>
  <c r="F9" i="7"/>
  <c r="H9" i="7" s="1"/>
  <c r="I9" i="7" s="1"/>
  <c r="V8" i="7"/>
  <c r="F8" i="7"/>
  <c r="H8" i="7" s="1"/>
  <c r="I8" i="7" s="1"/>
  <c r="V7" i="7"/>
  <c r="F7" i="7"/>
  <c r="H7" i="7" s="1"/>
  <c r="I7" i="7" s="1"/>
  <c r="V6" i="7"/>
  <c r="F6" i="7"/>
  <c r="H6" i="7" s="1"/>
  <c r="I6" i="7" s="1"/>
  <c r="V5" i="7"/>
  <c r="F5" i="7"/>
  <c r="H5" i="7" s="1"/>
  <c r="I5" i="7" s="1"/>
  <c r="V4" i="7"/>
  <c r="R4" i="7"/>
  <c r="F4" i="7"/>
  <c r="H4" i="7" s="1"/>
  <c r="V72" i="6"/>
  <c r="I72" i="6"/>
  <c r="E72" i="6"/>
  <c r="D72" i="6"/>
  <c r="V71" i="6"/>
  <c r="E71" i="6"/>
  <c r="D71" i="6"/>
  <c r="V70" i="6"/>
  <c r="E70" i="6"/>
  <c r="D70" i="6"/>
  <c r="V69" i="6"/>
  <c r="E69" i="6"/>
  <c r="F69" i="6" s="1"/>
  <c r="H69" i="6" s="1"/>
  <c r="I69" i="6" s="1"/>
  <c r="D69" i="6"/>
  <c r="V68" i="6"/>
  <c r="E68" i="6"/>
  <c r="D68" i="6"/>
  <c r="V67" i="6"/>
  <c r="E67" i="6"/>
  <c r="F67" i="6" s="1"/>
  <c r="H67" i="6" s="1"/>
  <c r="I67" i="6" s="1"/>
  <c r="D67" i="6"/>
  <c r="V66" i="6"/>
  <c r="E66" i="6"/>
  <c r="D66" i="6"/>
  <c r="V65" i="6"/>
  <c r="E65" i="6"/>
  <c r="F65" i="6" s="1"/>
  <c r="H65" i="6" s="1"/>
  <c r="I65" i="6" s="1"/>
  <c r="D65" i="6"/>
  <c r="V64" i="6"/>
  <c r="E64" i="6"/>
  <c r="D64" i="6"/>
  <c r="V63" i="6"/>
  <c r="E63" i="6"/>
  <c r="F63" i="6" s="1"/>
  <c r="H63" i="6" s="1"/>
  <c r="I63" i="6" s="1"/>
  <c r="D63" i="6"/>
  <c r="V62" i="6"/>
  <c r="E62" i="6"/>
  <c r="D62" i="6"/>
  <c r="V61" i="6"/>
  <c r="E61" i="6"/>
  <c r="F61" i="6" s="1"/>
  <c r="H61" i="6" s="1"/>
  <c r="I61" i="6" s="1"/>
  <c r="D61" i="6"/>
  <c r="V60" i="6"/>
  <c r="E60" i="6"/>
  <c r="D60" i="6"/>
  <c r="V59" i="6"/>
  <c r="E59" i="6"/>
  <c r="F59" i="6" s="1"/>
  <c r="H59" i="6" s="1"/>
  <c r="I59" i="6" s="1"/>
  <c r="D59" i="6"/>
  <c r="V58" i="6"/>
  <c r="E58" i="6"/>
  <c r="D58" i="6"/>
  <c r="V57" i="6"/>
  <c r="E57" i="6"/>
  <c r="F57" i="6" s="1"/>
  <c r="H57" i="6" s="1"/>
  <c r="I57" i="6" s="1"/>
  <c r="D57" i="6"/>
  <c r="V56" i="6"/>
  <c r="E56" i="6"/>
  <c r="D56" i="6"/>
  <c r="V55" i="6"/>
  <c r="E55" i="6"/>
  <c r="F55" i="6" s="1"/>
  <c r="H55" i="6" s="1"/>
  <c r="I55" i="6" s="1"/>
  <c r="D55" i="6"/>
  <c r="V54" i="6"/>
  <c r="R54" i="6"/>
  <c r="E54" i="6"/>
  <c r="D54" i="6"/>
  <c r="E48" i="6"/>
  <c r="D48" i="6"/>
  <c r="V47" i="6"/>
  <c r="I47" i="6"/>
  <c r="F47" i="6"/>
  <c r="V46" i="6"/>
  <c r="H46" i="6"/>
  <c r="I46" i="6" s="1"/>
  <c r="F46" i="6"/>
  <c r="V45" i="6"/>
  <c r="F45" i="6"/>
  <c r="H45" i="6" s="1"/>
  <c r="I45" i="6" s="1"/>
  <c r="V44" i="6"/>
  <c r="F44" i="6"/>
  <c r="H44" i="6" s="1"/>
  <c r="I44" i="6" s="1"/>
  <c r="V43" i="6"/>
  <c r="F43" i="6"/>
  <c r="H43" i="6" s="1"/>
  <c r="I43" i="6" s="1"/>
  <c r="V42" i="6"/>
  <c r="F42" i="6"/>
  <c r="H42" i="6" s="1"/>
  <c r="I42" i="6" s="1"/>
  <c r="V41" i="6"/>
  <c r="F41" i="6"/>
  <c r="H41" i="6" s="1"/>
  <c r="I41" i="6" s="1"/>
  <c r="V40" i="6"/>
  <c r="F40" i="6"/>
  <c r="H40" i="6" s="1"/>
  <c r="I40" i="6" s="1"/>
  <c r="V39" i="6"/>
  <c r="F39" i="6"/>
  <c r="H39" i="6" s="1"/>
  <c r="I39" i="6" s="1"/>
  <c r="V38" i="6"/>
  <c r="F38" i="6"/>
  <c r="H38" i="6" s="1"/>
  <c r="I38" i="6" s="1"/>
  <c r="V37" i="6"/>
  <c r="F37" i="6"/>
  <c r="H37" i="6" s="1"/>
  <c r="I37" i="6" s="1"/>
  <c r="V36" i="6"/>
  <c r="F36" i="6"/>
  <c r="H36" i="6" s="1"/>
  <c r="I36" i="6" s="1"/>
  <c r="V35" i="6"/>
  <c r="F35" i="6"/>
  <c r="H35" i="6" s="1"/>
  <c r="I35" i="6" s="1"/>
  <c r="V34" i="6"/>
  <c r="F34" i="6"/>
  <c r="H34" i="6" s="1"/>
  <c r="I34" i="6" s="1"/>
  <c r="V33" i="6"/>
  <c r="F33" i="6"/>
  <c r="H33" i="6" s="1"/>
  <c r="I33" i="6" s="1"/>
  <c r="V32" i="6"/>
  <c r="F32" i="6"/>
  <c r="H32" i="6" s="1"/>
  <c r="I32" i="6" s="1"/>
  <c r="V31" i="6"/>
  <c r="F31" i="6"/>
  <c r="H31" i="6" s="1"/>
  <c r="I31" i="6" s="1"/>
  <c r="V30" i="6"/>
  <c r="F30" i="6"/>
  <c r="H30" i="6" s="1"/>
  <c r="I30" i="6" s="1"/>
  <c r="V29" i="6"/>
  <c r="R29" i="6"/>
  <c r="F29" i="6"/>
  <c r="H29" i="6" s="1"/>
  <c r="E23" i="6"/>
  <c r="D23" i="6"/>
  <c r="V22" i="6"/>
  <c r="I22" i="6"/>
  <c r="F22" i="6"/>
  <c r="V21" i="6"/>
  <c r="F21" i="6"/>
  <c r="H21" i="6" s="1"/>
  <c r="I21" i="6" s="1"/>
  <c r="V20" i="6"/>
  <c r="F20" i="6"/>
  <c r="H20" i="6" s="1"/>
  <c r="I20" i="6" s="1"/>
  <c r="V19" i="6"/>
  <c r="F19" i="6"/>
  <c r="H19" i="6" s="1"/>
  <c r="I19" i="6" s="1"/>
  <c r="V18" i="6"/>
  <c r="F18" i="6"/>
  <c r="H18" i="6" s="1"/>
  <c r="I18" i="6" s="1"/>
  <c r="V17" i="6"/>
  <c r="H17" i="6"/>
  <c r="I17" i="6" s="1"/>
  <c r="F17" i="6"/>
  <c r="V16" i="6"/>
  <c r="F16" i="6"/>
  <c r="H16" i="6" s="1"/>
  <c r="I16" i="6" s="1"/>
  <c r="V15" i="6"/>
  <c r="F15" i="6"/>
  <c r="H15" i="6" s="1"/>
  <c r="I15" i="6" s="1"/>
  <c r="V14" i="6"/>
  <c r="F14" i="6"/>
  <c r="H14" i="6" s="1"/>
  <c r="I14" i="6" s="1"/>
  <c r="V13" i="6"/>
  <c r="F13" i="6"/>
  <c r="H13" i="6" s="1"/>
  <c r="I13" i="6" s="1"/>
  <c r="V12" i="6"/>
  <c r="F12" i="6"/>
  <c r="H12" i="6" s="1"/>
  <c r="I12" i="6" s="1"/>
  <c r="V11" i="6"/>
  <c r="F11" i="6"/>
  <c r="H11" i="6" s="1"/>
  <c r="I11" i="6" s="1"/>
  <c r="V10" i="6"/>
  <c r="F10" i="6"/>
  <c r="H10" i="6" s="1"/>
  <c r="I10" i="6" s="1"/>
  <c r="V9" i="6"/>
  <c r="F9" i="6"/>
  <c r="H9" i="6" s="1"/>
  <c r="I9" i="6" s="1"/>
  <c r="V8" i="6"/>
  <c r="F8" i="6"/>
  <c r="H8" i="6" s="1"/>
  <c r="I8" i="6" s="1"/>
  <c r="V7" i="6"/>
  <c r="F7" i="6"/>
  <c r="H7" i="6" s="1"/>
  <c r="I7" i="6" s="1"/>
  <c r="V6" i="6"/>
  <c r="F6" i="6"/>
  <c r="H6" i="6" s="1"/>
  <c r="I6" i="6" s="1"/>
  <c r="V5" i="6"/>
  <c r="F5" i="6"/>
  <c r="H5" i="6" s="1"/>
  <c r="I5" i="6" s="1"/>
  <c r="V4" i="6"/>
  <c r="R4" i="6"/>
  <c r="F4" i="6"/>
  <c r="H4" i="6" s="1"/>
  <c r="K4" i="6" s="1"/>
  <c r="V72" i="5"/>
  <c r="I72" i="5"/>
  <c r="E72" i="5"/>
  <c r="D72" i="5"/>
  <c r="V71" i="5"/>
  <c r="E71" i="5"/>
  <c r="D71" i="5"/>
  <c r="V70" i="5"/>
  <c r="E70" i="5"/>
  <c r="D70" i="5"/>
  <c r="V69" i="5"/>
  <c r="E69" i="5"/>
  <c r="F69" i="5" s="1"/>
  <c r="H69" i="5" s="1"/>
  <c r="I69" i="5" s="1"/>
  <c r="D69" i="5"/>
  <c r="V68" i="5"/>
  <c r="E68" i="5"/>
  <c r="D68" i="5"/>
  <c r="V67" i="5"/>
  <c r="E67" i="5"/>
  <c r="D67" i="5"/>
  <c r="V66" i="5"/>
  <c r="E66" i="5"/>
  <c r="D66" i="5"/>
  <c r="V65" i="5"/>
  <c r="E65" i="5"/>
  <c r="F65" i="5" s="1"/>
  <c r="H65" i="5" s="1"/>
  <c r="I65" i="5" s="1"/>
  <c r="D65" i="5"/>
  <c r="V64" i="5"/>
  <c r="E64" i="5"/>
  <c r="D64" i="5"/>
  <c r="V63" i="5"/>
  <c r="E63" i="5"/>
  <c r="D63" i="5"/>
  <c r="V62" i="5"/>
  <c r="E62" i="5"/>
  <c r="D62" i="5"/>
  <c r="V61" i="5"/>
  <c r="E61" i="5"/>
  <c r="F61" i="5" s="1"/>
  <c r="H61" i="5" s="1"/>
  <c r="I61" i="5" s="1"/>
  <c r="D61" i="5"/>
  <c r="V60" i="5"/>
  <c r="E60" i="5"/>
  <c r="D60" i="5"/>
  <c r="V59" i="5"/>
  <c r="E59" i="5"/>
  <c r="D59" i="5"/>
  <c r="V58" i="5"/>
  <c r="E58" i="5"/>
  <c r="D58" i="5"/>
  <c r="V57" i="5"/>
  <c r="E57" i="5"/>
  <c r="F57" i="5" s="1"/>
  <c r="H57" i="5" s="1"/>
  <c r="I57" i="5" s="1"/>
  <c r="D57" i="5"/>
  <c r="V56" i="5"/>
  <c r="E56" i="5"/>
  <c r="D56" i="5"/>
  <c r="V55" i="5"/>
  <c r="E55" i="5"/>
  <c r="D55" i="5"/>
  <c r="V54" i="5"/>
  <c r="R54" i="5"/>
  <c r="E54" i="5"/>
  <c r="D54" i="5"/>
  <c r="E48" i="5"/>
  <c r="D48" i="5"/>
  <c r="V47" i="5"/>
  <c r="I47" i="5"/>
  <c r="F47" i="5"/>
  <c r="V46" i="5"/>
  <c r="F46" i="5"/>
  <c r="H46" i="5" s="1"/>
  <c r="I46" i="5" s="1"/>
  <c r="V45" i="5"/>
  <c r="I45" i="5"/>
  <c r="F45" i="5"/>
  <c r="H45" i="5" s="1"/>
  <c r="V44" i="5"/>
  <c r="F44" i="5"/>
  <c r="H44" i="5" s="1"/>
  <c r="I44" i="5" s="1"/>
  <c r="V43" i="5"/>
  <c r="F43" i="5"/>
  <c r="H43" i="5" s="1"/>
  <c r="I43" i="5" s="1"/>
  <c r="V42" i="5"/>
  <c r="F42" i="5"/>
  <c r="H42" i="5" s="1"/>
  <c r="I42" i="5" s="1"/>
  <c r="V41" i="5"/>
  <c r="H41" i="5"/>
  <c r="I41" i="5" s="1"/>
  <c r="F41" i="5"/>
  <c r="V40" i="5"/>
  <c r="F40" i="5"/>
  <c r="H40" i="5" s="1"/>
  <c r="I40" i="5" s="1"/>
  <c r="V39" i="5"/>
  <c r="F39" i="5"/>
  <c r="H39" i="5" s="1"/>
  <c r="I39" i="5" s="1"/>
  <c r="V38" i="5"/>
  <c r="F38" i="5"/>
  <c r="H38" i="5" s="1"/>
  <c r="I38" i="5" s="1"/>
  <c r="V37" i="5"/>
  <c r="H37" i="5"/>
  <c r="I37" i="5" s="1"/>
  <c r="F37" i="5"/>
  <c r="V36" i="5"/>
  <c r="F36" i="5"/>
  <c r="H36" i="5" s="1"/>
  <c r="I36" i="5" s="1"/>
  <c r="V35" i="5"/>
  <c r="F35" i="5"/>
  <c r="H35" i="5" s="1"/>
  <c r="I35" i="5" s="1"/>
  <c r="V34" i="5"/>
  <c r="F34" i="5"/>
  <c r="H34" i="5" s="1"/>
  <c r="I34" i="5" s="1"/>
  <c r="V33" i="5"/>
  <c r="F33" i="5"/>
  <c r="H33" i="5" s="1"/>
  <c r="I33" i="5" s="1"/>
  <c r="V32" i="5"/>
  <c r="F32" i="5"/>
  <c r="H32" i="5" s="1"/>
  <c r="I32" i="5" s="1"/>
  <c r="V31" i="5"/>
  <c r="F31" i="5"/>
  <c r="H31" i="5" s="1"/>
  <c r="I31" i="5" s="1"/>
  <c r="V30" i="5"/>
  <c r="F30" i="5"/>
  <c r="H30" i="5" s="1"/>
  <c r="I30" i="5" s="1"/>
  <c r="V29" i="5"/>
  <c r="R29" i="5"/>
  <c r="F29" i="5"/>
  <c r="H29" i="5" s="1"/>
  <c r="E23" i="5"/>
  <c r="D23" i="5"/>
  <c r="V22" i="5"/>
  <c r="I22" i="5"/>
  <c r="F22" i="5"/>
  <c r="V21" i="5"/>
  <c r="F21" i="5"/>
  <c r="H21" i="5" s="1"/>
  <c r="I21" i="5" s="1"/>
  <c r="V20" i="5"/>
  <c r="F20" i="5"/>
  <c r="H20" i="5" s="1"/>
  <c r="I20" i="5" s="1"/>
  <c r="V19" i="5"/>
  <c r="F19" i="5"/>
  <c r="H19" i="5" s="1"/>
  <c r="I19" i="5" s="1"/>
  <c r="V18" i="5"/>
  <c r="F18" i="5"/>
  <c r="H18" i="5" s="1"/>
  <c r="I18" i="5" s="1"/>
  <c r="V17" i="5"/>
  <c r="F17" i="5"/>
  <c r="H17" i="5" s="1"/>
  <c r="I17" i="5" s="1"/>
  <c r="V16" i="5"/>
  <c r="F16" i="5"/>
  <c r="H16" i="5" s="1"/>
  <c r="I16" i="5" s="1"/>
  <c r="V15" i="5"/>
  <c r="F15" i="5"/>
  <c r="H15" i="5" s="1"/>
  <c r="I15" i="5" s="1"/>
  <c r="V14" i="5"/>
  <c r="F14" i="5"/>
  <c r="H14" i="5" s="1"/>
  <c r="I14" i="5" s="1"/>
  <c r="V13" i="5"/>
  <c r="H13" i="5"/>
  <c r="I13" i="5" s="1"/>
  <c r="F13" i="5"/>
  <c r="V12" i="5"/>
  <c r="F12" i="5"/>
  <c r="H12" i="5" s="1"/>
  <c r="I12" i="5" s="1"/>
  <c r="V11" i="5"/>
  <c r="F11" i="5"/>
  <c r="H11" i="5" s="1"/>
  <c r="I11" i="5" s="1"/>
  <c r="V10" i="5"/>
  <c r="F10" i="5"/>
  <c r="H10" i="5" s="1"/>
  <c r="I10" i="5" s="1"/>
  <c r="V9" i="5"/>
  <c r="F9" i="5"/>
  <c r="H9" i="5" s="1"/>
  <c r="I9" i="5" s="1"/>
  <c r="V8" i="5"/>
  <c r="F8" i="5"/>
  <c r="H8" i="5" s="1"/>
  <c r="I8" i="5" s="1"/>
  <c r="V7" i="5"/>
  <c r="F7" i="5"/>
  <c r="H7" i="5" s="1"/>
  <c r="I7" i="5" s="1"/>
  <c r="V6" i="5"/>
  <c r="F6" i="5"/>
  <c r="H6" i="5" s="1"/>
  <c r="I6" i="5" s="1"/>
  <c r="V5" i="5"/>
  <c r="F5" i="5"/>
  <c r="H5" i="5" s="1"/>
  <c r="I5" i="5" s="1"/>
  <c r="V4" i="5"/>
  <c r="R4" i="5"/>
  <c r="F4" i="5"/>
  <c r="H4" i="5" s="1"/>
  <c r="I4" i="5" s="1"/>
  <c r="J5" i="5" s="1"/>
  <c r="K29" i="16" l="1"/>
  <c r="F54" i="16"/>
  <c r="H54" i="16" s="1"/>
  <c r="K54" i="16" s="1"/>
  <c r="F55" i="16"/>
  <c r="H55" i="16" s="1"/>
  <c r="I55" i="16" s="1"/>
  <c r="F59" i="16"/>
  <c r="H59" i="16" s="1"/>
  <c r="I59" i="16" s="1"/>
  <c r="F63" i="16"/>
  <c r="H63" i="16" s="1"/>
  <c r="I63" i="16" s="1"/>
  <c r="F67" i="16"/>
  <c r="H67" i="16" s="1"/>
  <c r="I67" i="16" s="1"/>
  <c r="F71" i="16"/>
  <c r="H71" i="16" s="1"/>
  <c r="I71" i="16" s="1"/>
  <c r="F57" i="16"/>
  <c r="H57" i="16" s="1"/>
  <c r="I57" i="16" s="1"/>
  <c r="F61" i="16"/>
  <c r="H61" i="16" s="1"/>
  <c r="I61" i="16" s="1"/>
  <c r="F65" i="16"/>
  <c r="H65" i="16" s="1"/>
  <c r="I65" i="16" s="1"/>
  <c r="F69" i="16"/>
  <c r="H69" i="16" s="1"/>
  <c r="I69" i="16" s="1"/>
  <c r="F61" i="15"/>
  <c r="H61" i="15" s="1"/>
  <c r="I61" i="15" s="1"/>
  <c r="F65" i="15"/>
  <c r="H65" i="15" s="1"/>
  <c r="I65" i="15" s="1"/>
  <c r="F69" i="15"/>
  <c r="H69" i="15" s="1"/>
  <c r="I69" i="15" s="1"/>
  <c r="K4" i="15"/>
  <c r="I4" i="15"/>
  <c r="J5" i="15" s="1"/>
  <c r="K5" i="15" s="1"/>
  <c r="F54" i="15"/>
  <c r="H54" i="15" s="1"/>
  <c r="K54" i="15" s="1"/>
  <c r="F58" i="15"/>
  <c r="H58" i="15" s="1"/>
  <c r="I58" i="15" s="1"/>
  <c r="F62" i="15"/>
  <c r="H62" i="15" s="1"/>
  <c r="I62" i="15" s="1"/>
  <c r="F66" i="15"/>
  <c r="H66" i="15" s="1"/>
  <c r="I66" i="15" s="1"/>
  <c r="F70" i="15"/>
  <c r="H70" i="15" s="1"/>
  <c r="I70" i="15" s="1"/>
  <c r="F55" i="15"/>
  <c r="H55" i="15" s="1"/>
  <c r="I55" i="15" s="1"/>
  <c r="D73" i="15"/>
  <c r="R31" i="16"/>
  <c r="K31" i="16"/>
  <c r="J32" i="16"/>
  <c r="I4" i="16"/>
  <c r="J5" i="16" s="1"/>
  <c r="L29" i="16"/>
  <c r="R30" i="16"/>
  <c r="K30" i="16"/>
  <c r="L30" i="16" s="1"/>
  <c r="J33" i="16"/>
  <c r="J6" i="16"/>
  <c r="I54" i="16"/>
  <c r="J55" i="16" s="1"/>
  <c r="E73" i="16"/>
  <c r="L30" i="15"/>
  <c r="L29" i="15"/>
  <c r="K30" i="15"/>
  <c r="K31" i="15"/>
  <c r="R31" i="15"/>
  <c r="L4" i="15"/>
  <c r="I54" i="15"/>
  <c r="J55" i="15" s="1"/>
  <c r="J32" i="15"/>
  <c r="E73" i="15"/>
  <c r="F59" i="14"/>
  <c r="H59" i="14" s="1"/>
  <c r="I59" i="14" s="1"/>
  <c r="F64" i="14"/>
  <c r="H64" i="14" s="1"/>
  <c r="I64" i="14" s="1"/>
  <c r="F68" i="14"/>
  <c r="H68" i="14" s="1"/>
  <c r="I68" i="14" s="1"/>
  <c r="F63" i="14"/>
  <c r="H63" i="14" s="1"/>
  <c r="I63" i="14" s="1"/>
  <c r="F58" i="14"/>
  <c r="H58" i="14" s="1"/>
  <c r="I58" i="14" s="1"/>
  <c r="F62" i="14"/>
  <c r="H62" i="14" s="1"/>
  <c r="I62" i="14" s="1"/>
  <c r="F67" i="14"/>
  <c r="H67" i="14" s="1"/>
  <c r="I67" i="14" s="1"/>
  <c r="F71" i="14"/>
  <c r="H71" i="14" s="1"/>
  <c r="I71" i="14" s="1"/>
  <c r="F72" i="14"/>
  <c r="D73" i="14"/>
  <c r="F61" i="14"/>
  <c r="H61" i="14" s="1"/>
  <c r="I61" i="14" s="1"/>
  <c r="F66" i="14"/>
  <c r="H66" i="14" s="1"/>
  <c r="I66" i="14" s="1"/>
  <c r="F70" i="14"/>
  <c r="H70" i="14" s="1"/>
  <c r="I70" i="14" s="1"/>
  <c r="F54" i="14"/>
  <c r="H54" i="14" s="1"/>
  <c r="K54" i="14" s="1"/>
  <c r="F55" i="14"/>
  <c r="H55" i="14" s="1"/>
  <c r="I55" i="14" s="1"/>
  <c r="F56" i="14"/>
  <c r="H56" i="14" s="1"/>
  <c r="I56" i="14" s="1"/>
  <c r="F60" i="14"/>
  <c r="H60" i="14" s="1"/>
  <c r="I60" i="14" s="1"/>
  <c r="F65" i="14"/>
  <c r="H65" i="14" s="1"/>
  <c r="I65" i="14" s="1"/>
  <c r="F69" i="14"/>
  <c r="H69" i="14" s="1"/>
  <c r="I69" i="14" s="1"/>
  <c r="K4" i="14"/>
  <c r="I4" i="14"/>
  <c r="J5" i="14" s="1"/>
  <c r="J6" i="14" s="1"/>
  <c r="J7" i="14" s="1"/>
  <c r="I29" i="14"/>
  <c r="J30" i="14" s="1"/>
  <c r="E73" i="14"/>
  <c r="F67" i="13"/>
  <c r="H67" i="13" s="1"/>
  <c r="I67" i="13" s="1"/>
  <c r="F57" i="13"/>
  <c r="H57" i="13" s="1"/>
  <c r="I57" i="13" s="1"/>
  <c r="F61" i="13"/>
  <c r="H61" i="13" s="1"/>
  <c r="I61" i="13" s="1"/>
  <c r="F65" i="13"/>
  <c r="H65" i="13" s="1"/>
  <c r="I65" i="13" s="1"/>
  <c r="F69" i="13"/>
  <c r="H69" i="13" s="1"/>
  <c r="I69" i="13" s="1"/>
  <c r="F56" i="13"/>
  <c r="H56" i="13" s="1"/>
  <c r="I56" i="13" s="1"/>
  <c r="F60" i="13"/>
  <c r="H60" i="13" s="1"/>
  <c r="I60" i="13" s="1"/>
  <c r="F64" i="13"/>
  <c r="H64" i="13" s="1"/>
  <c r="I64" i="13" s="1"/>
  <c r="F68" i="13"/>
  <c r="H68" i="13" s="1"/>
  <c r="I68" i="13" s="1"/>
  <c r="F72" i="13"/>
  <c r="F71" i="13"/>
  <c r="H71" i="13" s="1"/>
  <c r="I71" i="13" s="1"/>
  <c r="F71" i="12"/>
  <c r="H71" i="12" s="1"/>
  <c r="I71" i="12" s="1"/>
  <c r="F57" i="12"/>
  <c r="H57" i="12" s="1"/>
  <c r="I57" i="12" s="1"/>
  <c r="F61" i="12"/>
  <c r="H61" i="12" s="1"/>
  <c r="I61" i="12" s="1"/>
  <c r="F65" i="12"/>
  <c r="H65" i="12" s="1"/>
  <c r="I65" i="12" s="1"/>
  <c r="F69" i="12"/>
  <c r="H69" i="12" s="1"/>
  <c r="I69" i="12" s="1"/>
  <c r="F56" i="12"/>
  <c r="H56" i="12" s="1"/>
  <c r="I56" i="12" s="1"/>
  <c r="F60" i="12"/>
  <c r="H60" i="12" s="1"/>
  <c r="I60" i="12" s="1"/>
  <c r="F64" i="12"/>
  <c r="H64" i="12" s="1"/>
  <c r="I64" i="12" s="1"/>
  <c r="F68" i="12"/>
  <c r="H68" i="12" s="1"/>
  <c r="I68" i="12" s="1"/>
  <c r="F72" i="12"/>
  <c r="F58" i="12"/>
  <c r="H58" i="12" s="1"/>
  <c r="I58" i="12" s="1"/>
  <c r="F62" i="12"/>
  <c r="H62" i="12" s="1"/>
  <c r="I62" i="12" s="1"/>
  <c r="F66" i="12"/>
  <c r="H66" i="12" s="1"/>
  <c r="I66" i="12" s="1"/>
  <c r="F70" i="12"/>
  <c r="H70" i="12" s="1"/>
  <c r="I70" i="12" s="1"/>
  <c r="F57" i="11"/>
  <c r="H57" i="11" s="1"/>
  <c r="I57" i="11" s="1"/>
  <c r="F61" i="11"/>
  <c r="H61" i="11" s="1"/>
  <c r="I61" i="11" s="1"/>
  <c r="F65" i="11"/>
  <c r="H65" i="11" s="1"/>
  <c r="I65" i="11" s="1"/>
  <c r="F69" i="11"/>
  <c r="H69" i="11" s="1"/>
  <c r="I69" i="11" s="1"/>
  <c r="F56" i="11"/>
  <c r="H56" i="11" s="1"/>
  <c r="I56" i="11" s="1"/>
  <c r="F60" i="11"/>
  <c r="H60" i="11" s="1"/>
  <c r="I60" i="11" s="1"/>
  <c r="F64" i="11"/>
  <c r="H64" i="11" s="1"/>
  <c r="I64" i="11" s="1"/>
  <c r="F68" i="11"/>
  <c r="H68" i="11" s="1"/>
  <c r="I68" i="11" s="1"/>
  <c r="F72" i="11"/>
  <c r="F55" i="11"/>
  <c r="H55" i="11" s="1"/>
  <c r="I55" i="11" s="1"/>
  <c r="F59" i="11"/>
  <c r="H59" i="11" s="1"/>
  <c r="I59" i="11" s="1"/>
  <c r="F63" i="11"/>
  <c r="H63" i="11" s="1"/>
  <c r="I63" i="11" s="1"/>
  <c r="F67" i="11"/>
  <c r="H67" i="11" s="1"/>
  <c r="I67" i="11" s="1"/>
  <c r="F71" i="11"/>
  <c r="H71" i="11" s="1"/>
  <c r="I71" i="11" s="1"/>
  <c r="F58" i="11"/>
  <c r="H58" i="11" s="1"/>
  <c r="I58" i="11" s="1"/>
  <c r="F62" i="11"/>
  <c r="H62" i="11" s="1"/>
  <c r="I62" i="11" s="1"/>
  <c r="F66" i="11"/>
  <c r="H66" i="11" s="1"/>
  <c r="I66" i="11" s="1"/>
  <c r="F70" i="11"/>
  <c r="H70" i="11" s="1"/>
  <c r="I70" i="11" s="1"/>
  <c r="F68" i="10"/>
  <c r="H68" i="10" s="1"/>
  <c r="I68" i="10" s="1"/>
  <c r="F54" i="10"/>
  <c r="H54" i="10" s="1"/>
  <c r="I54" i="10" s="1"/>
  <c r="J55" i="10" s="1"/>
  <c r="F72" i="10"/>
  <c r="F70" i="10"/>
  <c r="H70" i="10" s="1"/>
  <c r="I70" i="10" s="1"/>
  <c r="F71" i="9"/>
  <c r="H71" i="9" s="1"/>
  <c r="I71" i="9" s="1"/>
  <c r="F58" i="9"/>
  <c r="H58" i="9" s="1"/>
  <c r="I58" i="9" s="1"/>
  <c r="F62" i="9"/>
  <c r="H62" i="9" s="1"/>
  <c r="I62" i="9" s="1"/>
  <c r="F66" i="9"/>
  <c r="H66" i="9" s="1"/>
  <c r="I66" i="9" s="1"/>
  <c r="F70" i="9"/>
  <c r="H70" i="9" s="1"/>
  <c r="I70" i="9" s="1"/>
  <c r="D73" i="9"/>
  <c r="F56" i="9"/>
  <c r="H56" i="9" s="1"/>
  <c r="I56" i="9" s="1"/>
  <c r="F60" i="9"/>
  <c r="H60" i="9" s="1"/>
  <c r="I60" i="9" s="1"/>
  <c r="F64" i="9"/>
  <c r="H64" i="9" s="1"/>
  <c r="I64" i="9" s="1"/>
  <c r="F68" i="9"/>
  <c r="H68" i="9" s="1"/>
  <c r="I68" i="9" s="1"/>
  <c r="F72" i="9"/>
  <c r="F57" i="8"/>
  <c r="H57" i="8" s="1"/>
  <c r="I57" i="8" s="1"/>
  <c r="F61" i="8"/>
  <c r="H61" i="8" s="1"/>
  <c r="I61" i="8" s="1"/>
  <c r="F65" i="8"/>
  <c r="H65" i="8" s="1"/>
  <c r="I65" i="8" s="1"/>
  <c r="F69" i="8"/>
  <c r="H69" i="8" s="1"/>
  <c r="I69" i="8" s="1"/>
  <c r="F56" i="8"/>
  <c r="H56" i="8" s="1"/>
  <c r="I56" i="8" s="1"/>
  <c r="F60" i="8"/>
  <c r="H60" i="8" s="1"/>
  <c r="I60" i="8" s="1"/>
  <c r="F64" i="8"/>
  <c r="H64" i="8" s="1"/>
  <c r="I64" i="8" s="1"/>
  <c r="F68" i="8"/>
  <c r="H68" i="8" s="1"/>
  <c r="I68" i="8" s="1"/>
  <c r="F72" i="8"/>
  <c r="F55" i="8"/>
  <c r="H55" i="8" s="1"/>
  <c r="I55" i="8" s="1"/>
  <c r="F59" i="8"/>
  <c r="H59" i="8" s="1"/>
  <c r="I59" i="8" s="1"/>
  <c r="F63" i="8"/>
  <c r="H63" i="8" s="1"/>
  <c r="I63" i="8" s="1"/>
  <c r="F67" i="8"/>
  <c r="H67" i="8" s="1"/>
  <c r="I67" i="8" s="1"/>
  <c r="F71" i="8"/>
  <c r="H71" i="8" s="1"/>
  <c r="I71" i="8" s="1"/>
  <c r="F58" i="8"/>
  <c r="H58" i="8" s="1"/>
  <c r="I58" i="8" s="1"/>
  <c r="F62" i="8"/>
  <c r="H62" i="8" s="1"/>
  <c r="I62" i="8" s="1"/>
  <c r="F66" i="8"/>
  <c r="H66" i="8" s="1"/>
  <c r="I66" i="8" s="1"/>
  <c r="F70" i="8"/>
  <c r="H70" i="8" s="1"/>
  <c r="I70" i="8" s="1"/>
  <c r="F58" i="7"/>
  <c r="H58" i="7" s="1"/>
  <c r="I58" i="7" s="1"/>
  <c r="F62" i="7"/>
  <c r="H62" i="7" s="1"/>
  <c r="I62" i="7" s="1"/>
  <c r="F66" i="7"/>
  <c r="H66" i="7" s="1"/>
  <c r="I66" i="7" s="1"/>
  <c r="F70" i="7"/>
  <c r="H70" i="7" s="1"/>
  <c r="I70" i="7" s="1"/>
  <c r="F57" i="7"/>
  <c r="H57" i="7" s="1"/>
  <c r="I57" i="7" s="1"/>
  <c r="F61" i="7"/>
  <c r="H61" i="7" s="1"/>
  <c r="I61" i="7" s="1"/>
  <c r="F65" i="7"/>
  <c r="H65" i="7" s="1"/>
  <c r="I65" i="7" s="1"/>
  <c r="F69" i="7"/>
  <c r="H69" i="7" s="1"/>
  <c r="I69" i="7" s="1"/>
  <c r="F56" i="7"/>
  <c r="H56" i="7" s="1"/>
  <c r="I56" i="7" s="1"/>
  <c r="F60" i="7"/>
  <c r="H60" i="7" s="1"/>
  <c r="I60" i="7" s="1"/>
  <c r="F64" i="7"/>
  <c r="H64" i="7" s="1"/>
  <c r="I64" i="7" s="1"/>
  <c r="F68" i="7"/>
  <c r="H68" i="7" s="1"/>
  <c r="I68" i="7" s="1"/>
  <c r="F72" i="7"/>
  <c r="F71" i="7"/>
  <c r="H71" i="7" s="1"/>
  <c r="I71" i="7" s="1"/>
  <c r="D73" i="6"/>
  <c r="F56" i="6"/>
  <c r="H56" i="6" s="1"/>
  <c r="I56" i="6" s="1"/>
  <c r="F60" i="6"/>
  <c r="H60" i="6" s="1"/>
  <c r="I60" i="6" s="1"/>
  <c r="F64" i="6"/>
  <c r="H64" i="6" s="1"/>
  <c r="I64" i="6" s="1"/>
  <c r="F68" i="6"/>
  <c r="H68" i="6" s="1"/>
  <c r="I68" i="6" s="1"/>
  <c r="F72" i="6"/>
  <c r="F71" i="6"/>
  <c r="H71" i="6" s="1"/>
  <c r="I71" i="6" s="1"/>
  <c r="F58" i="6"/>
  <c r="H58" i="6" s="1"/>
  <c r="I58" i="6" s="1"/>
  <c r="F62" i="6"/>
  <c r="H62" i="6" s="1"/>
  <c r="I62" i="6" s="1"/>
  <c r="F66" i="6"/>
  <c r="H66" i="6" s="1"/>
  <c r="I66" i="6" s="1"/>
  <c r="F70" i="6"/>
  <c r="H70" i="6" s="1"/>
  <c r="I70" i="6" s="1"/>
  <c r="F55" i="5"/>
  <c r="H55" i="5" s="1"/>
  <c r="I55" i="5" s="1"/>
  <c r="F59" i="5"/>
  <c r="H59" i="5" s="1"/>
  <c r="I59" i="5" s="1"/>
  <c r="F63" i="5"/>
  <c r="H63" i="5" s="1"/>
  <c r="I63" i="5" s="1"/>
  <c r="F67" i="5"/>
  <c r="H67" i="5" s="1"/>
  <c r="I67" i="5" s="1"/>
  <c r="F71" i="5"/>
  <c r="H71" i="5" s="1"/>
  <c r="I71" i="5" s="1"/>
  <c r="F58" i="5"/>
  <c r="H58" i="5" s="1"/>
  <c r="I58" i="5" s="1"/>
  <c r="F62" i="5"/>
  <c r="H62" i="5" s="1"/>
  <c r="I62" i="5" s="1"/>
  <c r="F66" i="5"/>
  <c r="H66" i="5" s="1"/>
  <c r="I66" i="5" s="1"/>
  <c r="F70" i="5"/>
  <c r="H70" i="5" s="1"/>
  <c r="I70" i="5" s="1"/>
  <c r="D73" i="5"/>
  <c r="F56" i="5"/>
  <c r="H56" i="5" s="1"/>
  <c r="I56" i="5" s="1"/>
  <c r="F60" i="5"/>
  <c r="H60" i="5" s="1"/>
  <c r="I60" i="5" s="1"/>
  <c r="F64" i="5"/>
  <c r="H64" i="5" s="1"/>
  <c r="I64" i="5" s="1"/>
  <c r="F68" i="5"/>
  <c r="H68" i="5" s="1"/>
  <c r="I68" i="5" s="1"/>
  <c r="F72" i="5"/>
  <c r="F54" i="13"/>
  <c r="H54" i="13" s="1"/>
  <c r="I54" i="13" s="1"/>
  <c r="J55" i="13" s="1"/>
  <c r="J56" i="13" s="1"/>
  <c r="J57" i="13" s="1"/>
  <c r="I29" i="12"/>
  <c r="J30" i="12" s="1"/>
  <c r="J31" i="12" s="1"/>
  <c r="K4" i="12"/>
  <c r="I4" i="12"/>
  <c r="J5" i="12" s="1"/>
  <c r="K5" i="12" s="1"/>
  <c r="K29" i="11"/>
  <c r="L29" i="11" s="1"/>
  <c r="F55" i="10"/>
  <c r="H55" i="10" s="1"/>
  <c r="I55" i="10" s="1"/>
  <c r="J56" i="10" s="1"/>
  <c r="F57" i="10"/>
  <c r="H57" i="10" s="1"/>
  <c r="I57" i="10" s="1"/>
  <c r="F71" i="10"/>
  <c r="H71" i="10" s="1"/>
  <c r="I71" i="10" s="1"/>
  <c r="J31" i="9"/>
  <c r="I54" i="9"/>
  <c r="J55" i="9" s="1"/>
  <c r="K55" i="9" s="1"/>
  <c r="I29" i="8"/>
  <c r="J30" i="8" s="1"/>
  <c r="K29" i="8"/>
  <c r="E73" i="8"/>
  <c r="K29" i="6"/>
  <c r="L29" i="6" s="1"/>
  <c r="I29" i="6"/>
  <c r="J30" i="6" s="1"/>
  <c r="K4" i="5"/>
  <c r="K4" i="13"/>
  <c r="I4" i="13"/>
  <c r="J5" i="13" s="1"/>
  <c r="J6" i="13" s="1"/>
  <c r="I29" i="13"/>
  <c r="J30" i="13" s="1"/>
  <c r="J31" i="13" s="1"/>
  <c r="K29" i="13"/>
  <c r="K54" i="13"/>
  <c r="D73" i="13"/>
  <c r="L29" i="12"/>
  <c r="F54" i="12"/>
  <c r="H54" i="12" s="1"/>
  <c r="D73" i="12"/>
  <c r="K4" i="11"/>
  <c r="I4" i="11"/>
  <c r="J5" i="11" s="1"/>
  <c r="J6" i="11" s="1"/>
  <c r="R30" i="11"/>
  <c r="K30" i="11"/>
  <c r="J31" i="11"/>
  <c r="F54" i="11"/>
  <c r="H54" i="11" s="1"/>
  <c r="D73" i="11"/>
  <c r="K4" i="10"/>
  <c r="I4" i="10"/>
  <c r="J5" i="10" s="1"/>
  <c r="I29" i="10"/>
  <c r="J30" i="10" s="1"/>
  <c r="K29" i="10"/>
  <c r="R55" i="10"/>
  <c r="E73" i="10"/>
  <c r="K54" i="10"/>
  <c r="L54" i="10" s="1"/>
  <c r="I4" i="9"/>
  <c r="J5" i="9" s="1"/>
  <c r="K4" i="9"/>
  <c r="R31" i="9"/>
  <c r="L30" i="9"/>
  <c r="R30" i="9"/>
  <c r="L29" i="9"/>
  <c r="J32" i="9"/>
  <c r="K31" i="9"/>
  <c r="E73" i="9"/>
  <c r="K4" i="8"/>
  <c r="I4" i="8"/>
  <c r="J5" i="8" s="1"/>
  <c r="L29" i="8"/>
  <c r="R30" i="8"/>
  <c r="K30" i="8"/>
  <c r="J31" i="8"/>
  <c r="F54" i="8"/>
  <c r="H54" i="8" s="1"/>
  <c r="D73" i="8"/>
  <c r="I4" i="7"/>
  <c r="J5" i="7" s="1"/>
  <c r="K4" i="7"/>
  <c r="K31" i="7"/>
  <c r="R31" i="7"/>
  <c r="J32" i="7"/>
  <c r="K29" i="7"/>
  <c r="L29" i="7" s="1"/>
  <c r="K30" i="7"/>
  <c r="L30" i="7" s="1"/>
  <c r="R30" i="7"/>
  <c r="J33" i="7"/>
  <c r="F54" i="7"/>
  <c r="H54" i="7" s="1"/>
  <c r="D73" i="7"/>
  <c r="K30" i="6"/>
  <c r="R30" i="6"/>
  <c r="J31" i="6"/>
  <c r="J32" i="6" s="1"/>
  <c r="I4" i="6"/>
  <c r="J5" i="6" s="1"/>
  <c r="F54" i="6"/>
  <c r="H54" i="6" s="1"/>
  <c r="E73" i="6"/>
  <c r="R5" i="5"/>
  <c r="L4" i="5"/>
  <c r="K5" i="5"/>
  <c r="J6" i="5"/>
  <c r="I29" i="5"/>
  <c r="J30" i="5" s="1"/>
  <c r="J31" i="5" s="1"/>
  <c r="K29" i="5"/>
  <c r="F54" i="5"/>
  <c r="H54" i="5" s="1"/>
  <c r="E73" i="5"/>
  <c r="J6" i="15" l="1"/>
  <c r="R5" i="15"/>
  <c r="S30" i="16"/>
  <c r="W30" i="16" s="1"/>
  <c r="R6" i="16"/>
  <c r="K6" i="16"/>
  <c r="J7" i="16"/>
  <c r="K32" i="16"/>
  <c r="L32" i="16" s="1"/>
  <c r="L31" i="16"/>
  <c r="R32" i="16"/>
  <c r="K55" i="16"/>
  <c r="L54" i="16"/>
  <c r="R55" i="16"/>
  <c r="S29" i="16"/>
  <c r="W29" i="16" s="1"/>
  <c r="R33" i="16"/>
  <c r="K33" i="16"/>
  <c r="J34" i="16"/>
  <c r="J56" i="16"/>
  <c r="K5" i="16"/>
  <c r="L5" i="16" s="1"/>
  <c r="L4" i="16"/>
  <c r="R5" i="16"/>
  <c r="K55" i="15"/>
  <c r="R55" i="15"/>
  <c r="L54" i="15"/>
  <c r="L31" i="15"/>
  <c r="R32" i="15"/>
  <c r="K32" i="15"/>
  <c r="J33" i="15"/>
  <c r="S29" i="15"/>
  <c r="W29" i="15" s="1"/>
  <c r="J56" i="15"/>
  <c r="S30" i="15"/>
  <c r="W30" i="15" s="1"/>
  <c r="S4" i="15"/>
  <c r="W4" i="15" s="1"/>
  <c r="L5" i="15"/>
  <c r="K6" i="15"/>
  <c r="J7" i="15"/>
  <c r="R6" i="15"/>
  <c r="I54" i="14"/>
  <c r="J55" i="14" s="1"/>
  <c r="J56" i="14" s="1"/>
  <c r="L29" i="14"/>
  <c r="R30" i="14"/>
  <c r="K30" i="14"/>
  <c r="R7" i="14"/>
  <c r="K7" i="14"/>
  <c r="K55" i="14"/>
  <c r="R6" i="14"/>
  <c r="K6" i="14"/>
  <c r="L6" i="14" s="1"/>
  <c r="J31" i="14"/>
  <c r="R5" i="14"/>
  <c r="K5" i="14"/>
  <c r="L5" i="14" s="1"/>
  <c r="L4" i="14"/>
  <c r="J8" i="14"/>
  <c r="K30" i="12"/>
  <c r="R30" i="12"/>
  <c r="L4" i="12"/>
  <c r="J6" i="12"/>
  <c r="J7" i="12" s="1"/>
  <c r="R5" i="12"/>
  <c r="K55" i="10"/>
  <c r="L55" i="10" s="1"/>
  <c r="J56" i="9"/>
  <c r="R31" i="12"/>
  <c r="J32" i="12"/>
  <c r="K31" i="12"/>
  <c r="L30" i="12"/>
  <c r="S30" i="12" s="1"/>
  <c r="W30" i="12" s="1"/>
  <c r="L54" i="9"/>
  <c r="S54" i="9" s="1"/>
  <c r="W54" i="9" s="1"/>
  <c r="R55" i="9"/>
  <c r="R31" i="13"/>
  <c r="K31" i="13"/>
  <c r="J32" i="13"/>
  <c r="R6" i="13"/>
  <c r="K6" i="13"/>
  <c r="J7" i="13"/>
  <c r="R57" i="13"/>
  <c r="K57" i="13"/>
  <c r="R56" i="13"/>
  <c r="K56" i="13"/>
  <c r="L56" i="13" s="1"/>
  <c r="J58" i="13"/>
  <c r="R5" i="13"/>
  <c r="K5" i="13"/>
  <c r="L5" i="13" s="1"/>
  <c r="L4" i="13"/>
  <c r="L54" i="13"/>
  <c r="R55" i="13"/>
  <c r="K55" i="13"/>
  <c r="L55" i="13" s="1"/>
  <c r="L29" i="13"/>
  <c r="R30" i="13"/>
  <c r="K30" i="13"/>
  <c r="L30" i="13" s="1"/>
  <c r="R32" i="12"/>
  <c r="K32" i="12"/>
  <c r="R7" i="12"/>
  <c r="K7" i="12"/>
  <c r="J8" i="12"/>
  <c r="S29" i="12"/>
  <c r="W29" i="12" s="1"/>
  <c r="L5" i="12"/>
  <c r="R6" i="12"/>
  <c r="K6" i="12"/>
  <c r="L6" i="12" s="1"/>
  <c r="J33" i="12"/>
  <c r="K54" i="12"/>
  <c r="I54" i="12"/>
  <c r="J55" i="12" s="1"/>
  <c r="S4" i="12"/>
  <c r="W4" i="12" s="1"/>
  <c r="R6" i="11"/>
  <c r="K6" i="11"/>
  <c r="J7" i="11"/>
  <c r="K54" i="11"/>
  <c r="I54" i="11"/>
  <c r="J55" i="11" s="1"/>
  <c r="S29" i="11"/>
  <c r="W29" i="11" s="1"/>
  <c r="L30" i="11"/>
  <c r="R31" i="11"/>
  <c r="K31" i="11"/>
  <c r="J32" i="11"/>
  <c r="R5" i="11"/>
  <c r="K5" i="11"/>
  <c r="L5" i="11" s="1"/>
  <c r="L4" i="11"/>
  <c r="S54" i="10"/>
  <c r="W54" i="10" s="1"/>
  <c r="R56" i="10"/>
  <c r="K56" i="10"/>
  <c r="L29" i="10"/>
  <c r="K30" i="10"/>
  <c r="R30" i="10"/>
  <c r="J31" i="10"/>
  <c r="R5" i="10"/>
  <c r="K5" i="10"/>
  <c r="L4" i="10"/>
  <c r="J57" i="10"/>
  <c r="J6" i="10"/>
  <c r="L4" i="9"/>
  <c r="R5" i="9"/>
  <c r="K5" i="9"/>
  <c r="R56" i="9"/>
  <c r="K56" i="9"/>
  <c r="L55" i="9"/>
  <c r="J57" i="9"/>
  <c r="R32" i="9"/>
  <c r="L31" i="9"/>
  <c r="K32" i="9"/>
  <c r="S30" i="9"/>
  <c r="W30" i="9" s="1"/>
  <c r="J6" i="9"/>
  <c r="J33" i="9"/>
  <c r="S29" i="9"/>
  <c r="W29" i="9" s="1"/>
  <c r="L4" i="8"/>
  <c r="R5" i="8"/>
  <c r="K5" i="8"/>
  <c r="K54" i="8"/>
  <c r="I54" i="8"/>
  <c r="J55" i="8" s="1"/>
  <c r="S29" i="8"/>
  <c r="W29" i="8" s="1"/>
  <c r="L30" i="8"/>
  <c r="R31" i="8"/>
  <c r="K31" i="8"/>
  <c r="J32" i="8"/>
  <c r="J6" i="8"/>
  <c r="S30" i="7"/>
  <c r="W30" i="7" s="1"/>
  <c r="K54" i="7"/>
  <c r="I54" i="7"/>
  <c r="J55" i="7" s="1"/>
  <c r="R33" i="7"/>
  <c r="K33" i="7"/>
  <c r="S29" i="7"/>
  <c r="W29" i="7" s="1"/>
  <c r="K5" i="7"/>
  <c r="L4" i="7"/>
  <c r="R5" i="7"/>
  <c r="J34" i="7"/>
  <c r="K32" i="7"/>
  <c r="L32" i="7" s="1"/>
  <c r="L31" i="7"/>
  <c r="R32" i="7"/>
  <c r="J6" i="7"/>
  <c r="L30" i="6"/>
  <c r="K31" i="6"/>
  <c r="L31" i="6" s="1"/>
  <c r="R31" i="6"/>
  <c r="K5" i="6"/>
  <c r="R5" i="6"/>
  <c r="L4" i="6"/>
  <c r="K32" i="6"/>
  <c r="R32" i="6"/>
  <c r="K54" i="6"/>
  <c r="I54" i="6"/>
  <c r="J55" i="6" s="1"/>
  <c r="J33" i="6"/>
  <c r="S29" i="6"/>
  <c r="W29" i="6" s="1"/>
  <c r="J6" i="6"/>
  <c r="R31" i="5"/>
  <c r="K31" i="5"/>
  <c r="J32" i="5"/>
  <c r="R6" i="5"/>
  <c r="K6" i="5"/>
  <c r="L5" i="5"/>
  <c r="J7" i="5"/>
  <c r="S4" i="5"/>
  <c r="W4" i="5" s="1"/>
  <c r="K30" i="5"/>
  <c r="L30" i="5" s="1"/>
  <c r="L29" i="5"/>
  <c r="R30" i="5"/>
  <c r="I54" i="5"/>
  <c r="J55" i="5" s="1"/>
  <c r="K54" i="5"/>
  <c r="S32" i="16" l="1"/>
  <c r="W32" i="16" s="1"/>
  <c r="S5" i="16"/>
  <c r="W5" i="16" s="1"/>
  <c r="S31" i="16"/>
  <c r="W31" i="16" s="1"/>
  <c r="R34" i="16"/>
  <c r="K34" i="16"/>
  <c r="L33" i="16"/>
  <c r="J35" i="16"/>
  <c r="R7" i="16"/>
  <c r="K7" i="16"/>
  <c r="L6" i="16"/>
  <c r="J8" i="16"/>
  <c r="L55" i="16"/>
  <c r="R56" i="16"/>
  <c r="K56" i="16"/>
  <c r="J57" i="16"/>
  <c r="S54" i="16"/>
  <c r="W54" i="16" s="1"/>
  <c r="S4" i="16"/>
  <c r="W4" i="16" s="1"/>
  <c r="L55" i="15"/>
  <c r="R56" i="15"/>
  <c r="K56" i="15"/>
  <c r="J57" i="15"/>
  <c r="L32" i="15"/>
  <c r="K33" i="15"/>
  <c r="R33" i="15"/>
  <c r="J34" i="15"/>
  <c r="L6" i="15"/>
  <c r="R7" i="15"/>
  <c r="K7" i="15"/>
  <c r="J8" i="15"/>
  <c r="S31" i="15"/>
  <c r="W31" i="15" s="1"/>
  <c r="S5" i="15"/>
  <c r="W5" i="15" s="1"/>
  <c r="S54" i="15"/>
  <c r="W54" i="15" s="1"/>
  <c r="R55" i="14"/>
  <c r="L54" i="14"/>
  <c r="S5" i="14"/>
  <c r="W5" i="14" s="1"/>
  <c r="S54" i="14"/>
  <c r="W54" i="14" s="1"/>
  <c r="S6" i="14"/>
  <c r="W6" i="14" s="1"/>
  <c r="R8" i="14"/>
  <c r="K8" i="14"/>
  <c r="L7" i="14"/>
  <c r="J9" i="14"/>
  <c r="L30" i="14"/>
  <c r="R31" i="14"/>
  <c r="K31" i="14"/>
  <c r="J32" i="14"/>
  <c r="R56" i="14"/>
  <c r="K56" i="14"/>
  <c r="L55" i="14"/>
  <c r="J57" i="14"/>
  <c r="S4" i="14"/>
  <c r="W4" i="14" s="1"/>
  <c r="S29" i="14"/>
  <c r="W29" i="14" s="1"/>
  <c r="L31" i="12"/>
  <c r="S56" i="13"/>
  <c r="W56" i="13" s="1"/>
  <c r="S55" i="13"/>
  <c r="W55" i="13" s="1"/>
  <c r="S30" i="13"/>
  <c r="W30" i="13" s="1"/>
  <c r="R7" i="13"/>
  <c r="K7" i="13"/>
  <c r="L6" i="13"/>
  <c r="J8" i="13"/>
  <c r="S54" i="13"/>
  <c r="W54" i="13" s="1"/>
  <c r="S29" i="13"/>
  <c r="W29" i="13" s="1"/>
  <c r="S4" i="13"/>
  <c r="W4" i="13" s="1"/>
  <c r="L31" i="13"/>
  <c r="R32" i="13"/>
  <c r="K32" i="13"/>
  <c r="J33" i="13"/>
  <c r="R58" i="13"/>
  <c r="K58" i="13"/>
  <c r="L57" i="13"/>
  <c r="J59" i="13"/>
  <c r="S5" i="13"/>
  <c r="W5" i="13" s="1"/>
  <c r="S6" i="12"/>
  <c r="W6" i="12" s="1"/>
  <c r="L32" i="12"/>
  <c r="R33" i="12"/>
  <c r="K33" i="12"/>
  <c r="J34" i="12"/>
  <c r="S5" i="12"/>
  <c r="W5" i="12" s="1"/>
  <c r="S31" i="12"/>
  <c r="W31" i="12" s="1"/>
  <c r="L54" i="12"/>
  <c r="R55" i="12"/>
  <c r="K55" i="12"/>
  <c r="J56" i="12"/>
  <c r="L7" i="12"/>
  <c r="R8" i="12"/>
  <c r="K8" i="12"/>
  <c r="J9" i="12"/>
  <c r="S5" i="11"/>
  <c r="W5" i="11" s="1"/>
  <c r="L31" i="11"/>
  <c r="R32" i="11"/>
  <c r="K32" i="11"/>
  <c r="J33" i="11"/>
  <c r="R7" i="11"/>
  <c r="K7" i="11"/>
  <c r="L6" i="11"/>
  <c r="J8" i="11"/>
  <c r="S4" i="11"/>
  <c r="W4" i="11" s="1"/>
  <c r="L54" i="11"/>
  <c r="R55" i="11"/>
  <c r="K55" i="11"/>
  <c r="J56" i="11"/>
  <c r="S30" i="11"/>
  <c r="W30" i="11" s="1"/>
  <c r="S55" i="10"/>
  <c r="W55" i="10" s="1"/>
  <c r="S4" i="10"/>
  <c r="W4" i="10" s="1"/>
  <c r="R6" i="10"/>
  <c r="K6" i="10"/>
  <c r="L5" i="10"/>
  <c r="J7" i="10"/>
  <c r="S29" i="10"/>
  <c r="W29" i="10" s="1"/>
  <c r="L56" i="10"/>
  <c r="R57" i="10"/>
  <c r="K57" i="10"/>
  <c r="J58" i="10"/>
  <c r="R31" i="10"/>
  <c r="L30" i="10"/>
  <c r="K31" i="10"/>
  <c r="J32" i="10"/>
  <c r="L56" i="9"/>
  <c r="R57" i="9"/>
  <c r="K57" i="9"/>
  <c r="J58" i="9"/>
  <c r="R33" i="9"/>
  <c r="L32" i="9"/>
  <c r="K33" i="9"/>
  <c r="J34" i="9"/>
  <c r="S55" i="9"/>
  <c r="W55" i="9" s="1"/>
  <c r="L5" i="9"/>
  <c r="R6" i="9"/>
  <c r="K6" i="9"/>
  <c r="J7" i="9"/>
  <c r="S31" i="9"/>
  <c r="W31" i="9" s="1"/>
  <c r="S4" i="9"/>
  <c r="W4" i="9" s="1"/>
  <c r="L5" i="8"/>
  <c r="R6" i="8"/>
  <c r="K6" i="8"/>
  <c r="J7" i="8"/>
  <c r="S30" i="8"/>
  <c r="W30" i="8" s="1"/>
  <c r="L31" i="8"/>
  <c r="R32" i="8"/>
  <c r="K32" i="8"/>
  <c r="J33" i="8"/>
  <c r="L54" i="8"/>
  <c r="R55" i="8"/>
  <c r="K55" i="8"/>
  <c r="J56" i="8"/>
  <c r="S4" i="8"/>
  <c r="W4" i="8" s="1"/>
  <c r="S32" i="7"/>
  <c r="W32" i="7" s="1"/>
  <c r="L54" i="7"/>
  <c r="R55" i="7"/>
  <c r="K55" i="7"/>
  <c r="J56" i="7"/>
  <c r="S31" i="7"/>
  <c r="W31" i="7" s="1"/>
  <c r="S4" i="7"/>
  <c r="W4" i="7" s="1"/>
  <c r="R6" i="7"/>
  <c r="K6" i="7"/>
  <c r="L5" i="7"/>
  <c r="J7" i="7"/>
  <c r="K34" i="7"/>
  <c r="L33" i="7"/>
  <c r="R34" i="7"/>
  <c r="J35" i="7"/>
  <c r="S31" i="6"/>
  <c r="W31" i="6" s="1"/>
  <c r="L32" i="6"/>
  <c r="K33" i="6"/>
  <c r="J34" i="6"/>
  <c r="R33" i="6"/>
  <c r="K6" i="6"/>
  <c r="R6" i="6"/>
  <c r="L5" i="6"/>
  <c r="J7" i="6"/>
  <c r="L54" i="6"/>
  <c r="R55" i="6"/>
  <c r="K55" i="6"/>
  <c r="J56" i="6"/>
  <c r="S4" i="6"/>
  <c r="W4" i="6" s="1"/>
  <c r="S30" i="6"/>
  <c r="W30" i="6" s="1"/>
  <c r="S30" i="5"/>
  <c r="W30" i="5" s="1"/>
  <c r="S29" i="5"/>
  <c r="W29" i="5" s="1"/>
  <c r="R7" i="5"/>
  <c r="K7" i="5"/>
  <c r="L6" i="5"/>
  <c r="J8" i="5"/>
  <c r="S5" i="5"/>
  <c r="W5" i="5" s="1"/>
  <c r="K32" i="5"/>
  <c r="L31" i="5"/>
  <c r="R32" i="5"/>
  <c r="J33" i="5"/>
  <c r="L54" i="5"/>
  <c r="R55" i="5"/>
  <c r="K55" i="5"/>
  <c r="J56" i="5"/>
  <c r="K35" i="16" l="1"/>
  <c r="L34" i="16"/>
  <c r="R35" i="16"/>
  <c r="J36" i="16"/>
  <c r="K57" i="16"/>
  <c r="L56" i="16"/>
  <c r="R57" i="16"/>
  <c r="J58" i="16"/>
  <c r="S33" i="16"/>
  <c r="W33" i="16" s="1"/>
  <c r="S55" i="16"/>
  <c r="W55" i="16" s="1"/>
  <c r="K8" i="16"/>
  <c r="L7" i="16"/>
  <c r="R8" i="16"/>
  <c r="J9" i="16"/>
  <c r="S6" i="16"/>
  <c r="W6" i="16" s="1"/>
  <c r="L7" i="15"/>
  <c r="R8" i="15"/>
  <c r="K8" i="15"/>
  <c r="J9" i="15"/>
  <c r="S6" i="15"/>
  <c r="W6" i="15" s="1"/>
  <c r="S32" i="15"/>
  <c r="W32" i="15" s="1"/>
  <c r="K57" i="15"/>
  <c r="R57" i="15"/>
  <c r="L56" i="15"/>
  <c r="J58" i="15"/>
  <c r="L33" i="15"/>
  <c r="R34" i="15"/>
  <c r="K34" i="15"/>
  <c r="J35" i="15"/>
  <c r="S55" i="15"/>
  <c r="W55" i="15" s="1"/>
  <c r="S30" i="14"/>
  <c r="W30" i="14" s="1"/>
  <c r="L56" i="14"/>
  <c r="R57" i="14"/>
  <c r="K57" i="14"/>
  <c r="J58" i="14"/>
  <c r="L31" i="14"/>
  <c r="R32" i="14"/>
  <c r="K32" i="14"/>
  <c r="J33" i="14"/>
  <c r="R9" i="14"/>
  <c r="K9" i="14"/>
  <c r="L8" i="14"/>
  <c r="J10" i="14"/>
  <c r="S55" i="14"/>
  <c r="W55" i="14" s="1"/>
  <c r="S7" i="14"/>
  <c r="W7" i="14" s="1"/>
  <c r="L58" i="13"/>
  <c r="R59" i="13"/>
  <c r="K59" i="13"/>
  <c r="J60" i="13"/>
  <c r="R8" i="13"/>
  <c r="K8" i="13"/>
  <c r="L7" i="13"/>
  <c r="J9" i="13"/>
  <c r="L32" i="13"/>
  <c r="R33" i="13"/>
  <c r="K33" i="13"/>
  <c r="J34" i="13"/>
  <c r="S57" i="13"/>
  <c r="W57" i="13" s="1"/>
  <c r="S31" i="13"/>
  <c r="W31" i="13" s="1"/>
  <c r="S6" i="13"/>
  <c r="W6" i="13" s="1"/>
  <c r="S7" i="12"/>
  <c r="W7" i="12" s="1"/>
  <c r="S54" i="12"/>
  <c r="W54" i="12" s="1"/>
  <c r="S32" i="12"/>
  <c r="W32" i="12" s="1"/>
  <c r="R56" i="12"/>
  <c r="K56" i="12"/>
  <c r="L55" i="12"/>
  <c r="J57" i="12"/>
  <c r="L33" i="12"/>
  <c r="R34" i="12"/>
  <c r="K34" i="12"/>
  <c r="J35" i="12"/>
  <c r="L8" i="12"/>
  <c r="R9" i="12"/>
  <c r="K9" i="12"/>
  <c r="J10" i="12"/>
  <c r="R56" i="11"/>
  <c r="K56" i="11"/>
  <c r="L55" i="11"/>
  <c r="J57" i="11"/>
  <c r="S31" i="11"/>
  <c r="W31" i="11" s="1"/>
  <c r="R8" i="11"/>
  <c r="K8" i="11"/>
  <c r="L7" i="11"/>
  <c r="J9" i="11"/>
  <c r="L32" i="11"/>
  <c r="R33" i="11"/>
  <c r="K33" i="11"/>
  <c r="J34" i="11"/>
  <c r="S54" i="11"/>
  <c r="W54" i="11" s="1"/>
  <c r="S6" i="11"/>
  <c r="W6" i="11" s="1"/>
  <c r="S30" i="10"/>
  <c r="W30" i="10" s="1"/>
  <c r="R7" i="10"/>
  <c r="K7" i="10"/>
  <c r="L6" i="10"/>
  <c r="J8" i="10"/>
  <c r="S56" i="10"/>
  <c r="W56" i="10" s="1"/>
  <c r="S5" i="10"/>
  <c r="W5" i="10" s="1"/>
  <c r="L31" i="10"/>
  <c r="R32" i="10"/>
  <c r="K32" i="10"/>
  <c r="J33" i="10"/>
  <c r="L57" i="10"/>
  <c r="R58" i="10"/>
  <c r="K58" i="10"/>
  <c r="J59" i="10"/>
  <c r="R34" i="9"/>
  <c r="L33" i="9"/>
  <c r="K34" i="9"/>
  <c r="J35" i="9"/>
  <c r="S5" i="9"/>
  <c r="W5" i="9" s="1"/>
  <c r="L6" i="9"/>
  <c r="R7" i="9"/>
  <c r="K7" i="9"/>
  <c r="J8" i="9"/>
  <c r="S32" i="9"/>
  <c r="W32" i="9" s="1"/>
  <c r="R58" i="9"/>
  <c r="K58" i="9"/>
  <c r="L57" i="9"/>
  <c r="J59" i="9"/>
  <c r="S56" i="9"/>
  <c r="W56" i="9" s="1"/>
  <c r="L6" i="8"/>
  <c r="R7" i="8"/>
  <c r="K7" i="8"/>
  <c r="J8" i="8"/>
  <c r="S54" i="8"/>
  <c r="W54" i="8" s="1"/>
  <c r="S31" i="8"/>
  <c r="W31" i="8" s="1"/>
  <c r="R56" i="8"/>
  <c r="K56" i="8"/>
  <c r="L55" i="8"/>
  <c r="J57" i="8"/>
  <c r="L32" i="8"/>
  <c r="R33" i="8"/>
  <c r="K33" i="8"/>
  <c r="J34" i="8"/>
  <c r="S5" i="8"/>
  <c r="W5" i="8" s="1"/>
  <c r="S33" i="7"/>
  <c r="W33" i="7" s="1"/>
  <c r="S54" i="7"/>
  <c r="W54" i="7" s="1"/>
  <c r="K35" i="7"/>
  <c r="L34" i="7"/>
  <c r="R35" i="7"/>
  <c r="J36" i="7"/>
  <c r="K7" i="7"/>
  <c r="R7" i="7"/>
  <c r="L6" i="7"/>
  <c r="J8" i="7"/>
  <c r="R56" i="7"/>
  <c r="K56" i="7"/>
  <c r="L55" i="7"/>
  <c r="J57" i="7"/>
  <c r="S5" i="7"/>
  <c r="W5" i="7" s="1"/>
  <c r="K7" i="6"/>
  <c r="R7" i="6"/>
  <c r="L6" i="6"/>
  <c r="J8" i="6"/>
  <c r="S54" i="6"/>
  <c r="W54" i="6" s="1"/>
  <c r="S32" i="6"/>
  <c r="W32" i="6" s="1"/>
  <c r="R56" i="6"/>
  <c r="K56" i="6"/>
  <c r="L55" i="6"/>
  <c r="J57" i="6"/>
  <c r="S5" i="6"/>
  <c r="W5" i="6" s="1"/>
  <c r="L33" i="6"/>
  <c r="K34" i="6"/>
  <c r="J35" i="6"/>
  <c r="R34" i="6"/>
  <c r="S31" i="5"/>
  <c r="W31" i="5" s="1"/>
  <c r="R8" i="5"/>
  <c r="K8" i="5"/>
  <c r="L7" i="5"/>
  <c r="J9" i="5"/>
  <c r="S54" i="5"/>
  <c r="W54" i="5" s="1"/>
  <c r="S6" i="5"/>
  <c r="W6" i="5" s="1"/>
  <c r="L55" i="5"/>
  <c r="K56" i="5"/>
  <c r="R56" i="5"/>
  <c r="J57" i="5"/>
  <c r="K33" i="5"/>
  <c r="L32" i="5"/>
  <c r="R33" i="5"/>
  <c r="J34" i="5"/>
  <c r="S56" i="16" l="1"/>
  <c r="W56" i="16" s="1"/>
  <c r="L8" i="16"/>
  <c r="R9" i="16"/>
  <c r="K9" i="16"/>
  <c r="J10" i="16"/>
  <c r="L35" i="16"/>
  <c r="R36" i="16"/>
  <c r="K36" i="16"/>
  <c r="J37" i="16"/>
  <c r="S34" i="16"/>
  <c r="W34" i="16" s="1"/>
  <c r="L57" i="16"/>
  <c r="R58" i="16"/>
  <c r="K58" i="16"/>
  <c r="J59" i="16"/>
  <c r="S7" i="16"/>
  <c r="W7" i="16" s="1"/>
  <c r="L57" i="15"/>
  <c r="R58" i="15"/>
  <c r="K58" i="15"/>
  <c r="J59" i="15"/>
  <c r="L34" i="15"/>
  <c r="R35" i="15"/>
  <c r="K35" i="15"/>
  <c r="J36" i="15"/>
  <c r="L8" i="15"/>
  <c r="K9" i="15"/>
  <c r="R9" i="15"/>
  <c r="J10" i="15"/>
  <c r="S56" i="15"/>
  <c r="W56" i="15" s="1"/>
  <c r="S33" i="15"/>
  <c r="W33" i="15" s="1"/>
  <c r="S7" i="15"/>
  <c r="W7" i="15" s="1"/>
  <c r="S8" i="14"/>
  <c r="W8" i="14" s="1"/>
  <c r="S31" i="14"/>
  <c r="W31" i="14" s="1"/>
  <c r="S56" i="14"/>
  <c r="W56" i="14" s="1"/>
  <c r="R10" i="14"/>
  <c r="K10" i="14"/>
  <c r="L9" i="14"/>
  <c r="J11" i="14"/>
  <c r="L32" i="14"/>
  <c r="R33" i="14"/>
  <c r="K33" i="14"/>
  <c r="J34" i="14"/>
  <c r="R58" i="14"/>
  <c r="K58" i="14"/>
  <c r="L57" i="14"/>
  <c r="J59" i="14"/>
  <c r="L33" i="13"/>
  <c r="R34" i="13"/>
  <c r="K34" i="13"/>
  <c r="J35" i="13"/>
  <c r="R9" i="13"/>
  <c r="K9" i="13"/>
  <c r="L8" i="13"/>
  <c r="J10" i="13"/>
  <c r="R60" i="13"/>
  <c r="K60" i="13"/>
  <c r="L59" i="13"/>
  <c r="J61" i="13"/>
  <c r="S7" i="13"/>
  <c r="W7" i="13" s="1"/>
  <c r="S32" i="13"/>
  <c r="W32" i="13" s="1"/>
  <c r="S58" i="13"/>
  <c r="W58" i="13" s="1"/>
  <c r="S8" i="12"/>
  <c r="W8" i="12" s="1"/>
  <c r="S33" i="12"/>
  <c r="W33" i="12" s="1"/>
  <c r="L9" i="12"/>
  <c r="R10" i="12"/>
  <c r="K10" i="12"/>
  <c r="J11" i="12"/>
  <c r="L34" i="12"/>
  <c r="R35" i="12"/>
  <c r="K35" i="12"/>
  <c r="J36" i="12"/>
  <c r="L56" i="12"/>
  <c r="R57" i="12"/>
  <c r="K57" i="12"/>
  <c r="J58" i="12"/>
  <c r="S55" i="12"/>
  <c r="W55" i="12" s="1"/>
  <c r="S32" i="11"/>
  <c r="W32" i="11" s="1"/>
  <c r="S55" i="11"/>
  <c r="W55" i="11" s="1"/>
  <c r="R9" i="11"/>
  <c r="K9" i="11"/>
  <c r="L8" i="11"/>
  <c r="J10" i="11"/>
  <c r="L56" i="11"/>
  <c r="R57" i="11"/>
  <c r="K57" i="11"/>
  <c r="J58" i="11"/>
  <c r="L33" i="11"/>
  <c r="R34" i="11"/>
  <c r="K34" i="11"/>
  <c r="J35" i="11"/>
  <c r="S7" i="11"/>
  <c r="W7" i="11" s="1"/>
  <c r="S57" i="10"/>
  <c r="W57" i="10" s="1"/>
  <c r="S31" i="10"/>
  <c r="W31" i="10" s="1"/>
  <c r="L58" i="10"/>
  <c r="R59" i="10"/>
  <c r="K59" i="10"/>
  <c r="J60" i="10"/>
  <c r="K33" i="10"/>
  <c r="L32" i="10"/>
  <c r="R33" i="10"/>
  <c r="J34" i="10"/>
  <c r="K8" i="10"/>
  <c r="R8" i="10"/>
  <c r="L7" i="10"/>
  <c r="J9" i="10"/>
  <c r="S6" i="10"/>
  <c r="W6" i="10" s="1"/>
  <c r="L58" i="9"/>
  <c r="K59" i="9"/>
  <c r="R59" i="9"/>
  <c r="J60" i="9"/>
  <c r="R35" i="9"/>
  <c r="L34" i="9"/>
  <c r="K35" i="9"/>
  <c r="J36" i="9"/>
  <c r="S57" i="9"/>
  <c r="W57" i="9" s="1"/>
  <c r="S6" i="9"/>
  <c r="W6" i="9" s="1"/>
  <c r="L7" i="9"/>
  <c r="R8" i="9"/>
  <c r="K8" i="9"/>
  <c r="J9" i="9"/>
  <c r="S33" i="9"/>
  <c r="W33" i="9" s="1"/>
  <c r="L56" i="8"/>
  <c r="R57" i="8"/>
  <c r="K57" i="8"/>
  <c r="J58" i="8"/>
  <c r="S55" i="8"/>
  <c r="W55" i="8" s="1"/>
  <c r="L33" i="8"/>
  <c r="R34" i="8"/>
  <c r="K34" i="8"/>
  <c r="J35" i="8"/>
  <c r="L7" i="8"/>
  <c r="R8" i="8"/>
  <c r="K8" i="8"/>
  <c r="J9" i="8"/>
  <c r="S32" i="8"/>
  <c r="W32" i="8" s="1"/>
  <c r="S6" i="8"/>
  <c r="W6" i="8" s="1"/>
  <c r="L56" i="7"/>
  <c r="R57" i="7"/>
  <c r="K57" i="7"/>
  <c r="J58" i="7"/>
  <c r="L7" i="7"/>
  <c r="R8" i="7"/>
  <c r="K8" i="7"/>
  <c r="J9" i="7"/>
  <c r="K36" i="7"/>
  <c r="L35" i="7"/>
  <c r="R36" i="7"/>
  <c r="J37" i="7"/>
  <c r="S55" i="7"/>
  <c r="W55" i="7" s="1"/>
  <c r="S6" i="7"/>
  <c r="W6" i="7" s="1"/>
  <c r="S34" i="7"/>
  <c r="W34" i="7" s="1"/>
  <c r="K8" i="6"/>
  <c r="R8" i="6"/>
  <c r="L7" i="6"/>
  <c r="J9" i="6"/>
  <c r="S33" i="6"/>
  <c r="W33" i="6" s="1"/>
  <c r="S55" i="6"/>
  <c r="W55" i="6" s="1"/>
  <c r="S6" i="6"/>
  <c r="W6" i="6" s="1"/>
  <c r="L56" i="6"/>
  <c r="R57" i="6"/>
  <c r="K57" i="6"/>
  <c r="J58" i="6"/>
  <c r="L34" i="6"/>
  <c r="K35" i="6"/>
  <c r="R35" i="6"/>
  <c r="J36" i="6"/>
  <c r="S32" i="5"/>
  <c r="W32" i="5" s="1"/>
  <c r="S55" i="5"/>
  <c r="W55" i="5" s="1"/>
  <c r="K34" i="5"/>
  <c r="L33" i="5"/>
  <c r="R34" i="5"/>
  <c r="J35" i="5"/>
  <c r="L56" i="5"/>
  <c r="R57" i="5"/>
  <c r="K57" i="5"/>
  <c r="J58" i="5"/>
  <c r="R9" i="5"/>
  <c r="K9" i="5"/>
  <c r="L8" i="5"/>
  <c r="J10" i="5"/>
  <c r="S7" i="5"/>
  <c r="W7" i="5" s="1"/>
  <c r="R10" i="16" l="1"/>
  <c r="K10" i="16"/>
  <c r="L9" i="16"/>
  <c r="J11" i="16"/>
  <c r="R37" i="16"/>
  <c r="K37" i="16"/>
  <c r="L36" i="16"/>
  <c r="J38" i="16"/>
  <c r="S35" i="16"/>
  <c r="W35" i="16" s="1"/>
  <c r="K59" i="16"/>
  <c r="L58" i="16"/>
  <c r="R59" i="16"/>
  <c r="J60" i="16"/>
  <c r="S8" i="16"/>
  <c r="W8" i="16" s="1"/>
  <c r="S57" i="16"/>
  <c r="W57" i="16" s="1"/>
  <c r="L9" i="15"/>
  <c r="K10" i="15"/>
  <c r="R10" i="15"/>
  <c r="J11" i="15"/>
  <c r="S34" i="15"/>
  <c r="W34" i="15" s="1"/>
  <c r="L35" i="15"/>
  <c r="K36" i="15"/>
  <c r="R36" i="15"/>
  <c r="J37" i="15"/>
  <c r="K59" i="15"/>
  <c r="R59" i="15"/>
  <c r="L58" i="15"/>
  <c r="J60" i="15"/>
  <c r="S8" i="15"/>
  <c r="W8" i="15" s="1"/>
  <c r="S57" i="15"/>
  <c r="W57" i="15" s="1"/>
  <c r="R11" i="14"/>
  <c r="K11" i="14"/>
  <c r="L10" i="14"/>
  <c r="J12" i="14"/>
  <c r="S57" i="14"/>
  <c r="W57" i="14" s="1"/>
  <c r="S9" i="14"/>
  <c r="W9" i="14" s="1"/>
  <c r="L33" i="14"/>
  <c r="R34" i="14"/>
  <c r="K34" i="14"/>
  <c r="J35" i="14"/>
  <c r="S32" i="14"/>
  <c r="W32" i="14" s="1"/>
  <c r="L58" i="14"/>
  <c r="R59" i="14"/>
  <c r="K59" i="14"/>
  <c r="J60" i="14"/>
  <c r="R10" i="13"/>
  <c r="K10" i="13"/>
  <c r="L9" i="13"/>
  <c r="J11" i="13"/>
  <c r="L60" i="13"/>
  <c r="R61" i="13"/>
  <c r="K61" i="13"/>
  <c r="J62" i="13"/>
  <c r="L34" i="13"/>
  <c r="R35" i="13"/>
  <c r="K35" i="13"/>
  <c r="J36" i="13"/>
  <c r="S59" i="13"/>
  <c r="W59" i="13" s="1"/>
  <c r="S8" i="13"/>
  <c r="W8" i="13" s="1"/>
  <c r="S33" i="13"/>
  <c r="W33" i="13" s="1"/>
  <c r="S56" i="12"/>
  <c r="W56" i="12" s="1"/>
  <c r="S9" i="12"/>
  <c r="W9" i="12" s="1"/>
  <c r="R58" i="12"/>
  <c r="K58" i="12"/>
  <c r="L57" i="12"/>
  <c r="J59" i="12"/>
  <c r="S34" i="12"/>
  <c r="W34" i="12" s="1"/>
  <c r="L35" i="12"/>
  <c r="R36" i="12"/>
  <c r="K36" i="12"/>
  <c r="J37" i="12"/>
  <c r="L10" i="12"/>
  <c r="R11" i="12"/>
  <c r="K11" i="12"/>
  <c r="J12" i="12"/>
  <c r="L34" i="11"/>
  <c r="R35" i="11"/>
  <c r="K35" i="11"/>
  <c r="J36" i="11"/>
  <c r="R58" i="11"/>
  <c r="K58" i="11"/>
  <c r="L57" i="11"/>
  <c r="J59" i="11"/>
  <c r="R10" i="11"/>
  <c r="K10" i="11"/>
  <c r="L9" i="11"/>
  <c r="J11" i="11"/>
  <c r="S8" i="11"/>
  <c r="W8" i="11" s="1"/>
  <c r="S33" i="11"/>
  <c r="W33" i="11" s="1"/>
  <c r="S56" i="11"/>
  <c r="W56" i="11" s="1"/>
  <c r="K9" i="10"/>
  <c r="R9" i="10"/>
  <c r="L8" i="10"/>
  <c r="J10" i="10"/>
  <c r="K34" i="10"/>
  <c r="R34" i="10"/>
  <c r="L33" i="10"/>
  <c r="J35" i="10"/>
  <c r="L59" i="10"/>
  <c r="R60" i="10"/>
  <c r="K60" i="10"/>
  <c r="J61" i="10"/>
  <c r="S7" i="10"/>
  <c r="W7" i="10" s="1"/>
  <c r="S32" i="10"/>
  <c r="W32" i="10" s="1"/>
  <c r="S58" i="10"/>
  <c r="W58" i="10" s="1"/>
  <c r="L8" i="9"/>
  <c r="R9" i="9"/>
  <c r="K9" i="9"/>
  <c r="J10" i="9"/>
  <c r="R36" i="9"/>
  <c r="L35" i="9"/>
  <c r="K36" i="9"/>
  <c r="J37" i="9"/>
  <c r="R60" i="9"/>
  <c r="K60" i="9"/>
  <c r="L59" i="9"/>
  <c r="J61" i="9"/>
  <c r="S34" i="9"/>
  <c r="W34" i="9" s="1"/>
  <c r="S7" i="9"/>
  <c r="W7" i="9" s="1"/>
  <c r="S58" i="9"/>
  <c r="W58" i="9" s="1"/>
  <c r="R58" i="8"/>
  <c r="K58" i="8"/>
  <c r="L57" i="8"/>
  <c r="J59" i="8"/>
  <c r="S7" i="8"/>
  <c r="W7" i="8" s="1"/>
  <c r="L8" i="8"/>
  <c r="R9" i="8"/>
  <c r="K9" i="8"/>
  <c r="J10" i="8"/>
  <c r="L34" i="8"/>
  <c r="R35" i="8"/>
  <c r="K35" i="8"/>
  <c r="J36" i="8"/>
  <c r="S33" i="8"/>
  <c r="W33" i="8" s="1"/>
  <c r="S56" i="8"/>
  <c r="W56" i="8" s="1"/>
  <c r="R37" i="7"/>
  <c r="L36" i="7"/>
  <c r="K37" i="7"/>
  <c r="J38" i="7"/>
  <c r="L8" i="7"/>
  <c r="R9" i="7"/>
  <c r="K9" i="7"/>
  <c r="J10" i="7"/>
  <c r="R58" i="7"/>
  <c r="K58" i="7"/>
  <c r="L57" i="7"/>
  <c r="J59" i="7"/>
  <c r="S35" i="7"/>
  <c r="W35" i="7" s="1"/>
  <c r="S7" i="7"/>
  <c r="W7" i="7" s="1"/>
  <c r="S56" i="7"/>
  <c r="W56" i="7" s="1"/>
  <c r="K9" i="6"/>
  <c r="L8" i="6"/>
  <c r="R9" i="6"/>
  <c r="J10" i="6"/>
  <c r="S34" i="6"/>
  <c r="W34" i="6" s="1"/>
  <c r="S56" i="6"/>
  <c r="W56" i="6" s="1"/>
  <c r="S7" i="6"/>
  <c r="W7" i="6" s="1"/>
  <c r="L35" i="6"/>
  <c r="K36" i="6"/>
  <c r="R36" i="6"/>
  <c r="J37" i="6"/>
  <c r="R58" i="6"/>
  <c r="K58" i="6"/>
  <c r="L57" i="6"/>
  <c r="J59" i="6"/>
  <c r="R10" i="5"/>
  <c r="K10" i="5"/>
  <c r="L9" i="5"/>
  <c r="J11" i="5"/>
  <c r="R35" i="5"/>
  <c r="K35" i="5"/>
  <c r="L34" i="5"/>
  <c r="J36" i="5"/>
  <c r="S8" i="5"/>
  <c r="W8" i="5" s="1"/>
  <c r="S33" i="5"/>
  <c r="W33" i="5" s="1"/>
  <c r="L57" i="5"/>
  <c r="K58" i="5"/>
  <c r="R58" i="5"/>
  <c r="J59" i="5"/>
  <c r="S56" i="5"/>
  <c r="W56" i="5" s="1"/>
  <c r="K38" i="16" l="1"/>
  <c r="L37" i="16"/>
  <c r="R38" i="16"/>
  <c r="J39" i="16"/>
  <c r="S58" i="16"/>
  <c r="W58" i="16" s="1"/>
  <c r="S36" i="16"/>
  <c r="W36" i="16" s="1"/>
  <c r="S9" i="16"/>
  <c r="W9" i="16" s="1"/>
  <c r="L59" i="16"/>
  <c r="R60" i="16"/>
  <c r="K60" i="16"/>
  <c r="J61" i="16"/>
  <c r="K11" i="16"/>
  <c r="L10" i="16"/>
  <c r="R11" i="16"/>
  <c r="J12" i="16"/>
  <c r="S35" i="15"/>
  <c r="W35" i="15" s="1"/>
  <c r="L36" i="15"/>
  <c r="R37" i="15"/>
  <c r="K37" i="15"/>
  <c r="J38" i="15"/>
  <c r="L10" i="15"/>
  <c r="R11" i="15"/>
  <c r="K11" i="15"/>
  <c r="J12" i="15"/>
  <c r="L59" i="15"/>
  <c r="R60" i="15"/>
  <c r="K60" i="15"/>
  <c r="J61" i="15"/>
  <c r="S58" i="15"/>
  <c r="W58" i="15" s="1"/>
  <c r="S9" i="15"/>
  <c r="W9" i="15" s="1"/>
  <c r="L34" i="14"/>
  <c r="R35" i="14"/>
  <c r="K35" i="14"/>
  <c r="J36" i="14"/>
  <c r="R12" i="14"/>
  <c r="K12" i="14"/>
  <c r="L11" i="14"/>
  <c r="J13" i="14"/>
  <c r="S58" i="14"/>
  <c r="W58" i="14" s="1"/>
  <c r="S10" i="14"/>
  <c r="W10" i="14" s="1"/>
  <c r="R60" i="14"/>
  <c r="K60" i="14"/>
  <c r="L59" i="14"/>
  <c r="J61" i="14"/>
  <c r="S33" i="14"/>
  <c r="W33" i="14" s="1"/>
  <c r="L35" i="13"/>
  <c r="R36" i="13"/>
  <c r="K36" i="13"/>
  <c r="J37" i="13"/>
  <c r="R62" i="13"/>
  <c r="K62" i="13"/>
  <c r="L61" i="13"/>
  <c r="J63" i="13"/>
  <c r="S9" i="13"/>
  <c r="W9" i="13" s="1"/>
  <c r="R11" i="13"/>
  <c r="K11" i="13"/>
  <c r="L10" i="13"/>
  <c r="J12" i="13"/>
  <c r="S34" i="13"/>
  <c r="W34" i="13" s="1"/>
  <c r="S60" i="13"/>
  <c r="W60" i="13" s="1"/>
  <c r="L11" i="12"/>
  <c r="R12" i="12"/>
  <c r="K12" i="12"/>
  <c r="J13" i="12"/>
  <c r="L58" i="12"/>
  <c r="R59" i="12"/>
  <c r="K59" i="12"/>
  <c r="J60" i="12"/>
  <c r="S10" i="12"/>
  <c r="W10" i="12" s="1"/>
  <c r="S35" i="12"/>
  <c r="W35" i="12" s="1"/>
  <c r="S57" i="12"/>
  <c r="W57" i="12" s="1"/>
  <c r="L36" i="12"/>
  <c r="R37" i="12"/>
  <c r="K37" i="12"/>
  <c r="J38" i="12"/>
  <c r="R11" i="11"/>
  <c r="K11" i="11"/>
  <c r="L10" i="11"/>
  <c r="J12" i="11"/>
  <c r="L58" i="11"/>
  <c r="R59" i="11"/>
  <c r="K59" i="11"/>
  <c r="J60" i="11"/>
  <c r="L35" i="11"/>
  <c r="R36" i="11"/>
  <c r="K36" i="11"/>
  <c r="J37" i="11"/>
  <c r="S9" i="11"/>
  <c r="W9" i="11" s="1"/>
  <c r="S57" i="11"/>
  <c r="W57" i="11" s="1"/>
  <c r="S34" i="11"/>
  <c r="W34" i="11" s="1"/>
  <c r="S33" i="10"/>
  <c r="W33" i="10" s="1"/>
  <c r="S8" i="10"/>
  <c r="W8" i="10" s="1"/>
  <c r="L60" i="10"/>
  <c r="R61" i="10"/>
  <c r="K61" i="10"/>
  <c r="J62" i="10"/>
  <c r="R35" i="10"/>
  <c r="K35" i="10"/>
  <c r="L34" i="10"/>
  <c r="J36" i="10"/>
  <c r="K10" i="10"/>
  <c r="R10" i="10"/>
  <c r="L9" i="10"/>
  <c r="J11" i="10"/>
  <c r="S59" i="10"/>
  <c r="W59" i="10" s="1"/>
  <c r="L60" i="9"/>
  <c r="R61" i="9"/>
  <c r="K61" i="9"/>
  <c r="J62" i="9"/>
  <c r="R37" i="9"/>
  <c r="K37" i="9"/>
  <c r="L36" i="9"/>
  <c r="J38" i="9"/>
  <c r="S59" i="9"/>
  <c r="W59" i="9" s="1"/>
  <c r="S35" i="9"/>
  <c r="W35" i="9" s="1"/>
  <c r="L9" i="9"/>
  <c r="R10" i="9"/>
  <c r="K10" i="9"/>
  <c r="J11" i="9"/>
  <c r="S8" i="9"/>
  <c r="W8" i="9" s="1"/>
  <c r="L58" i="8"/>
  <c r="R59" i="8"/>
  <c r="K59" i="8"/>
  <c r="J60" i="8"/>
  <c r="S57" i="8"/>
  <c r="W57" i="8" s="1"/>
  <c r="S8" i="8"/>
  <c r="W8" i="8" s="1"/>
  <c r="L35" i="8"/>
  <c r="R36" i="8"/>
  <c r="K36" i="8"/>
  <c r="J37" i="8"/>
  <c r="L9" i="8"/>
  <c r="R10" i="8"/>
  <c r="K10" i="8"/>
  <c r="J11" i="8"/>
  <c r="S34" i="8"/>
  <c r="W34" i="8" s="1"/>
  <c r="L58" i="7"/>
  <c r="R59" i="7"/>
  <c r="K59" i="7"/>
  <c r="J60" i="7"/>
  <c r="L9" i="7"/>
  <c r="K10" i="7"/>
  <c r="R10" i="7"/>
  <c r="J11" i="7"/>
  <c r="R38" i="7"/>
  <c r="K38" i="7"/>
  <c r="L37" i="7"/>
  <c r="J39" i="7"/>
  <c r="S57" i="7"/>
  <c r="W57" i="7" s="1"/>
  <c r="S36" i="7"/>
  <c r="W36" i="7" s="1"/>
  <c r="S8" i="7"/>
  <c r="W8" i="7" s="1"/>
  <c r="S35" i="6"/>
  <c r="W35" i="6" s="1"/>
  <c r="S8" i="6"/>
  <c r="W8" i="6" s="1"/>
  <c r="K10" i="6"/>
  <c r="L9" i="6"/>
  <c r="R10" i="6"/>
  <c r="J11" i="6"/>
  <c r="L58" i="6"/>
  <c r="R59" i="6"/>
  <c r="K59" i="6"/>
  <c r="J60" i="6"/>
  <c r="L36" i="6"/>
  <c r="K37" i="6"/>
  <c r="J38" i="6"/>
  <c r="R37" i="6"/>
  <c r="S57" i="6"/>
  <c r="W57" i="6" s="1"/>
  <c r="L58" i="5"/>
  <c r="R59" i="5"/>
  <c r="K59" i="5"/>
  <c r="J60" i="5"/>
  <c r="K36" i="5"/>
  <c r="L35" i="5"/>
  <c r="R36" i="5"/>
  <c r="J37" i="5"/>
  <c r="R11" i="5"/>
  <c r="K11" i="5"/>
  <c r="L10" i="5"/>
  <c r="J12" i="5"/>
  <c r="S34" i="5"/>
  <c r="W34" i="5" s="1"/>
  <c r="S9" i="5"/>
  <c r="W9" i="5" s="1"/>
  <c r="S57" i="5"/>
  <c r="W57" i="5" s="1"/>
  <c r="L11" i="16" l="1"/>
  <c r="R12" i="16"/>
  <c r="K12" i="16"/>
  <c r="J13" i="16"/>
  <c r="L38" i="16"/>
  <c r="R39" i="16"/>
  <c r="K39" i="16"/>
  <c r="J40" i="16"/>
  <c r="S59" i="16"/>
  <c r="W59" i="16" s="1"/>
  <c r="K61" i="16"/>
  <c r="L60" i="16"/>
  <c r="R61" i="16"/>
  <c r="J62" i="16"/>
  <c r="S37" i="16"/>
  <c r="W37" i="16" s="1"/>
  <c r="S10" i="16"/>
  <c r="W10" i="16" s="1"/>
  <c r="L11" i="15"/>
  <c r="K12" i="15"/>
  <c r="R12" i="15"/>
  <c r="J13" i="15"/>
  <c r="L37" i="15"/>
  <c r="R38" i="15"/>
  <c r="K38" i="15"/>
  <c r="J39" i="15"/>
  <c r="S59" i="15"/>
  <c r="W59" i="15" s="1"/>
  <c r="S10" i="15"/>
  <c r="W10" i="15" s="1"/>
  <c r="K61" i="15"/>
  <c r="R61" i="15"/>
  <c r="L60" i="15"/>
  <c r="J62" i="15"/>
  <c r="S36" i="15"/>
  <c r="W36" i="15" s="1"/>
  <c r="L60" i="14"/>
  <c r="R61" i="14"/>
  <c r="K61" i="14"/>
  <c r="J62" i="14"/>
  <c r="R13" i="14"/>
  <c r="K13" i="14"/>
  <c r="L12" i="14"/>
  <c r="J14" i="14"/>
  <c r="L35" i="14"/>
  <c r="R36" i="14"/>
  <c r="K36" i="14"/>
  <c r="J37" i="14"/>
  <c r="S59" i="14"/>
  <c r="W59" i="14" s="1"/>
  <c r="S11" i="14"/>
  <c r="W11" i="14" s="1"/>
  <c r="S34" i="14"/>
  <c r="W34" i="14" s="1"/>
  <c r="R12" i="13"/>
  <c r="K12" i="13"/>
  <c r="L11" i="13"/>
  <c r="J13" i="13"/>
  <c r="L62" i="13"/>
  <c r="R63" i="13"/>
  <c r="K63" i="13"/>
  <c r="J64" i="13"/>
  <c r="L36" i="13"/>
  <c r="R37" i="13"/>
  <c r="K37" i="13"/>
  <c r="J38" i="13"/>
  <c r="S61" i="13"/>
  <c r="W61" i="13" s="1"/>
  <c r="S10" i="13"/>
  <c r="W10" i="13" s="1"/>
  <c r="S35" i="13"/>
  <c r="W35" i="13" s="1"/>
  <c r="R60" i="12"/>
  <c r="K60" i="12"/>
  <c r="L59" i="12"/>
  <c r="J61" i="12"/>
  <c r="L12" i="12"/>
  <c r="R13" i="12"/>
  <c r="K13" i="12"/>
  <c r="J14" i="12"/>
  <c r="S36" i="12"/>
  <c r="W36" i="12" s="1"/>
  <c r="L37" i="12"/>
  <c r="R38" i="12"/>
  <c r="K38" i="12"/>
  <c r="J39" i="12"/>
  <c r="S58" i="12"/>
  <c r="W58" i="12" s="1"/>
  <c r="S11" i="12"/>
  <c r="W11" i="12" s="1"/>
  <c r="L36" i="11"/>
  <c r="R37" i="11"/>
  <c r="K37" i="11"/>
  <c r="J38" i="11"/>
  <c r="R60" i="11"/>
  <c r="K60" i="11"/>
  <c r="L59" i="11"/>
  <c r="J61" i="11"/>
  <c r="R12" i="11"/>
  <c r="K12" i="11"/>
  <c r="L11" i="11"/>
  <c r="J13" i="11"/>
  <c r="S10" i="11"/>
  <c r="W10" i="11" s="1"/>
  <c r="S35" i="11"/>
  <c r="W35" i="11" s="1"/>
  <c r="S58" i="11"/>
  <c r="W58" i="11" s="1"/>
  <c r="K11" i="10"/>
  <c r="R11" i="10"/>
  <c r="L10" i="10"/>
  <c r="J12" i="10"/>
  <c r="R36" i="10"/>
  <c r="K36" i="10"/>
  <c r="L35" i="10"/>
  <c r="J37" i="10"/>
  <c r="L61" i="10"/>
  <c r="R62" i="10"/>
  <c r="K62" i="10"/>
  <c r="J63" i="10"/>
  <c r="S9" i="10"/>
  <c r="W9" i="10" s="1"/>
  <c r="S34" i="10"/>
  <c r="W34" i="10" s="1"/>
  <c r="S60" i="10"/>
  <c r="W60" i="10" s="1"/>
  <c r="L10" i="9"/>
  <c r="R11" i="9"/>
  <c r="K11" i="9"/>
  <c r="J12" i="9"/>
  <c r="R38" i="9"/>
  <c r="K38" i="9"/>
  <c r="J39" i="9"/>
  <c r="L37" i="9"/>
  <c r="R62" i="9"/>
  <c r="K62" i="9"/>
  <c r="L61" i="9"/>
  <c r="J63" i="9"/>
  <c r="S36" i="9"/>
  <c r="W36" i="9" s="1"/>
  <c r="S9" i="9"/>
  <c r="W9" i="9" s="1"/>
  <c r="S60" i="9"/>
  <c r="W60" i="9" s="1"/>
  <c r="L36" i="8"/>
  <c r="R37" i="8"/>
  <c r="K37" i="8"/>
  <c r="J38" i="8"/>
  <c r="L10" i="8"/>
  <c r="R11" i="8"/>
  <c r="K11" i="8"/>
  <c r="J12" i="8"/>
  <c r="R60" i="8"/>
  <c r="K60" i="8"/>
  <c r="L59" i="8"/>
  <c r="J61" i="8"/>
  <c r="S9" i="8"/>
  <c r="W9" i="8" s="1"/>
  <c r="S35" i="8"/>
  <c r="W35" i="8" s="1"/>
  <c r="S58" i="8"/>
  <c r="W58" i="8" s="1"/>
  <c r="L38" i="7"/>
  <c r="K39" i="7"/>
  <c r="R39" i="7"/>
  <c r="J40" i="7"/>
  <c r="L10" i="7"/>
  <c r="K11" i="7"/>
  <c r="R11" i="7"/>
  <c r="J12" i="7"/>
  <c r="R60" i="7"/>
  <c r="K60" i="7"/>
  <c r="L59" i="7"/>
  <c r="J61" i="7"/>
  <c r="S37" i="7"/>
  <c r="W37" i="7" s="1"/>
  <c r="S9" i="7"/>
  <c r="W9" i="7" s="1"/>
  <c r="S58" i="7"/>
  <c r="W58" i="7" s="1"/>
  <c r="R60" i="6"/>
  <c r="K60" i="6"/>
  <c r="L59" i="6"/>
  <c r="J61" i="6"/>
  <c r="R11" i="6"/>
  <c r="K11" i="6"/>
  <c r="L10" i="6"/>
  <c r="J12" i="6"/>
  <c r="L37" i="6"/>
  <c r="K38" i="6"/>
  <c r="J39" i="6"/>
  <c r="R38" i="6"/>
  <c r="S9" i="6"/>
  <c r="W9" i="6" s="1"/>
  <c r="S36" i="6"/>
  <c r="W36" i="6" s="1"/>
  <c r="S58" i="6"/>
  <c r="W58" i="6" s="1"/>
  <c r="R12" i="5"/>
  <c r="K12" i="5"/>
  <c r="L11" i="5"/>
  <c r="J13" i="5"/>
  <c r="L59" i="5"/>
  <c r="K60" i="5"/>
  <c r="R60" i="5"/>
  <c r="J61" i="5"/>
  <c r="S35" i="5"/>
  <c r="W35" i="5" s="1"/>
  <c r="K37" i="5"/>
  <c r="L36" i="5"/>
  <c r="R37" i="5"/>
  <c r="J38" i="5"/>
  <c r="S10" i="5"/>
  <c r="W10" i="5" s="1"/>
  <c r="S58" i="5"/>
  <c r="W58" i="5" s="1"/>
  <c r="S60" i="16" l="1"/>
  <c r="W60" i="16" s="1"/>
  <c r="S38" i="16"/>
  <c r="W38" i="16" s="1"/>
  <c r="L61" i="16"/>
  <c r="R62" i="16"/>
  <c r="K62" i="16"/>
  <c r="J63" i="16"/>
  <c r="R40" i="16"/>
  <c r="K40" i="16"/>
  <c r="L39" i="16"/>
  <c r="J41" i="16"/>
  <c r="R13" i="16"/>
  <c r="K13" i="16"/>
  <c r="L12" i="16"/>
  <c r="J14" i="16"/>
  <c r="S11" i="16"/>
  <c r="W11" i="16" s="1"/>
  <c r="L38" i="15"/>
  <c r="K39" i="15"/>
  <c r="R39" i="15"/>
  <c r="J40" i="15"/>
  <c r="S37" i="15"/>
  <c r="W37" i="15" s="1"/>
  <c r="L61" i="15"/>
  <c r="R62" i="15"/>
  <c r="K62" i="15"/>
  <c r="J63" i="15"/>
  <c r="L12" i="15"/>
  <c r="R13" i="15"/>
  <c r="K13" i="15"/>
  <c r="J14" i="15"/>
  <c r="S60" i="15"/>
  <c r="W60" i="15" s="1"/>
  <c r="S11" i="15"/>
  <c r="W11" i="15" s="1"/>
  <c r="R14" i="14"/>
  <c r="K14" i="14"/>
  <c r="L13" i="14"/>
  <c r="J15" i="14"/>
  <c r="R62" i="14"/>
  <c r="K62" i="14"/>
  <c r="L61" i="14"/>
  <c r="J63" i="14"/>
  <c r="L36" i="14"/>
  <c r="R37" i="14"/>
  <c r="K37" i="14"/>
  <c r="J38" i="14"/>
  <c r="S12" i="14"/>
  <c r="W12" i="14" s="1"/>
  <c r="S35" i="14"/>
  <c r="W35" i="14" s="1"/>
  <c r="S60" i="14"/>
  <c r="W60" i="14" s="1"/>
  <c r="L37" i="13"/>
  <c r="R38" i="13"/>
  <c r="K38" i="13"/>
  <c r="J39" i="13"/>
  <c r="R64" i="13"/>
  <c r="K64" i="13"/>
  <c r="L63" i="13"/>
  <c r="J65" i="13"/>
  <c r="R13" i="13"/>
  <c r="K13" i="13"/>
  <c r="L12" i="13"/>
  <c r="J14" i="13"/>
  <c r="S11" i="13"/>
  <c r="W11" i="13" s="1"/>
  <c r="S36" i="13"/>
  <c r="W36" i="13" s="1"/>
  <c r="S62" i="13"/>
  <c r="W62" i="13" s="1"/>
  <c r="L13" i="12"/>
  <c r="R14" i="12"/>
  <c r="K14" i="12"/>
  <c r="J15" i="12"/>
  <c r="L60" i="12"/>
  <c r="R61" i="12"/>
  <c r="K61" i="12"/>
  <c r="J62" i="12"/>
  <c r="S37" i="12"/>
  <c r="W37" i="12" s="1"/>
  <c r="L38" i="12"/>
  <c r="R39" i="12"/>
  <c r="K39" i="12"/>
  <c r="J40" i="12"/>
  <c r="S59" i="12"/>
  <c r="W59" i="12" s="1"/>
  <c r="S12" i="12"/>
  <c r="W12" i="12" s="1"/>
  <c r="R13" i="11"/>
  <c r="K13" i="11"/>
  <c r="L12" i="11"/>
  <c r="J14" i="11"/>
  <c r="L60" i="11"/>
  <c r="R61" i="11"/>
  <c r="K61" i="11"/>
  <c r="J62" i="11"/>
  <c r="L37" i="11"/>
  <c r="R38" i="11"/>
  <c r="K38" i="11"/>
  <c r="J39" i="11"/>
  <c r="S11" i="11"/>
  <c r="W11" i="11" s="1"/>
  <c r="S59" i="11"/>
  <c r="W59" i="11" s="1"/>
  <c r="S36" i="11"/>
  <c r="W36" i="11" s="1"/>
  <c r="L62" i="10"/>
  <c r="R63" i="10"/>
  <c r="K63" i="10"/>
  <c r="J64" i="10"/>
  <c r="K37" i="10"/>
  <c r="L36" i="10"/>
  <c r="R37" i="10"/>
  <c r="J38" i="10"/>
  <c r="K12" i="10"/>
  <c r="L11" i="10"/>
  <c r="R12" i="10"/>
  <c r="J13" i="10"/>
  <c r="S35" i="10"/>
  <c r="W35" i="10" s="1"/>
  <c r="S10" i="10"/>
  <c r="W10" i="10" s="1"/>
  <c r="S61" i="10"/>
  <c r="W61" i="10" s="1"/>
  <c r="L62" i="9"/>
  <c r="K63" i="9"/>
  <c r="R63" i="9"/>
  <c r="J64" i="9"/>
  <c r="S37" i="9"/>
  <c r="W37" i="9" s="1"/>
  <c r="L11" i="9"/>
  <c r="R12" i="9"/>
  <c r="K12" i="9"/>
  <c r="J13" i="9"/>
  <c r="S61" i="9"/>
  <c r="W61" i="9" s="1"/>
  <c r="R39" i="9"/>
  <c r="K39" i="9"/>
  <c r="L38" i="9"/>
  <c r="J40" i="9"/>
  <c r="S10" i="9"/>
  <c r="W10" i="9" s="1"/>
  <c r="L11" i="8"/>
  <c r="R12" i="8"/>
  <c r="K12" i="8"/>
  <c r="J13" i="8"/>
  <c r="L37" i="8"/>
  <c r="R38" i="8"/>
  <c r="K38" i="8"/>
  <c r="J39" i="8"/>
  <c r="L60" i="8"/>
  <c r="R61" i="8"/>
  <c r="K61" i="8"/>
  <c r="J62" i="8"/>
  <c r="S59" i="8"/>
  <c r="W59" i="8" s="1"/>
  <c r="S10" i="8"/>
  <c r="W10" i="8" s="1"/>
  <c r="S36" i="8"/>
  <c r="W36" i="8" s="1"/>
  <c r="L11" i="7"/>
  <c r="R12" i="7"/>
  <c r="K12" i="7"/>
  <c r="J13" i="7"/>
  <c r="S59" i="7"/>
  <c r="W59" i="7" s="1"/>
  <c r="L60" i="7"/>
  <c r="R61" i="7"/>
  <c r="K61" i="7"/>
  <c r="J62" i="7"/>
  <c r="L39" i="7"/>
  <c r="R40" i="7"/>
  <c r="K40" i="7"/>
  <c r="J41" i="7"/>
  <c r="S10" i="7"/>
  <c r="W10" i="7" s="1"/>
  <c r="S38" i="7"/>
  <c r="W38" i="7" s="1"/>
  <c r="R12" i="6"/>
  <c r="K12" i="6"/>
  <c r="L11" i="6"/>
  <c r="J13" i="6"/>
  <c r="L60" i="6"/>
  <c r="R61" i="6"/>
  <c r="K61" i="6"/>
  <c r="J62" i="6"/>
  <c r="L38" i="6"/>
  <c r="K39" i="6"/>
  <c r="R39" i="6"/>
  <c r="J40" i="6"/>
  <c r="S10" i="6"/>
  <c r="W10" i="6" s="1"/>
  <c r="S59" i="6"/>
  <c r="W59" i="6" s="1"/>
  <c r="S37" i="6"/>
  <c r="W37" i="6" s="1"/>
  <c r="S36" i="5"/>
  <c r="W36" i="5" s="1"/>
  <c r="R13" i="5"/>
  <c r="K13" i="5"/>
  <c r="J14" i="5"/>
  <c r="L12" i="5"/>
  <c r="S11" i="5"/>
  <c r="W11" i="5" s="1"/>
  <c r="K38" i="5"/>
  <c r="L37" i="5"/>
  <c r="R38" i="5"/>
  <c r="J39" i="5"/>
  <c r="L60" i="5"/>
  <c r="R61" i="5"/>
  <c r="K61" i="5"/>
  <c r="J62" i="5"/>
  <c r="S59" i="5"/>
  <c r="W59" i="5" s="1"/>
  <c r="S39" i="16" l="1"/>
  <c r="W39" i="16" s="1"/>
  <c r="K63" i="16"/>
  <c r="R63" i="16"/>
  <c r="L62" i="16"/>
  <c r="J64" i="16"/>
  <c r="S61" i="16"/>
  <c r="W61" i="16" s="1"/>
  <c r="K14" i="16"/>
  <c r="L13" i="16"/>
  <c r="R14" i="16"/>
  <c r="J15" i="16"/>
  <c r="S12" i="16"/>
  <c r="W12" i="16" s="1"/>
  <c r="K41" i="16"/>
  <c r="L40" i="16"/>
  <c r="R41" i="16"/>
  <c r="J42" i="16"/>
  <c r="S12" i="15"/>
  <c r="W12" i="15" s="1"/>
  <c r="K63" i="15"/>
  <c r="R63" i="15"/>
  <c r="L62" i="15"/>
  <c r="J64" i="15"/>
  <c r="S61" i="15"/>
  <c r="W61" i="15" s="1"/>
  <c r="R40" i="15"/>
  <c r="L39" i="15"/>
  <c r="K40" i="15"/>
  <c r="J41" i="15"/>
  <c r="L13" i="15"/>
  <c r="R14" i="15"/>
  <c r="K14" i="15"/>
  <c r="J15" i="15"/>
  <c r="S38" i="15"/>
  <c r="W38" i="15" s="1"/>
  <c r="L37" i="14"/>
  <c r="R38" i="14"/>
  <c r="K38" i="14"/>
  <c r="J39" i="14"/>
  <c r="L62" i="14"/>
  <c r="R63" i="14"/>
  <c r="K63" i="14"/>
  <c r="J64" i="14"/>
  <c r="R15" i="14"/>
  <c r="K15" i="14"/>
  <c r="L14" i="14"/>
  <c r="J16" i="14"/>
  <c r="S61" i="14"/>
  <c r="W61" i="14" s="1"/>
  <c r="S13" i="14"/>
  <c r="W13" i="14" s="1"/>
  <c r="S36" i="14"/>
  <c r="W36" i="14" s="1"/>
  <c r="R14" i="13"/>
  <c r="K14" i="13"/>
  <c r="L13" i="13"/>
  <c r="J15" i="13"/>
  <c r="S63" i="13"/>
  <c r="W63" i="13" s="1"/>
  <c r="L64" i="13"/>
  <c r="R65" i="13"/>
  <c r="K65" i="13"/>
  <c r="J66" i="13"/>
  <c r="L38" i="13"/>
  <c r="R39" i="13"/>
  <c r="K39" i="13"/>
  <c r="J40" i="13"/>
  <c r="S12" i="13"/>
  <c r="W12" i="13" s="1"/>
  <c r="S37" i="13"/>
  <c r="W37" i="13" s="1"/>
  <c r="R62" i="12"/>
  <c r="K62" i="12"/>
  <c r="L61" i="12"/>
  <c r="J63" i="12"/>
  <c r="L14" i="12"/>
  <c r="R15" i="12"/>
  <c r="K15" i="12"/>
  <c r="J16" i="12"/>
  <c r="S38" i="12"/>
  <c r="W38" i="12" s="1"/>
  <c r="L39" i="12"/>
  <c r="R40" i="12"/>
  <c r="K40" i="12"/>
  <c r="J41" i="12"/>
  <c r="S60" i="12"/>
  <c r="W60" i="12" s="1"/>
  <c r="S13" i="12"/>
  <c r="W13" i="12" s="1"/>
  <c r="L38" i="11"/>
  <c r="R39" i="11"/>
  <c r="K39" i="11"/>
  <c r="J40" i="11"/>
  <c r="R62" i="11"/>
  <c r="K62" i="11"/>
  <c r="L61" i="11"/>
  <c r="J63" i="11"/>
  <c r="R14" i="11"/>
  <c r="K14" i="11"/>
  <c r="L13" i="11"/>
  <c r="J15" i="11"/>
  <c r="S12" i="11"/>
  <c r="W12" i="11" s="1"/>
  <c r="S37" i="11"/>
  <c r="W37" i="11" s="1"/>
  <c r="S60" i="11"/>
  <c r="W60" i="11" s="1"/>
  <c r="K13" i="10"/>
  <c r="R13" i="10"/>
  <c r="L12" i="10"/>
  <c r="J14" i="10"/>
  <c r="K38" i="10"/>
  <c r="R38" i="10"/>
  <c r="L37" i="10"/>
  <c r="J39" i="10"/>
  <c r="L63" i="10"/>
  <c r="R64" i="10"/>
  <c r="K64" i="10"/>
  <c r="J65" i="10"/>
  <c r="S11" i="10"/>
  <c r="W11" i="10" s="1"/>
  <c r="S36" i="10"/>
  <c r="W36" i="10" s="1"/>
  <c r="S62" i="10"/>
  <c r="W62" i="10" s="1"/>
  <c r="S38" i="9"/>
  <c r="W38" i="9" s="1"/>
  <c r="S11" i="9"/>
  <c r="W11" i="9" s="1"/>
  <c r="R40" i="9"/>
  <c r="K40" i="9"/>
  <c r="L39" i="9"/>
  <c r="J41" i="9"/>
  <c r="R64" i="9"/>
  <c r="K64" i="9"/>
  <c r="L63" i="9"/>
  <c r="J65" i="9"/>
  <c r="L12" i="9"/>
  <c r="R13" i="9"/>
  <c r="K13" i="9"/>
  <c r="J14" i="9"/>
  <c r="S62" i="9"/>
  <c r="W62" i="9" s="1"/>
  <c r="R62" i="8"/>
  <c r="K62" i="8"/>
  <c r="L61" i="8"/>
  <c r="J63" i="8"/>
  <c r="L38" i="8"/>
  <c r="R39" i="8"/>
  <c r="K39" i="8"/>
  <c r="J40" i="8"/>
  <c r="L12" i="8"/>
  <c r="R13" i="8"/>
  <c r="K13" i="8"/>
  <c r="J14" i="8"/>
  <c r="S60" i="8"/>
  <c r="W60" i="8" s="1"/>
  <c r="S37" i="8"/>
  <c r="W37" i="8" s="1"/>
  <c r="S11" i="8"/>
  <c r="W11" i="8" s="1"/>
  <c r="S39" i="7"/>
  <c r="W39" i="7" s="1"/>
  <c r="L40" i="7"/>
  <c r="R41" i="7"/>
  <c r="K41" i="7"/>
  <c r="J42" i="7"/>
  <c r="R62" i="7"/>
  <c r="K62" i="7"/>
  <c r="L61" i="7"/>
  <c r="J63" i="7"/>
  <c r="L12" i="7"/>
  <c r="R13" i="7"/>
  <c r="K13" i="7"/>
  <c r="J14" i="7"/>
  <c r="S60" i="7"/>
  <c r="W60" i="7" s="1"/>
  <c r="S11" i="7"/>
  <c r="W11" i="7" s="1"/>
  <c r="S11" i="6"/>
  <c r="W11" i="6" s="1"/>
  <c r="L39" i="6"/>
  <c r="K40" i="6"/>
  <c r="R40" i="6"/>
  <c r="J41" i="6"/>
  <c r="R62" i="6"/>
  <c r="K62" i="6"/>
  <c r="L61" i="6"/>
  <c r="J63" i="6"/>
  <c r="R13" i="6"/>
  <c r="K13" i="6"/>
  <c r="L12" i="6"/>
  <c r="J14" i="6"/>
  <c r="S38" i="6"/>
  <c r="W38" i="6" s="1"/>
  <c r="S60" i="6"/>
  <c r="W60" i="6" s="1"/>
  <c r="L61" i="5"/>
  <c r="K62" i="5"/>
  <c r="R62" i="5"/>
  <c r="J63" i="5"/>
  <c r="R39" i="5"/>
  <c r="K39" i="5"/>
  <c r="L38" i="5"/>
  <c r="J40" i="5"/>
  <c r="S37" i="5"/>
  <c r="W37" i="5" s="1"/>
  <c r="S12" i="5"/>
  <c r="W12" i="5" s="1"/>
  <c r="S60" i="5"/>
  <c r="W60" i="5" s="1"/>
  <c r="R14" i="5"/>
  <c r="K14" i="5"/>
  <c r="L13" i="5"/>
  <c r="J15" i="5"/>
  <c r="S13" i="16" l="1"/>
  <c r="W13" i="16" s="1"/>
  <c r="L41" i="16"/>
  <c r="R42" i="16"/>
  <c r="K42" i="16"/>
  <c r="J43" i="16"/>
  <c r="L63" i="16"/>
  <c r="R64" i="16"/>
  <c r="K64" i="16"/>
  <c r="J65" i="16"/>
  <c r="L14" i="16"/>
  <c r="R15" i="16"/>
  <c r="K15" i="16"/>
  <c r="J16" i="16"/>
  <c r="S62" i="16"/>
  <c r="W62" i="16" s="1"/>
  <c r="S40" i="16"/>
  <c r="W40" i="16" s="1"/>
  <c r="S39" i="15"/>
  <c r="W39" i="15" s="1"/>
  <c r="S62" i="15"/>
  <c r="W62" i="15" s="1"/>
  <c r="L63" i="15"/>
  <c r="R64" i="15"/>
  <c r="K64" i="15"/>
  <c r="J65" i="15"/>
  <c r="L14" i="15"/>
  <c r="K15" i="15"/>
  <c r="J16" i="15"/>
  <c r="R15" i="15"/>
  <c r="L40" i="15"/>
  <c r="K41" i="15"/>
  <c r="R41" i="15"/>
  <c r="J42" i="15"/>
  <c r="S13" i="15"/>
  <c r="W13" i="15" s="1"/>
  <c r="R16" i="14"/>
  <c r="K16" i="14"/>
  <c r="L15" i="14"/>
  <c r="J17" i="14"/>
  <c r="R64" i="14"/>
  <c r="K64" i="14"/>
  <c r="L63" i="14"/>
  <c r="J65" i="14"/>
  <c r="L38" i="14"/>
  <c r="R39" i="14"/>
  <c r="K39" i="14"/>
  <c r="J40" i="14"/>
  <c r="S14" i="14"/>
  <c r="W14" i="14" s="1"/>
  <c r="S62" i="14"/>
  <c r="W62" i="14" s="1"/>
  <c r="S37" i="14"/>
  <c r="W37" i="14" s="1"/>
  <c r="S38" i="13"/>
  <c r="W38" i="13" s="1"/>
  <c r="S13" i="13"/>
  <c r="W13" i="13" s="1"/>
  <c r="R66" i="13"/>
  <c r="K66" i="13"/>
  <c r="L65" i="13"/>
  <c r="J67" i="13"/>
  <c r="R15" i="13"/>
  <c r="K15" i="13"/>
  <c r="L14" i="13"/>
  <c r="J16" i="13"/>
  <c r="S64" i="13"/>
  <c r="W64" i="13" s="1"/>
  <c r="L39" i="13"/>
  <c r="R40" i="13"/>
  <c r="K40" i="13"/>
  <c r="J41" i="13"/>
  <c r="L15" i="12"/>
  <c r="R16" i="12"/>
  <c r="K16" i="12"/>
  <c r="J17" i="12"/>
  <c r="L62" i="12"/>
  <c r="R63" i="12"/>
  <c r="K63" i="12"/>
  <c r="J64" i="12"/>
  <c r="S39" i="12"/>
  <c r="W39" i="12" s="1"/>
  <c r="S61" i="12"/>
  <c r="W61" i="12" s="1"/>
  <c r="L40" i="12"/>
  <c r="R41" i="12"/>
  <c r="K41" i="12"/>
  <c r="J42" i="12"/>
  <c r="S14" i="12"/>
  <c r="W14" i="12" s="1"/>
  <c r="R15" i="11"/>
  <c r="K15" i="11"/>
  <c r="L14" i="11"/>
  <c r="J16" i="11"/>
  <c r="L62" i="11"/>
  <c r="R63" i="11"/>
  <c r="K63" i="11"/>
  <c r="J64" i="11"/>
  <c r="L39" i="11"/>
  <c r="R40" i="11"/>
  <c r="K40" i="11"/>
  <c r="J41" i="11"/>
  <c r="S13" i="11"/>
  <c r="W13" i="11" s="1"/>
  <c r="S61" i="11"/>
  <c r="W61" i="11" s="1"/>
  <c r="S38" i="11"/>
  <c r="W38" i="11" s="1"/>
  <c r="L64" i="10"/>
  <c r="R65" i="10"/>
  <c r="K65" i="10"/>
  <c r="J66" i="10"/>
  <c r="S37" i="10"/>
  <c r="W37" i="10" s="1"/>
  <c r="S12" i="10"/>
  <c r="W12" i="10" s="1"/>
  <c r="R39" i="10"/>
  <c r="K39" i="10"/>
  <c r="L38" i="10"/>
  <c r="J40" i="10"/>
  <c r="K14" i="10"/>
  <c r="R14" i="10"/>
  <c r="L13" i="10"/>
  <c r="J15" i="10"/>
  <c r="S63" i="10"/>
  <c r="W63" i="10" s="1"/>
  <c r="L64" i="9"/>
  <c r="R65" i="9"/>
  <c r="K65" i="9"/>
  <c r="J66" i="9"/>
  <c r="S39" i="9"/>
  <c r="W39" i="9" s="1"/>
  <c r="R14" i="9"/>
  <c r="L13" i="9"/>
  <c r="K14" i="9"/>
  <c r="J15" i="9"/>
  <c r="R41" i="9"/>
  <c r="K41" i="9"/>
  <c r="L40" i="9"/>
  <c r="J42" i="9"/>
  <c r="S63" i="9"/>
  <c r="W63" i="9" s="1"/>
  <c r="S12" i="9"/>
  <c r="W12" i="9" s="1"/>
  <c r="S12" i="8"/>
  <c r="W12" i="8" s="1"/>
  <c r="L13" i="8"/>
  <c r="R14" i="8"/>
  <c r="K14" i="8"/>
  <c r="J15" i="8"/>
  <c r="L39" i="8"/>
  <c r="R40" i="8"/>
  <c r="K40" i="8"/>
  <c r="J41" i="8"/>
  <c r="L62" i="8"/>
  <c r="R63" i="8"/>
  <c r="K63" i="8"/>
  <c r="J64" i="8"/>
  <c r="S61" i="8"/>
  <c r="W61" i="8" s="1"/>
  <c r="S38" i="8"/>
  <c r="W38" i="8" s="1"/>
  <c r="S12" i="7"/>
  <c r="W12" i="7" s="1"/>
  <c r="S40" i="7"/>
  <c r="W40" i="7" s="1"/>
  <c r="K14" i="7"/>
  <c r="R14" i="7"/>
  <c r="L13" i="7"/>
  <c r="J15" i="7"/>
  <c r="L41" i="7"/>
  <c r="R42" i="7"/>
  <c r="K42" i="7"/>
  <c r="J43" i="7"/>
  <c r="L62" i="7"/>
  <c r="R63" i="7"/>
  <c r="K63" i="7"/>
  <c r="J64" i="7"/>
  <c r="S61" i="7"/>
  <c r="W61" i="7" s="1"/>
  <c r="S39" i="6"/>
  <c r="W39" i="6" s="1"/>
  <c r="R14" i="6"/>
  <c r="K14" i="6"/>
  <c r="L13" i="6"/>
  <c r="J15" i="6"/>
  <c r="L62" i="6"/>
  <c r="R63" i="6"/>
  <c r="K63" i="6"/>
  <c r="J64" i="6"/>
  <c r="L40" i="6"/>
  <c r="K41" i="6"/>
  <c r="J42" i="6"/>
  <c r="R41" i="6"/>
  <c r="S12" i="6"/>
  <c r="W12" i="6" s="1"/>
  <c r="S61" i="6"/>
  <c r="W61" i="6" s="1"/>
  <c r="L62" i="5"/>
  <c r="R63" i="5"/>
  <c r="K63" i="5"/>
  <c r="J64" i="5"/>
  <c r="L14" i="5"/>
  <c r="R15" i="5"/>
  <c r="K15" i="5"/>
  <c r="J16" i="5"/>
  <c r="K40" i="5"/>
  <c r="L39" i="5"/>
  <c r="R40" i="5"/>
  <c r="J41" i="5"/>
  <c r="S38" i="5"/>
  <c r="W38" i="5" s="1"/>
  <c r="S13" i="5"/>
  <c r="W13" i="5" s="1"/>
  <c r="S61" i="5"/>
  <c r="W61" i="5" s="1"/>
  <c r="S14" i="16" l="1"/>
  <c r="W14" i="16" s="1"/>
  <c r="K65" i="16"/>
  <c r="R65" i="16"/>
  <c r="L64" i="16"/>
  <c r="J66" i="16"/>
  <c r="S63" i="16"/>
  <c r="W63" i="16" s="1"/>
  <c r="R43" i="16"/>
  <c r="K43" i="16"/>
  <c r="L42" i="16"/>
  <c r="J44" i="16"/>
  <c r="S41" i="16"/>
  <c r="W41" i="16" s="1"/>
  <c r="R16" i="16"/>
  <c r="K16" i="16"/>
  <c r="L15" i="16"/>
  <c r="J17" i="16"/>
  <c r="L15" i="15"/>
  <c r="K16" i="15"/>
  <c r="R16" i="15"/>
  <c r="J17" i="15"/>
  <c r="S14" i="15"/>
  <c r="W14" i="15" s="1"/>
  <c r="K65" i="15"/>
  <c r="R65" i="15"/>
  <c r="L64" i="15"/>
  <c r="J66" i="15"/>
  <c r="S63" i="15"/>
  <c r="W63" i="15" s="1"/>
  <c r="L41" i="15"/>
  <c r="K42" i="15"/>
  <c r="R42" i="15"/>
  <c r="J43" i="15"/>
  <c r="S40" i="15"/>
  <c r="W40" i="15" s="1"/>
  <c r="L39" i="14"/>
  <c r="R40" i="14"/>
  <c r="K40" i="14"/>
  <c r="J41" i="14"/>
  <c r="L64" i="14"/>
  <c r="R65" i="14"/>
  <c r="K65" i="14"/>
  <c r="J66" i="14"/>
  <c r="R17" i="14"/>
  <c r="K17" i="14"/>
  <c r="L16" i="14"/>
  <c r="J18" i="14"/>
  <c r="S63" i="14"/>
  <c r="W63" i="14" s="1"/>
  <c r="S15" i="14"/>
  <c r="W15" i="14" s="1"/>
  <c r="S38" i="14"/>
  <c r="W38" i="14" s="1"/>
  <c r="R16" i="13"/>
  <c r="K16" i="13"/>
  <c r="L15" i="13"/>
  <c r="J17" i="13"/>
  <c r="L66" i="13"/>
  <c r="R67" i="13"/>
  <c r="K67" i="13"/>
  <c r="J68" i="13"/>
  <c r="S65" i="13"/>
  <c r="W65" i="13" s="1"/>
  <c r="S14" i="13"/>
  <c r="W14" i="13" s="1"/>
  <c r="L40" i="13"/>
  <c r="R41" i="13"/>
  <c r="K41" i="13"/>
  <c r="J42" i="13"/>
  <c r="S39" i="13"/>
  <c r="W39" i="13" s="1"/>
  <c r="L16" i="12"/>
  <c r="R17" i="12"/>
  <c r="K17" i="12"/>
  <c r="J18" i="12"/>
  <c r="L41" i="12"/>
  <c r="R42" i="12"/>
  <c r="K42" i="12"/>
  <c r="J43" i="12"/>
  <c r="R64" i="12"/>
  <c r="K64" i="12"/>
  <c r="L63" i="12"/>
  <c r="J65" i="12"/>
  <c r="S40" i="12"/>
  <c r="W40" i="12" s="1"/>
  <c r="S62" i="12"/>
  <c r="W62" i="12" s="1"/>
  <c r="S15" i="12"/>
  <c r="W15" i="12" s="1"/>
  <c r="L40" i="11"/>
  <c r="R41" i="11"/>
  <c r="K41" i="11"/>
  <c r="J42" i="11"/>
  <c r="R64" i="11"/>
  <c r="K64" i="11"/>
  <c r="L63" i="11"/>
  <c r="J65" i="11"/>
  <c r="R16" i="11"/>
  <c r="K16" i="11"/>
  <c r="L15" i="11"/>
  <c r="J17" i="11"/>
  <c r="S14" i="11"/>
  <c r="W14" i="11" s="1"/>
  <c r="S39" i="11"/>
  <c r="W39" i="11" s="1"/>
  <c r="S62" i="11"/>
  <c r="W62" i="11" s="1"/>
  <c r="K15" i="10"/>
  <c r="L14" i="10"/>
  <c r="R15" i="10"/>
  <c r="J16" i="10"/>
  <c r="K40" i="10"/>
  <c r="R40" i="10"/>
  <c r="L39" i="10"/>
  <c r="J41" i="10"/>
  <c r="L65" i="10"/>
  <c r="R66" i="10"/>
  <c r="K66" i="10"/>
  <c r="J67" i="10"/>
  <c r="S13" i="10"/>
  <c r="W13" i="10" s="1"/>
  <c r="S38" i="10"/>
  <c r="W38" i="10" s="1"/>
  <c r="S64" i="10"/>
  <c r="W64" i="10" s="1"/>
  <c r="S13" i="9"/>
  <c r="W13" i="9" s="1"/>
  <c r="R66" i="9"/>
  <c r="K66" i="9"/>
  <c r="L65" i="9"/>
  <c r="J67" i="9"/>
  <c r="R15" i="9"/>
  <c r="K15" i="9"/>
  <c r="L14" i="9"/>
  <c r="J16" i="9"/>
  <c r="R42" i="9"/>
  <c r="K42" i="9"/>
  <c r="J43" i="9"/>
  <c r="L41" i="9"/>
  <c r="S40" i="9"/>
  <c r="W40" i="9" s="1"/>
  <c r="S64" i="9"/>
  <c r="W64" i="9" s="1"/>
  <c r="S13" i="8"/>
  <c r="W13" i="8" s="1"/>
  <c r="R64" i="8"/>
  <c r="K64" i="8"/>
  <c r="L63" i="8"/>
  <c r="J65" i="8"/>
  <c r="L40" i="8"/>
  <c r="R41" i="8"/>
  <c r="K41" i="8"/>
  <c r="J42" i="8"/>
  <c r="L14" i="8"/>
  <c r="R15" i="8"/>
  <c r="K15" i="8"/>
  <c r="J16" i="8"/>
  <c r="S62" i="8"/>
  <c r="W62" i="8" s="1"/>
  <c r="S39" i="8"/>
  <c r="W39" i="8" s="1"/>
  <c r="R64" i="7"/>
  <c r="K64" i="7"/>
  <c r="L63" i="7"/>
  <c r="J65" i="7"/>
  <c r="L42" i="7"/>
  <c r="K43" i="7"/>
  <c r="R43" i="7"/>
  <c r="J44" i="7"/>
  <c r="R15" i="7"/>
  <c r="L14" i="7"/>
  <c r="K15" i="7"/>
  <c r="J16" i="7"/>
  <c r="S13" i="7"/>
  <c r="W13" i="7" s="1"/>
  <c r="S62" i="7"/>
  <c r="W62" i="7" s="1"/>
  <c r="S41" i="7"/>
  <c r="W41" i="7" s="1"/>
  <c r="S40" i="6"/>
  <c r="W40" i="6" s="1"/>
  <c r="R64" i="6"/>
  <c r="K64" i="6"/>
  <c r="L63" i="6"/>
  <c r="J65" i="6"/>
  <c r="R15" i="6"/>
  <c r="K15" i="6"/>
  <c r="L14" i="6"/>
  <c r="J16" i="6"/>
  <c r="S62" i="6"/>
  <c r="W62" i="6" s="1"/>
  <c r="L41" i="6"/>
  <c r="K42" i="6"/>
  <c r="J43" i="6"/>
  <c r="R42" i="6"/>
  <c r="S13" i="6"/>
  <c r="W13" i="6" s="1"/>
  <c r="K41" i="5"/>
  <c r="L40" i="5"/>
  <c r="R41" i="5"/>
  <c r="J42" i="5"/>
  <c r="L15" i="5"/>
  <c r="R16" i="5"/>
  <c r="K16" i="5"/>
  <c r="J17" i="5"/>
  <c r="L63" i="5"/>
  <c r="K64" i="5"/>
  <c r="R64" i="5"/>
  <c r="J65" i="5"/>
  <c r="S39" i="5"/>
  <c r="W39" i="5" s="1"/>
  <c r="S14" i="5"/>
  <c r="W14" i="5" s="1"/>
  <c r="S62" i="5"/>
  <c r="W62" i="5" s="1"/>
  <c r="K17" i="16" l="1"/>
  <c r="L16" i="16"/>
  <c r="R17" i="16"/>
  <c r="J18" i="16"/>
  <c r="L65" i="16"/>
  <c r="R66" i="16"/>
  <c r="K66" i="16"/>
  <c r="J67" i="16"/>
  <c r="S15" i="16"/>
  <c r="W15" i="16" s="1"/>
  <c r="S64" i="16"/>
  <c r="W64" i="16" s="1"/>
  <c r="S42" i="16"/>
  <c r="W42" i="16" s="1"/>
  <c r="K44" i="16"/>
  <c r="L43" i="16"/>
  <c r="R44" i="16"/>
  <c r="J45" i="16"/>
  <c r="L65" i="15"/>
  <c r="R66" i="15"/>
  <c r="K66" i="15"/>
  <c r="J67" i="15"/>
  <c r="S64" i="15"/>
  <c r="W64" i="15" s="1"/>
  <c r="L42" i="15"/>
  <c r="R43" i="15"/>
  <c r="K43" i="15"/>
  <c r="J44" i="15"/>
  <c r="L16" i="15"/>
  <c r="R17" i="15"/>
  <c r="K17" i="15"/>
  <c r="J18" i="15"/>
  <c r="S41" i="15"/>
  <c r="W41" i="15" s="1"/>
  <c r="S15" i="15"/>
  <c r="W15" i="15" s="1"/>
  <c r="R18" i="14"/>
  <c r="K18" i="14"/>
  <c r="L17" i="14"/>
  <c r="J19" i="14"/>
  <c r="R66" i="14"/>
  <c r="K66" i="14"/>
  <c r="L65" i="14"/>
  <c r="J67" i="14"/>
  <c r="L40" i="14"/>
  <c r="R41" i="14"/>
  <c r="K41" i="14"/>
  <c r="J42" i="14"/>
  <c r="S16" i="14"/>
  <c r="W16" i="14" s="1"/>
  <c r="S64" i="14"/>
  <c r="W64" i="14" s="1"/>
  <c r="S39" i="14"/>
  <c r="W39" i="14" s="1"/>
  <c r="L41" i="13"/>
  <c r="R42" i="13"/>
  <c r="K42" i="13"/>
  <c r="J43" i="13"/>
  <c r="R68" i="13"/>
  <c r="K68" i="13"/>
  <c r="L67" i="13"/>
  <c r="J69" i="13"/>
  <c r="S15" i="13"/>
  <c r="W15" i="13" s="1"/>
  <c r="R17" i="13"/>
  <c r="K17" i="13"/>
  <c r="L16" i="13"/>
  <c r="J18" i="13"/>
  <c r="S40" i="13"/>
  <c r="W40" i="13" s="1"/>
  <c r="S66" i="13"/>
  <c r="W66" i="13" s="1"/>
  <c r="L64" i="12"/>
  <c r="R65" i="12"/>
  <c r="K65" i="12"/>
  <c r="J66" i="12"/>
  <c r="L42" i="12"/>
  <c r="R43" i="12"/>
  <c r="K43" i="12"/>
  <c r="J44" i="12"/>
  <c r="L17" i="12"/>
  <c r="R18" i="12"/>
  <c r="K18" i="12"/>
  <c r="J19" i="12"/>
  <c r="S41" i="12"/>
  <c r="W41" i="12" s="1"/>
  <c r="S63" i="12"/>
  <c r="W63" i="12" s="1"/>
  <c r="S16" i="12"/>
  <c r="W16" i="12" s="1"/>
  <c r="R17" i="11"/>
  <c r="K17" i="11"/>
  <c r="L16" i="11"/>
  <c r="J18" i="11"/>
  <c r="L64" i="11"/>
  <c r="R65" i="11"/>
  <c r="K65" i="11"/>
  <c r="J66" i="11"/>
  <c r="L41" i="11"/>
  <c r="R42" i="11"/>
  <c r="K42" i="11"/>
  <c r="J43" i="11"/>
  <c r="S15" i="11"/>
  <c r="W15" i="11" s="1"/>
  <c r="S63" i="11"/>
  <c r="W63" i="11" s="1"/>
  <c r="S40" i="11"/>
  <c r="W40" i="11" s="1"/>
  <c r="L66" i="10"/>
  <c r="R67" i="10"/>
  <c r="K67" i="10"/>
  <c r="J68" i="10"/>
  <c r="K41" i="10"/>
  <c r="L40" i="10"/>
  <c r="R41" i="10"/>
  <c r="J42" i="10"/>
  <c r="K16" i="10"/>
  <c r="R16" i="10"/>
  <c r="L15" i="10"/>
  <c r="J17" i="10"/>
  <c r="S39" i="10"/>
  <c r="W39" i="10" s="1"/>
  <c r="S14" i="10"/>
  <c r="W14" i="10" s="1"/>
  <c r="S65" i="10"/>
  <c r="W65" i="10" s="1"/>
  <c r="S41" i="9"/>
  <c r="W41" i="9" s="1"/>
  <c r="R16" i="9"/>
  <c r="K16" i="9"/>
  <c r="L15" i="9"/>
  <c r="J17" i="9"/>
  <c r="L66" i="9"/>
  <c r="K67" i="9"/>
  <c r="R67" i="9"/>
  <c r="J68" i="9"/>
  <c r="R43" i="9"/>
  <c r="K43" i="9"/>
  <c r="L42" i="9"/>
  <c r="J44" i="9"/>
  <c r="S14" i="9"/>
  <c r="W14" i="9" s="1"/>
  <c r="S65" i="9"/>
  <c r="W65" i="9" s="1"/>
  <c r="S14" i="8"/>
  <c r="W14" i="8" s="1"/>
  <c r="S40" i="8"/>
  <c r="W40" i="8" s="1"/>
  <c r="L15" i="8"/>
  <c r="R16" i="8"/>
  <c r="K16" i="8"/>
  <c r="J17" i="8"/>
  <c r="L41" i="8"/>
  <c r="R42" i="8"/>
  <c r="K42" i="8"/>
  <c r="J43" i="8"/>
  <c r="L64" i="8"/>
  <c r="R65" i="8"/>
  <c r="K65" i="8"/>
  <c r="J66" i="8"/>
  <c r="S63" i="8"/>
  <c r="W63" i="8" s="1"/>
  <c r="S14" i="7"/>
  <c r="W14" i="7" s="1"/>
  <c r="K16" i="7"/>
  <c r="L15" i="7"/>
  <c r="R16" i="7"/>
  <c r="J17" i="7"/>
  <c r="L43" i="7"/>
  <c r="R44" i="7"/>
  <c r="K44" i="7"/>
  <c r="J45" i="7"/>
  <c r="L64" i="7"/>
  <c r="R65" i="7"/>
  <c r="K65" i="7"/>
  <c r="J66" i="7"/>
  <c r="S63" i="7"/>
  <c r="W63" i="7" s="1"/>
  <c r="S42" i="7"/>
  <c r="W42" i="7" s="1"/>
  <c r="L42" i="6"/>
  <c r="K43" i="6"/>
  <c r="R43" i="6"/>
  <c r="J44" i="6"/>
  <c r="R16" i="6"/>
  <c r="K16" i="6"/>
  <c r="L15" i="6"/>
  <c r="J17" i="6"/>
  <c r="L64" i="6"/>
  <c r="R65" i="6"/>
  <c r="K65" i="6"/>
  <c r="J66" i="6"/>
  <c r="S41" i="6"/>
  <c r="W41" i="6" s="1"/>
  <c r="S14" i="6"/>
  <c r="W14" i="6" s="1"/>
  <c r="S63" i="6"/>
  <c r="W63" i="6" s="1"/>
  <c r="L16" i="5"/>
  <c r="R17" i="5"/>
  <c r="K17" i="5"/>
  <c r="J18" i="5"/>
  <c r="L64" i="5"/>
  <c r="R65" i="5"/>
  <c r="K65" i="5"/>
  <c r="J66" i="5"/>
  <c r="S40" i="5"/>
  <c r="W40" i="5" s="1"/>
  <c r="K42" i="5"/>
  <c r="L41" i="5"/>
  <c r="R42" i="5"/>
  <c r="J43" i="5"/>
  <c r="S63" i="5"/>
  <c r="W63" i="5" s="1"/>
  <c r="S15" i="5"/>
  <c r="W15" i="5" s="1"/>
  <c r="K67" i="16" l="1"/>
  <c r="R67" i="16"/>
  <c r="L66" i="16"/>
  <c r="J68" i="16"/>
  <c r="L44" i="16"/>
  <c r="R45" i="16"/>
  <c r="K45" i="16"/>
  <c r="J46" i="16"/>
  <c r="S65" i="16"/>
  <c r="W65" i="16" s="1"/>
  <c r="S43" i="16"/>
  <c r="W43" i="16" s="1"/>
  <c r="L17" i="16"/>
  <c r="R18" i="16"/>
  <c r="K18" i="16"/>
  <c r="J19" i="16"/>
  <c r="S16" i="16"/>
  <c r="W16" i="16" s="1"/>
  <c r="S16" i="15"/>
  <c r="W16" i="15" s="1"/>
  <c r="L43" i="15"/>
  <c r="K44" i="15"/>
  <c r="R44" i="15"/>
  <c r="J45" i="15"/>
  <c r="S42" i="15"/>
  <c r="W42" i="15" s="1"/>
  <c r="K67" i="15"/>
  <c r="R67" i="15"/>
  <c r="L66" i="15"/>
  <c r="J68" i="15"/>
  <c r="L17" i="15"/>
  <c r="K18" i="15"/>
  <c r="R18" i="15"/>
  <c r="J19" i="15"/>
  <c r="S65" i="15"/>
  <c r="W65" i="15" s="1"/>
  <c r="L41" i="14"/>
  <c r="R42" i="14"/>
  <c r="K42" i="14"/>
  <c r="J43" i="14"/>
  <c r="L66" i="14"/>
  <c r="R67" i="14"/>
  <c r="K67" i="14"/>
  <c r="J68" i="14"/>
  <c r="R19" i="14"/>
  <c r="K19" i="14"/>
  <c r="L18" i="14"/>
  <c r="J20" i="14"/>
  <c r="S65" i="14"/>
  <c r="W65" i="14" s="1"/>
  <c r="S17" i="14"/>
  <c r="W17" i="14" s="1"/>
  <c r="S40" i="14"/>
  <c r="W40" i="14" s="1"/>
  <c r="L68" i="13"/>
  <c r="R69" i="13"/>
  <c r="K69" i="13"/>
  <c r="J70" i="13"/>
  <c r="L42" i="13"/>
  <c r="R43" i="13"/>
  <c r="K43" i="13"/>
  <c r="J44" i="13"/>
  <c r="S67" i="13"/>
  <c r="W67" i="13" s="1"/>
  <c r="R18" i="13"/>
  <c r="K18" i="13"/>
  <c r="L17" i="13"/>
  <c r="J19" i="13"/>
  <c r="S16" i="13"/>
  <c r="W16" i="13" s="1"/>
  <c r="S41" i="13"/>
  <c r="W41" i="13" s="1"/>
  <c r="L18" i="12"/>
  <c r="R19" i="12"/>
  <c r="K19" i="12"/>
  <c r="J20" i="12"/>
  <c r="L43" i="12"/>
  <c r="R44" i="12"/>
  <c r="K44" i="12"/>
  <c r="J45" i="12"/>
  <c r="R66" i="12"/>
  <c r="K66" i="12"/>
  <c r="L65" i="12"/>
  <c r="J67" i="12"/>
  <c r="S17" i="12"/>
  <c r="W17" i="12" s="1"/>
  <c r="S42" i="12"/>
  <c r="W42" i="12" s="1"/>
  <c r="S64" i="12"/>
  <c r="W64" i="12" s="1"/>
  <c r="L42" i="11"/>
  <c r="R43" i="11"/>
  <c r="K43" i="11"/>
  <c r="J44" i="11"/>
  <c r="R66" i="11"/>
  <c r="K66" i="11"/>
  <c r="L65" i="11"/>
  <c r="J67" i="11"/>
  <c r="R18" i="11"/>
  <c r="K18" i="11"/>
  <c r="L17" i="11"/>
  <c r="J19" i="11"/>
  <c r="S16" i="11"/>
  <c r="W16" i="11" s="1"/>
  <c r="S41" i="11"/>
  <c r="W41" i="11" s="1"/>
  <c r="S64" i="11"/>
  <c r="W64" i="11" s="1"/>
  <c r="K17" i="10"/>
  <c r="R17" i="10"/>
  <c r="L16" i="10"/>
  <c r="J18" i="10"/>
  <c r="R42" i="10"/>
  <c r="L41" i="10"/>
  <c r="K42" i="10"/>
  <c r="J43" i="10"/>
  <c r="L67" i="10"/>
  <c r="R68" i="10"/>
  <c r="K68" i="10"/>
  <c r="J69" i="10"/>
  <c r="S15" i="10"/>
  <c r="W15" i="10" s="1"/>
  <c r="S40" i="10"/>
  <c r="W40" i="10" s="1"/>
  <c r="S66" i="10"/>
  <c r="W66" i="10" s="1"/>
  <c r="S66" i="9"/>
  <c r="W66" i="9" s="1"/>
  <c r="R17" i="9"/>
  <c r="L16" i="9"/>
  <c r="K17" i="9"/>
  <c r="J18" i="9"/>
  <c r="R44" i="9"/>
  <c r="K44" i="9"/>
  <c r="L43" i="9"/>
  <c r="J45" i="9"/>
  <c r="R68" i="9"/>
  <c r="K68" i="9"/>
  <c r="L67" i="9"/>
  <c r="J69" i="9"/>
  <c r="S42" i="9"/>
  <c r="W42" i="9" s="1"/>
  <c r="S15" i="9"/>
  <c r="W15" i="9" s="1"/>
  <c r="R66" i="8"/>
  <c r="K66" i="8"/>
  <c r="L65" i="8"/>
  <c r="J67" i="8"/>
  <c r="L42" i="8"/>
  <c r="R43" i="8"/>
  <c r="K43" i="8"/>
  <c r="J44" i="8"/>
  <c r="L16" i="8"/>
  <c r="R17" i="8"/>
  <c r="K17" i="8"/>
  <c r="J18" i="8"/>
  <c r="S64" i="8"/>
  <c r="W64" i="8" s="1"/>
  <c r="S41" i="8"/>
  <c r="W41" i="8" s="1"/>
  <c r="S15" i="8"/>
  <c r="W15" i="8" s="1"/>
  <c r="S64" i="7"/>
  <c r="W64" i="7" s="1"/>
  <c r="L44" i="7"/>
  <c r="R45" i="7"/>
  <c r="K45" i="7"/>
  <c r="J46" i="7"/>
  <c r="S15" i="7"/>
  <c r="W15" i="7" s="1"/>
  <c r="S43" i="7"/>
  <c r="W43" i="7" s="1"/>
  <c r="R66" i="7"/>
  <c r="K66" i="7"/>
  <c r="L65" i="7"/>
  <c r="J67" i="7"/>
  <c r="K17" i="7"/>
  <c r="L16" i="7"/>
  <c r="R17" i="7"/>
  <c r="J18" i="7"/>
  <c r="R17" i="6"/>
  <c r="K17" i="6"/>
  <c r="L16" i="6"/>
  <c r="J18" i="6"/>
  <c r="L43" i="6"/>
  <c r="K44" i="6"/>
  <c r="R44" i="6"/>
  <c r="J45" i="6"/>
  <c r="R66" i="6"/>
  <c r="K66" i="6"/>
  <c r="L65" i="6"/>
  <c r="J67" i="6"/>
  <c r="S15" i="6"/>
  <c r="W15" i="6" s="1"/>
  <c r="S64" i="6"/>
  <c r="W64" i="6" s="1"/>
  <c r="S42" i="6"/>
  <c r="W42" i="6" s="1"/>
  <c r="S41" i="5"/>
  <c r="W41" i="5" s="1"/>
  <c r="L65" i="5"/>
  <c r="K66" i="5"/>
  <c r="R66" i="5"/>
  <c r="J67" i="5"/>
  <c r="L17" i="5"/>
  <c r="K18" i="5"/>
  <c r="R18" i="5"/>
  <c r="J19" i="5"/>
  <c r="R43" i="5"/>
  <c r="L42" i="5"/>
  <c r="K43" i="5"/>
  <c r="J44" i="5"/>
  <c r="S64" i="5"/>
  <c r="W64" i="5" s="1"/>
  <c r="S16" i="5"/>
  <c r="W16" i="5" s="1"/>
  <c r="R46" i="16" l="1"/>
  <c r="K46" i="16"/>
  <c r="L45" i="16"/>
  <c r="J47" i="16"/>
  <c r="S44" i="16"/>
  <c r="W44" i="16" s="1"/>
  <c r="R19" i="16"/>
  <c r="K19" i="16"/>
  <c r="L18" i="16"/>
  <c r="J20" i="16"/>
  <c r="L67" i="16"/>
  <c r="R68" i="16"/>
  <c r="K68" i="16"/>
  <c r="J69" i="16"/>
  <c r="S66" i="16"/>
  <c r="W66" i="16" s="1"/>
  <c r="S17" i="16"/>
  <c r="W17" i="16" s="1"/>
  <c r="L67" i="15"/>
  <c r="R68" i="15"/>
  <c r="K68" i="15"/>
  <c r="J69" i="15"/>
  <c r="L44" i="15"/>
  <c r="K45" i="15"/>
  <c r="R45" i="15"/>
  <c r="J46" i="15"/>
  <c r="L18" i="15"/>
  <c r="R19" i="15"/>
  <c r="K19" i="15"/>
  <c r="J20" i="15"/>
  <c r="S43" i="15"/>
  <c r="W43" i="15" s="1"/>
  <c r="S66" i="15"/>
  <c r="W66" i="15" s="1"/>
  <c r="S17" i="15"/>
  <c r="W17" i="15" s="1"/>
  <c r="R20" i="14"/>
  <c r="K20" i="14"/>
  <c r="L19" i="14"/>
  <c r="J21" i="14"/>
  <c r="R68" i="14"/>
  <c r="K68" i="14"/>
  <c r="L67" i="14"/>
  <c r="J69" i="14"/>
  <c r="L42" i="14"/>
  <c r="R43" i="14"/>
  <c r="K43" i="14"/>
  <c r="J44" i="14"/>
  <c r="S18" i="14"/>
  <c r="W18" i="14" s="1"/>
  <c r="S66" i="14"/>
  <c r="W66" i="14" s="1"/>
  <c r="S41" i="14"/>
  <c r="W41" i="14" s="1"/>
  <c r="L43" i="13"/>
  <c r="R44" i="13"/>
  <c r="K44" i="13"/>
  <c r="J45" i="13"/>
  <c r="R70" i="13"/>
  <c r="K70" i="13"/>
  <c r="L69" i="13"/>
  <c r="J71" i="13"/>
  <c r="R19" i="13"/>
  <c r="K19" i="13"/>
  <c r="L18" i="13"/>
  <c r="J20" i="13"/>
  <c r="S17" i="13"/>
  <c r="W17" i="13" s="1"/>
  <c r="S42" i="13"/>
  <c r="W42" i="13" s="1"/>
  <c r="S68" i="13"/>
  <c r="W68" i="13" s="1"/>
  <c r="S65" i="12"/>
  <c r="W65" i="12" s="1"/>
  <c r="L66" i="12"/>
  <c r="R67" i="12"/>
  <c r="K67" i="12"/>
  <c r="J68" i="12"/>
  <c r="L44" i="12"/>
  <c r="R45" i="12"/>
  <c r="K45" i="12"/>
  <c r="J46" i="12"/>
  <c r="L19" i="12"/>
  <c r="R20" i="12"/>
  <c r="K20" i="12"/>
  <c r="J21" i="12"/>
  <c r="S43" i="12"/>
  <c r="W43" i="12" s="1"/>
  <c r="S18" i="12"/>
  <c r="W18" i="12" s="1"/>
  <c r="R19" i="11"/>
  <c r="K19" i="11"/>
  <c r="L18" i="11"/>
  <c r="J20" i="11"/>
  <c r="L66" i="11"/>
  <c r="R67" i="11"/>
  <c r="K67" i="11"/>
  <c r="J68" i="11"/>
  <c r="L43" i="11"/>
  <c r="R44" i="11"/>
  <c r="K44" i="11"/>
  <c r="J45" i="11"/>
  <c r="S17" i="11"/>
  <c r="W17" i="11" s="1"/>
  <c r="S65" i="11"/>
  <c r="W65" i="11" s="1"/>
  <c r="S42" i="11"/>
  <c r="W42" i="11" s="1"/>
  <c r="L68" i="10"/>
  <c r="R69" i="10"/>
  <c r="K69" i="10"/>
  <c r="J70" i="10"/>
  <c r="R43" i="10"/>
  <c r="K43" i="10"/>
  <c r="L42" i="10"/>
  <c r="J44" i="10"/>
  <c r="K18" i="10"/>
  <c r="L17" i="10"/>
  <c r="R18" i="10"/>
  <c r="J19" i="10"/>
  <c r="S16" i="10"/>
  <c r="W16" i="10" s="1"/>
  <c r="S41" i="10"/>
  <c r="W41" i="10" s="1"/>
  <c r="S67" i="10"/>
  <c r="W67" i="10" s="1"/>
  <c r="R45" i="9"/>
  <c r="K45" i="9"/>
  <c r="L44" i="9"/>
  <c r="J46" i="9"/>
  <c r="S16" i="9"/>
  <c r="W16" i="9" s="1"/>
  <c r="L68" i="9"/>
  <c r="R69" i="9"/>
  <c r="K69" i="9"/>
  <c r="J70" i="9"/>
  <c r="R18" i="9"/>
  <c r="K18" i="9"/>
  <c r="L17" i="9"/>
  <c r="J19" i="9"/>
  <c r="S67" i="9"/>
  <c r="W67" i="9" s="1"/>
  <c r="S43" i="9"/>
  <c r="W43" i="9" s="1"/>
  <c r="L17" i="8"/>
  <c r="R18" i="8"/>
  <c r="K18" i="8"/>
  <c r="J19" i="8"/>
  <c r="L43" i="8"/>
  <c r="R44" i="8"/>
  <c r="K44" i="8"/>
  <c r="J45" i="8"/>
  <c r="L66" i="8"/>
  <c r="R67" i="8"/>
  <c r="K67" i="8"/>
  <c r="J68" i="8"/>
  <c r="S65" i="8"/>
  <c r="W65" i="8" s="1"/>
  <c r="S16" i="8"/>
  <c r="W16" i="8" s="1"/>
  <c r="S42" i="8"/>
  <c r="W42" i="8" s="1"/>
  <c r="S16" i="7"/>
  <c r="W16" i="7" s="1"/>
  <c r="S44" i="7"/>
  <c r="W44" i="7" s="1"/>
  <c r="K18" i="7"/>
  <c r="L17" i="7"/>
  <c r="R18" i="7"/>
  <c r="J19" i="7"/>
  <c r="L66" i="7"/>
  <c r="R67" i="7"/>
  <c r="K67" i="7"/>
  <c r="J68" i="7"/>
  <c r="K46" i="7"/>
  <c r="R46" i="7"/>
  <c r="L45" i="7"/>
  <c r="J47" i="7"/>
  <c r="S65" i="7"/>
  <c r="W65" i="7" s="1"/>
  <c r="L66" i="6"/>
  <c r="R67" i="6"/>
  <c r="K67" i="6"/>
  <c r="J68" i="6"/>
  <c r="R45" i="6"/>
  <c r="L44" i="6"/>
  <c r="K45" i="6"/>
  <c r="J46" i="6"/>
  <c r="R18" i="6"/>
  <c r="K18" i="6"/>
  <c r="J19" i="6"/>
  <c r="L17" i="6"/>
  <c r="S65" i="6"/>
  <c r="W65" i="6" s="1"/>
  <c r="S16" i="6"/>
  <c r="W16" i="6" s="1"/>
  <c r="S43" i="6"/>
  <c r="W43" i="6" s="1"/>
  <c r="S42" i="5"/>
  <c r="W42" i="5" s="1"/>
  <c r="S17" i="5"/>
  <c r="W17" i="5" s="1"/>
  <c r="S65" i="5"/>
  <c r="W65" i="5" s="1"/>
  <c r="K44" i="5"/>
  <c r="R44" i="5"/>
  <c r="L43" i="5"/>
  <c r="J45" i="5"/>
  <c r="K19" i="5"/>
  <c r="L18" i="5"/>
  <c r="R19" i="5"/>
  <c r="J20" i="5"/>
  <c r="L66" i="5"/>
  <c r="R67" i="5"/>
  <c r="K67" i="5"/>
  <c r="J68" i="5"/>
  <c r="S67" i="16" l="1"/>
  <c r="W67" i="16" s="1"/>
  <c r="S18" i="16"/>
  <c r="W18" i="16" s="1"/>
  <c r="K69" i="16"/>
  <c r="R69" i="16"/>
  <c r="L68" i="16"/>
  <c r="J70" i="16"/>
  <c r="K20" i="16"/>
  <c r="L19" i="16"/>
  <c r="R20" i="16"/>
  <c r="J21" i="16"/>
  <c r="R47" i="16"/>
  <c r="K47" i="16"/>
  <c r="L47" i="16" s="1"/>
  <c r="L46" i="16"/>
  <c r="S45" i="16"/>
  <c r="W45" i="16" s="1"/>
  <c r="R46" i="15"/>
  <c r="L45" i="15"/>
  <c r="K46" i="15"/>
  <c r="J47" i="15"/>
  <c r="L19" i="15"/>
  <c r="R20" i="15"/>
  <c r="K20" i="15"/>
  <c r="J21" i="15"/>
  <c r="S44" i="15"/>
  <c r="W44" i="15" s="1"/>
  <c r="S18" i="15"/>
  <c r="W18" i="15" s="1"/>
  <c r="K69" i="15"/>
  <c r="R69" i="15"/>
  <c r="L68" i="15"/>
  <c r="J70" i="15"/>
  <c r="S67" i="15"/>
  <c r="W67" i="15" s="1"/>
  <c r="L43" i="14"/>
  <c r="R44" i="14"/>
  <c r="K44" i="14"/>
  <c r="J45" i="14"/>
  <c r="L68" i="14"/>
  <c r="R69" i="14"/>
  <c r="K69" i="14"/>
  <c r="J70" i="14"/>
  <c r="R21" i="14"/>
  <c r="K21" i="14"/>
  <c r="L20" i="14"/>
  <c r="J22" i="14"/>
  <c r="S67" i="14"/>
  <c r="W67" i="14" s="1"/>
  <c r="S19" i="14"/>
  <c r="W19" i="14" s="1"/>
  <c r="S42" i="14"/>
  <c r="W42" i="14" s="1"/>
  <c r="R45" i="13"/>
  <c r="L44" i="13"/>
  <c r="K45" i="13"/>
  <c r="J46" i="13"/>
  <c r="S69" i="13"/>
  <c r="W69" i="13" s="1"/>
  <c r="R20" i="13"/>
  <c r="K20" i="13"/>
  <c r="L19" i="13"/>
  <c r="J21" i="13"/>
  <c r="L70" i="13"/>
  <c r="R71" i="13"/>
  <c r="K71" i="13"/>
  <c r="J72" i="13"/>
  <c r="S18" i="13"/>
  <c r="W18" i="13" s="1"/>
  <c r="S43" i="13"/>
  <c r="W43" i="13" s="1"/>
  <c r="K21" i="12"/>
  <c r="L20" i="12"/>
  <c r="R21" i="12"/>
  <c r="J22" i="12"/>
  <c r="S19" i="12"/>
  <c r="W19" i="12" s="1"/>
  <c r="S44" i="12"/>
  <c r="W44" i="12" s="1"/>
  <c r="S66" i="12"/>
  <c r="W66" i="12" s="1"/>
  <c r="R68" i="12"/>
  <c r="K68" i="12"/>
  <c r="L67" i="12"/>
  <c r="J69" i="12"/>
  <c r="R46" i="12"/>
  <c r="L45" i="12"/>
  <c r="K46" i="12"/>
  <c r="J47" i="12"/>
  <c r="K20" i="11"/>
  <c r="R20" i="11"/>
  <c r="L19" i="11"/>
  <c r="J21" i="11"/>
  <c r="R68" i="11"/>
  <c r="K68" i="11"/>
  <c r="L67" i="11"/>
  <c r="J69" i="11"/>
  <c r="S18" i="11"/>
  <c r="W18" i="11" s="1"/>
  <c r="L44" i="11"/>
  <c r="R45" i="11"/>
  <c r="K45" i="11"/>
  <c r="J46" i="11"/>
  <c r="S43" i="11"/>
  <c r="W43" i="11" s="1"/>
  <c r="S66" i="11"/>
  <c r="W66" i="11" s="1"/>
  <c r="K19" i="10"/>
  <c r="R19" i="10"/>
  <c r="L18" i="10"/>
  <c r="J20" i="10"/>
  <c r="K44" i="10"/>
  <c r="R44" i="10"/>
  <c r="L43" i="10"/>
  <c r="J45" i="10"/>
  <c r="L69" i="10"/>
  <c r="R70" i="10"/>
  <c r="K70" i="10"/>
  <c r="J71" i="10"/>
  <c r="S42" i="10"/>
  <c r="W42" i="10" s="1"/>
  <c r="S17" i="10"/>
  <c r="W17" i="10" s="1"/>
  <c r="S68" i="10"/>
  <c r="W68" i="10" s="1"/>
  <c r="S44" i="9"/>
  <c r="W44" i="9" s="1"/>
  <c r="R19" i="9"/>
  <c r="K19" i="9"/>
  <c r="L18" i="9"/>
  <c r="J20" i="9"/>
  <c r="R70" i="9"/>
  <c r="K70" i="9"/>
  <c r="L69" i="9"/>
  <c r="J71" i="9"/>
  <c r="R46" i="9"/>
  <c r="L45" i="9"/>
  <c r="K46" i="9"/>
  <c r="J47" i="9"/>
  <c r="S68" i="9"/>
  <c r="W68" i="9" s="1"/>
  <c r="S17" i="9"/>
  <c r="W17" i="9" s="1"/>
  <c r="R68" i="8"/>
  <c r="K68" i="8"/>
  <c r="L67" i="8"/>
  <c r="J69" i="8"/>
  <c r="L44" i="8"/>
  <c r="R45" i="8"/>
  <c r="K45" i="8"/>
  <c r="J46" i="8"/>
  <c r="L18" i="8"/>
  <c r="R19" i="8"/>
  <c r="K19" i="8"/>
  <c r="J20" i="8"/>
  <c r="S66" i="8"/>
  <c r="W66" i="8" s="1"/>
  <c r="S43" i="8"/>
  <c r="W43" i="8" s="1"/>
  <c r="S17" i="8"/>
  <c r="W17" i="8" s="1"/>
  <c r="S66" i="7"/>
  <c r="W66" i="7" s="1"/>
  <c r="R47" i="7"/>
  <c r="K47" i="7"/>
  <c r="L47" i="7" s="1"/>
  <c r="L46" i="7"/>
  <c r="R68" i="7"/>
  <c r="K68" i="7"/>
  <c r="L67" i="7"/>
  <c r="J69" i="7"/>
  <c r="S45" i="7"/>
  <c r="W45" i="7" s="1"/>
  <c r="R19" i="7"/>
  <c r="L18" i="7"/>
  <c r="K19" i="7"/>
  <c r="J20" i="7"/>
  <c r="S17" i="7"/>
  <c r="W17" i="7" s="1"/>
  <c r="K46" i="6"/>
  <c r="R46" i="6"/>
  <c r="L45" i="6"/>
  <c r="J47" i="6"/>
  <c r="R19" i="6"/>
  <c r="K19" i="6"/>
  <c r="L18" i="6"/>
  <c r="J20" i="6"/>
  <c r="S17" i="6"/>
  <c r="W17" i="6" s="1"/>
  <c r="R68" i="6"/>
  <c r="K68" i="6"/>
  <c r="L67" i="6"/>
  <c r="J69" i="6"/>
  <c r="S44" i="6"/>
  <c r="W44" i="6" s="1"/>
  <c r="S66" i="6"/>
  <c r="W66" i="6" s="1"/>
  <c r="S18" i="5"/>
  <c r="W18" i="5" s="1"/>
  <c r="S66" i="5"/>
  <c r="W66" i="5" s="1"/>
  <c r="L67" i="5"/>
  <c r="R68" i="5"/>
  <c r="K68" i="5"/>
  <c r="J69" i="5"/>
  <c r="K20" i="5"/>
  <c r="L19" i="5"/>
  <c r="R20" i="5"/>
  <c r="J21" i="5"/>
  <c r="L44" i="5"/>
  <c r="R45" i="5"/>
  <c r="K45" i="5"/>
  <c r="J46" i="5"/>
  <c r="S43" i="5"/>
  <c r="W43" i="5" s="1"/>
  <c r="L69" i="16" l="1"/>
  <c r="R70" i="16"/>
  <c r="K70" i="16"/>
  <c r="J71" i="16"/>
  <c r="S68" i="16"/>
  <c r="W68" i="16" s="1"/>
  <c r="S46" i="16"/>
  <c r="W46" i="16" s="1"/>
  <c r="M47" i="16"/>
  <c r="N47" i="16" s="1"/>
  <c r="T47" i="16" s="1"/>
  <c r="S47" i="16"/>
  <c r="W47" i="16" s="1"/>
  <c r="X47" i="16" s="1"/>
  <c r="L20" i="16"/>
  <c r="R21" i="16"/>
  <c r="K21" i="16"/>
  <c r="J22" i="16"/>
  <c r="S19" i="16"/>
  <c r="W19" i="16" s="1"/>
  <c r="L20" i="15"/>
  <c r="K21" i="15"/>
  <c r="R21" i="15"/>
  <c r="J22" i="15"/>
  <c r="S19" i="15"/>
  <c r="W19" i="15" s="1"/>
  <c r="L69" i="15"/>
  <c r="R70" i="15"/>
  <c r="K70" i="15"/>
  <c r="J71" i="15"/>
  <c r="R47" i="15"/>
  <c r="K47" i="15"/>
  <c r="L47" i="15" s="1"/>
  <c r="L46" i="15"/>
  <c r="S68" i="15"/>
  <c r="W68" i="15" s="1"/>
  <c r="S45" i="15"/>
  <c r="W45" i="15" s="1"/>
  <c r="L21" i="14"/>
  <c r="K22" i="14"/>
  <c r="L22" i="14" s="1"/>
  <c r="R22" i="14"/>
  <c r="R70" i="14"/>
  <c r="K70" i="14"/>
  <c r="L69" i="14"/>
  <c r="J71" i="14"/>
  <c r="L44" i="14"/>
  <c r="R45" i="14"/>
  <c r="K45" i="14"/>
  <c r="J46" i="14"/>
  <c r="S20" i="14"/>
  <c r="W20" i="14" s="1"/>
  <c r="S68" i="14"/>
  <c r="W68" i="14" s="1"/>
  <c r="S43" i="14"/>
  <c r="W43" i="14" s="1"/>
  <c r="R46" i="13"/>
  <c r="K46" i="13"/>
  <c r="L45" i="13"/>
  <c r="J47" i="13"/>
  <c r="S70" i="13"/>
  <c r="W70" i="13" s="1"/>
  <c r="R72" i="13"/>
  <c r="K72" i="13"/>
  <c r="L72" i="13" s="1"/>
  <c r="L71" i="13"/>
  <c r="R21" i="13"/>
  <c r="K21" i="13"/>
  <c r="L20" i="13"/>
  <c r="J22" i="13"/>
  <c r="S44" i="13"/>
  <c r="W44" i="13" s="1"/>
  <c r="S19" i="13"/>
  <c r="W19" i="13" s="1"/>
  <c r="S45" i="12"/>
  <c r="W45" i="12" s="1"/>
  <c r="S20" i="12"/>
  <c r="W20" i="12" s="1"/>
  <c r="L21" i="12"/>
  <c r="R22" i="12"/>
  <c r="K22" i="12"/>
  <c r="L22" i="12" s="1"/>
  <c r="R47" i="12"/>
  <c r="K47" i="12"/>
  <c r="L47" i="12" s="1"/>
  <c r="L46" i="12"/>
  <c r="L68" i="12"/>
  <c r="R69" i="12"/>
  <c r="K69" i="12"/>
  <c r="J70" i="12"/>
  <c r="S67" i="12"/>
  <c r="W67" i="12" s="1"/>
  <c r="R21" i="11"/>
  <c r="L20" i="11"/>
  <c r="K21" i="11"/>
  <c r="J22" i="11"/>
  <c r="S19" i="11"/>
  <c r="W19" i="11" s="1"/>
  <c r="L68" i="11"/>
  <c r="R69" i="11"/>
  <c r="K69" i="11"/>
  <c r="J70" i="11"/>
  <c r="S67" i="11"/>
  <c r="W67" i="11" s="1"/>
  <c r="K46" i="11"/>
  <c r="L45" i="11"/>
  <c r="R46" i="11"/>
  <c r="J47" i="11"/>
  <c r="S44" i="11"/>
  <c r="W44" i="11" s="1"/>
  <c r="L70" i="10"/>
  <c r="R71" i="10"/>
  <c r="K71" i="10"/>
  <c r="J72" i="10"/>
  <c r="L44" i="10"/>
  <c r="R45" i="10"/>
  <c r="K45" i="10"/>
  <c r="J46" i="10"/>
  <c r="K20" i="10"/>
  <c r="R20" i="10"/>
  <c r="L19" i="10"/>
  <c r="J21" i="10"/>
  <c r="S43" i="10"/>
  <c r="W43" i="10" s="1"/>
  <c r="S18" i="10"/>
  <c r="W18" i="10" s="1"/>
  <c r="S69" i="10"/>
  <c r="W69" i="10" s="1"/>
  <c r="R47" i="9"/>
  <c r="K47" i="9"/>
  <c r="L47" i="9" s="1"/>
  <c r="L46" i="9"/>
  <c r="L70" i="9"/>
  <c r="K71" i="9"/>
  <c r="R71" i="9"/>
  <c r="J72" i="9"/>
  <c r="R20" i="9"/>
  <c r="K20" i="9"/>
  <c r="L19" i="9"/>
  <c r="J21" i="9"/>
  <c r="S45" i="9"/>
  <c r="W45" i="9" s="1"/>
  <c r="S69" i="9"/>
  <c r="W69" i="9" s="1"/>
  <c r="S18" i="9"/>
  <c r="W18" i="9" s="1"/>
  <c r="L19" i="8"/>
  <c r="R20" i="8"/>
  <c r="K20" i="8"/>
  <c r="J21" i="8"/>
  <c r="R46" i="8"/>
  <c r="L45" i="8"/>
  <c r="K46" i="8"/>
  <c r="J47" i="8"/>
  <c r="L68" i="8"/>
  <c r="R69" i="8"/>
  <c r="K69" i="8"/>
  <c r="J70" i="8"/>
  <c r="S67" i="8"/>
  <c r="W67" i="8" s="1"/>
  <c r="S18" i="8"/>
  <c r="W18" i="8" s="1"/>
  <c r="S44" i="8"/>
  <c r="W44" i="8" s="1"/>
  <c r="S67" i="7"/>
  <c r="W67" i="7" s="1"/>
  <c r="S47" i="7"/>
  <c r="W47" i="7" s="1"/>
  <c r="X47" i="7" s="1"/>
  <c r="M47" i="7"/>
  <c r="N47" i="7" s="1"/>
  <c r="T47" i="7" s="1"/>
  <c r="K20" i="7"/>
  <c r="L19" i="7"/>
  <c r="R20" i="7"/>
  <c r="J21" i="7"/>
  <c r="S18" i="7"/>
  <c r="W18" i="7" s="1"/>
  <c r="L68" i="7"/>
  <c r="R69" i="7"/>
  <c r="K69" i="7"/>
  <c r="J70" i="7"/>
  <c r="S46" i="7"/>
  <c r="W46" i="7" s="1"/>
  <c r="S18" i="6"/>
  <c r="W18" i="6" s="1"/>
  <c r="S45" i="6"/>
  <c r="W45" i="6" s="1"/>
  <c r="K20" i="6"/>
  <c r="J21" i="6"/>
  <c r="R20" i="6"/>
  <c r="L19" i="6"/>
  <c r="R47" i="6"/>
  <c r="K47" i="6"/>
  <c r="L47" i="6" s="1"/>
  <c r="L46" i="6"/>
  <c r="L68" i="6"/>
  <c r="R69" i="6"/>
  <c r="K69" i="6"/>
  <c r="J70" i="6"/>
  <c r="S67" i="6"/>
  <c r="W67" i="6" s="1"/>
  <c r="L45" i="5"/>
  <c r="R46" i="5"/>
  <c r="K46" i="5"/>
  <c r="J47" i="5"/>
  <c r="R21" i="5"/>
  <c r="J22" i="5"/>
  <c r="K21" i="5"/>
  <c r="L20" i="5"/>
  <c r="L68" i="5"/>
  <c r="R69" i="5"/>
  <c r="K69" i="5"/>
  <c r="J70" i="5"/>
  <c r="S19" i="5"/>
  <c r="W19" i="5" s="1"/>
  <c r="S44" i="5"/>
  <c r="W44" i="5" s="1"/>
  <c r="S67" i="5"/>
  <c r="W67" i="5" s="1"/>
  <c r="Y47" i="16" l="1"/>
  <c r="X46" i="16"/>
  <c r="M46" i="16"/>
  <c r="S20" i="16"/>
  <c r="W20" i="16" s="1"/>
  <c r="K71" i="16"/>
  <c r="R71" i="16"/>
  <c r="L70" i="16"/>
  <c r="J72" i="16"/>
  <c r="R22" i="16"/>
  <c r="K22" i="16"/>
  <c r="L22" i="16" s="1"/>
  <c r="L21" i="16"/>
  <c r="Z47" i="16"/>
  <c r="S69" i="16"/>
  <c r="W69" i="16" s="1"/>
  <c r="M47" i="15"/>
  <c r="N47" i="15" s="1"/>
  <c r="T47" i="15" s="1"/>
  <c r="S47" i="15"/>
  <c r="W47" i="15" s="1"/>
  <c r="X47" i="15" s="1"/>
  <c r="S69" i="15"/>
  <c r="W69" i="15" s="1"/>
  <c r="K71" i="15"/>
  <c r="R71" i="15"/>
  <c r="L70" i="15"/>
  <c r="J72" i="15"/>
  <c r="R22" i="15"/>
  <c r="L21" i="15"/>
  <c r="K22" i="15"/>
  <c r="L22" i="15" s="1"/>
  <c r="S46" i="15"/>
  <c r="W46" i="15" s="1"/>
  <c r="S20" i="15"/>
  <c r="W20" i="15" s="1"/>
  <c r="S44" i="14"/>
  <c r="W44" i="14" s="1"/>
  <c r="R46" i="14"/>
  <c r="L45" i="14"/>
  <c r="K46" i="14"/>
  <c r="J47" i="14"/>
  <c r="L70" i="14"/>
  <c r="R71" i="14"/>
  <c r="K71" i="14"/>
  <c r="J72" i="14"/>
  <c r="S69" i="14"/>
  <c r="W69" i="14" s="1"/>
  <c r="M22" i="14"/>
  <c r="N22" i="14" s="1"/>
  <c r="T22" i="14" s="1"/>
  <c r="S22" i="14"/>
  <c r="W22" i="14" s="1"/>
  <c r="X22" i="14" s="1"/>
  <c r="S21" i="14"/>
  <c r="W21" i="14" s="1"/>
  <c r="S20" i="13"/>
  <c r="W20" i="13" s="1"/>
  <c r="M72" i="13"/>
  <c r="N72" i="13" s="1"/>
  <c r="T72" i="13" s="1"/>
  <c r="S72" i="13"/>
  <c r="W72" i="13" s="1"/>
  <c r="X72" i="13" s="1"/>
  <c r="R47" i="13"/>
  <c r="K47" i="13"/>
  <c r="L47" i="13" s="1"/>
  <c r="L46" i="13"/>
  <c r="S45" i="13"/>
  <c r="W45" i="13" s="1"/>
  <c r="R22" i="13"/>
  <c r="K22" i="13"/>
  <c r="L22" i="13" s="1"/>
  <c r="L21" i="13"/>
  <c r="S71" i="13"/>
  <c r="W71" i="13" s="1"/>
  <c r="S68" i="12"/>
  <c r="W68" i="12" s="1"/>
  <c r="M22" i="12"/>
  <c r="N22" i="12" s="1"/>
  <c r="T22" i="12" s="1"/>
  <c r="S22" i="12"/>
  <c r="W22" i="12" s="1"/>
  <c r="X22" i="12" s="1"/>
  <c r="R70" i="12"/>
  <c r="K70" i="12"/>
  <c r="L69" i="12"/>
  <c r="J71" i="12"/>
  <c r="S46" i="12"/>
  <c r="W46" i="12" s="1"/>
  <c r="S47" i="12"/>
  <c r="W47" i="12" s="1"/>
  <c r="X47" i="12" s="1"/>
  <c r="M47" i="12"/>
  <c r="N47" i="12" s="1"/>
  <c r="T47" i="12" s="1"/>
  <c r="S21" i="12"/>
  <c r="W21" i="12" s="1"/>
  <c r="M21" i="12"/>
  <c r="R70" i="11"/>
  <c r="K70" i="11"/>
  <c r="L69" i="11"/>
  <c r="J71" i="11"/>
  <c r="R47" i="11"/>
  <c r="K47" i="11"/>
  <c r="L47" i="11" s="1"/>
  <c r="L46" i="11"/>
  <c r="L21" i="11"/>
  <c r="R22" i="11"/>
  <c r="K22" i="11"/>
  <c r="L22" i="11" s="1"/>
  <c r="S68" i="11"/>
  <c r="W68" i="11" s="1"/>
  <c r="S20" i="11"/>
  <c r="W20" i="11" s="1"/>
  <c r="S45" i="11"/>
  <c r="W45" i="11" s="1"/>
  <c r="K21" i="10"/>
  <c r="R21" i="10"/>
  <c r="L20" i="10"/>
  <c r="J22" i="10"/>
  <c r="L45" i="10"/>
  <c r="R46" i="10"/>
  <c r="K46" i="10"/>
  <c r="J47" i="10"/>
  <c r="R72" i="10"/>
  <c r="K72" i="10"/>
  <c r="L72" i="10" s="1"/>
  <c r="L71" i="10"/>
  <c r="S19" i="10"/>
  <c r="W19" i="10" s="1"/>
  <c r="S44" i="10"/>
  <c r="W44" i="10" s="1"/>
  <c r="S70" i="10"/>
  <c r="W70" i="10" s="1"/>
  <c r="S70" i="9"/>
  <c r="W70" i="9" s="1"/>
  <c r="R21" i="9"/>
  <c r="K21" i="9"/>
  <c r="L20" i="9"/>
  <c r="J22" i="9"/>
  <c r="R72" i="9"/>
  <c r="K72" i="9"/>
  <c r="L72" i="9" s="1"/>
  <c r="L71" i="9"/>
  <c r="S46" i="9"/>
  <c r="W46" i="9" s="1"/>
  <c r="S19" i="9"/>
  <c r="W19" i="9" s="1"/>
  <c r="M47" i="9"/>
  <c r="N47" i="9" s="1"/>
  <c r="T47" i="9" s="1"/>
  <c r="S47" i="9"/>
  <c r="W47" i="9" s="1"/>
  <c r="X47" i="9" s="1"/>
  <c r="R70" i="8"/>
  <c r="K70" i="8"/>
  <c r="L69" i="8"/>
  <c r="J71" i="8"/>
  <c r="R21" i="8"/>
  <c r="L20" i="8"/>
  <c r="K21" i="8"/>
  <c r="J22" i="8"/>
  <c r="K47" i="8"/>
  <c r="L47" i="8" s="1"/>
  <c r="R47" i="8"/>
  <c r="L46" i="8"/>
  <c r="S45" i="8"/>
  <c r="W45" i="8" s="1"/>
  <c r="S68" i="8"/>
  <c r="W68" i="8" s="1"/>
  <c r="S19" i="8"/>
  <c r="W19" i="8" s="1"/>
  <c r="M46" i="7"/>
  <c r="S68" i="7"/>
  <c r="W68" i="7" s="1"/>
  <c r="X46" i="7"/>
  <c r="Y47" i="7"/>
  <c r="Z47" i="7" s="1"/>
  <c r="K21" i="7"/>
  <c r="L20" i="7"/>
  <c r="R21" i="7"/>
  <c r="J22" i="7"/>
  <c r="R70" i="7"/>
  <c r="K70" i="7"/>
  <c r="L69" i="7"/>
  <c r="J71" i="7"/>
  <c r="S19" i="7"/>
  <c r="W19" i="7" s="1"/>
  <c r="S19" i="6"/>
  <c r="W19" i="6" s="1"/>
  <c r="S68" i="6"/>
  <c r="W68" i="6" s="1"/>
  <c r="R70" i="6"/>
  <c r="K70" i="6"/>
  <c r="L69" i="6"/>
  <c r="J71" i="6"/>
  <c r="S46" i="6"/>
  <c r="W46" i="6" s="1"/>
  <c r="S47" i="6"/>
  <c r="W47" i="6" s="1"/>
  <c r="X47" i="6" s="1"/>
  <c r="M47" i="6"/>
  <c r="N47" i="6" s="1"/>
  <c r="T47" i="6" s="1"/>
  <c r="L20" i="6"/>
  <c r="K21" i="6"/>
  <c r="R21" i="6"/>
  <c r="J22" i="6"/>
  <c r="L69" i="5"/>
  <c r="K70" i="5"/>
  <c r="R70" i="5"/>
  <c r="J71" i="5"/>
  <c r="R47" i="5"/>
  <c r="K47" i="5"/>
  <c r="L47" i="5" s="1"/>
  <c r="L46" i="5"/>
  <c r="R22" i="5"/>
  <c r="K22" i="5"/>
  <c r="L22" i="5" s="1"/>
  <c r="L21" i="5"/>
  <c r="S20" i="5"/>
  <c r="W20" i="5" s="1"/>
  <c r="S68" i="5"/>
  <c r="W68" i="5" s="1"/>
  <c r="S45" i="5"/>
  <c r="W45" i="5" s="1"/>
  <c r="M46" i="15" l="1"/>
  <c r="S21" i="16"/>
  <c r="W21" i="16" s="1"/>
  <c r="S22" i="16"/>
  <c r="W22" i="16" s="1"/>
  <c r="X22" i="16" s="1"/>
  <c r="M22" i="16"/>
  <c r="N22" i="16" s="1"/>
  <c r="T22" i="16" s="1"/>
  <c r="L71" i="16"/>
  <c r="R72" i="16"/>
  <c r="K72" i="16"/>
  <c r="L72" i="16" s="1"/>
  <c r="N46" i="16"/>
  <c r="T46" i="16" s="1"/>
  <c r="M45" i="16"/>
  <c r="X45" i="16"/>
  <c r="Y46" i="16"/>
  <c r="S70" i="16"/>
  <c r="W70" i="16" s="1"/>
  <c r="M22" i="15"/>
  <c r="N22" i="15" s="1"/>
  <c r="T22" i="15" s="1"/>
  <c r="S22" i="15"/>
  <c r="W22" i="15" s="1"/>
  <c r="X22" i="15" s="1"/>
  <c r="S21" i="15"/>
  <c r="W21" i="15" s="1"/>
  <c r="L71" i="15"/>
  <c r="R72" i="15"/>
  <c r="K72" i="15"/>
  <c r="L72" i="15" s="1"/>
  <c r="S70" i="15"/>
  <c r="W70" i="15" s="1"/>
  <c r="Y47" i="15"/>
  <c r="Z47" i="15" s="1"/>
  <c r="X46" i="15"/>
  <c r="N46" i="15"/>
  <c r="T46" i="15" s="1"/>
  <c r="M45" i="15"/>
  <c r="M21" i="14"/>
  <c r="N21" i="14" s="1"/>
  <c r="T21" i="14" s="1"/>
  <c r="S45" i="14"/>
  <c r="W45" i="14" s="1"/>
  <c r="S70" i="14"/>
  <c r="W70" i="14" s="1"/>
  <c r="Y22" i="14"/>
  <c r="Z22" i="14" s="1"/>
  <c r="X21" i="14"/>
  <c r="R72" i="14"/>
  <c r="L71" i="14"/>
  <c r="K72" i="14"/>
  <c r="L72" i="14" s="1"/>
  <c r="K47" i="14"/>
  <c r="L47" i="14" s="1"/>
  <c r="R47" i="14"/>
  <c r="L46" i="14"/>
  <c r="S21" i="13"/>
  <c r="W21" i="13" s="1"/>
  <c r="Y72" i="13"/>
  <c r="Z72" i="13" s="1"/>
  <c r="X71" i="13"/>
  <c r="M46" i="13"/>
  <c r="S46" i="13"/>
  <c r="W46" i="13" s="1"/>
  <c r="M47" i="13"/>
  <c r="N47" i="13" s="1"/>
  <c r="T47" i="13" s="1"/>
  <c r="S47" i="13"/>
  <c r="W47" i="13" s="1"/>
  <c r="X47" i="13" s="1"/>
  <c r="M22" i="13"/>
  <c r="N22" i="13" s="1"/>
  <c r="T22" i="13" s="1"/>
  <c r="S22" i="13"/>
  <c r="W22" i="13" s="1"/>
  <c r="X22" i="13" s="1"/>
  <c r="M71" i="13"/>
  <c r="L70" i="12"/>
  <c r="R71" i="12"/>
  <c r="K71" i="12"/>
  <c r="J72" i="12"/>
  <c r="Y22" i="12"/>
  <c r="Z22" i="12" s="1"/>
  <c r="X21" i="12"/>
  <c r="X46" i="12"/>
  <c r="Y47" i="12"/>
  <c r="Z47" i="12" s="1"/>
  <c r="S69" i="12"/>
  <c r="W69" i="12" s="1"/>
  <c r="N21" i="12"/>
  <c r="T21" i="12" s="1"/>
  <c r="M20" i="12"/>
  <c r="M46" i="12"/>
  <c r="L70" i="11"/>
  <c r="R71" i="11"/>
  <c r="K71" i="11"/>
  <c r="J72" i="11"/>
  <c r="S69" i="11"/>
  <c r="W69" i="11" s="1"/>
  <c r="M22" i="11"/>
  <c r="N22" i="11" s="1"/>
  <c r="T22" i="11" s="1"/>
  <c r="S22" i="11"/>
  <c r="W22" i="11" s="1"/>
  <c r="X22" i="11" s="1"/>
  <c r="S47" i="11"/>
  <c r="W47" i="11" s="1"/>
  <c r="X47" i="11" s="1"/>
  <c r="M47" i="11"/>
  <c r="N47" i="11" s="1"/>
  <c r="T47" i="11" s="1"/>
  <c r="M21" i="11"/>
  <c r="S21" i="11"/>
  <c r="W21" i="11" s="1"/>
  <c r="S46" i="11"/>
  <c r="W46" i="11" s="1"/>
  <c r="R47" i="10"/>
  <c r="K47" i="10"/>
  <c r="L47" i="10" s="1"/>
  <c r="L46" i="10"/>
  <c r="R22" i="10"/>
  <c r="K22" i="10"/>
  <c r="L22" i="10" s="1"/>
  <c r="L21" i="10"/>
  <c r="S71" i="10"/>
  <c r="W71" i="10" s="1"/>
  <c r="S20" i="10"/>
  <c r="W20" i="10" s="1"/>
  <c r="M72" i="10"/>
  <c r="N72" i="10" s="1"/>
  <c r="T72" i="10" s="1"/>
  <c r="S72" i="10"/>
  <c r="W72" i="10" s="1"/>
  <c r="X72" i="10" s="1"/>
  <c r="S45" i="10"/>
  <c r="W45" i="10" s="1"/>
  <c r="M72" i="9"/>
  <c r="N72" i="9" s="1"/>
  <c r="T72" i="9" s="1"/>
  <c r="S72" i="9"/>
  <c r="W72" i="9" s="1"/>
  <c r="X72" i="9" s="1"/>
  <c r="S20" i="9"/>
  <c r="W20" i="9" s="1"/>
  <c r="X46" i="9"/>
  <c r="Y47" i="9"/>
  <c r="Z47" i="9" s="1"/>
  <c r="M46" i="9"/>
  <c r="K22" i="9"/>
  <c r="L22" i="9" s="1"/>
  <c r="L21" i="9"/>
  <c r="R22" i="9"/>
  <c r="S71" i="9"/>
  <c r="W71" i="9" s="1"/>
  <c r="L21" i="8"/>
  <c r="R22" i="8"/>
  <c r="K22" i="8"/>
  <c r="L22" i="8" s="1"/>
  <c r="L70" i="8"/>
  <c r="R71" i="8"/>
  <c r="K71" i="8"/>
  <c r="J72" i="8"/>
  <c r="S46" i="8"/>
  <c r="W46" i="8" s="1"/>
  <c r="S69" i="8"/>
  <c r="W69" i="8" s="1"/>
  <c r="S20" i="8"/>
  <c r="W20" i="8" s="1"/>
  <c r="S47" i="8"/>
  <c r="W47" i="8" s="1"/>
  <c r="X47" i="8" s="1"/>
  <c r="M47" i="8"/>
  <c r="N47" i="8" s="1"/>
  <c r="T47" i="8" s="1"/>
  <c r="S20" i="7"/>
  <c r="W20" i="7" s="1"/>
  <c r="L70" i="7"/>
  <c r="R71" i="7"/>
  <c r="K71" i="7"/>
  <c r="J72" i="7"/>
  <c r="R22" i="7"/>
  <c r="K22" i="7"/>
  <c r="L22" i="7" s="1"/>
  <c r="L21" i="7"/>
  <c r="N46" i="7"/>
  <c r="T46" i="7" s="1"/>
  <c r="M45" i="7"/>
  <c r="S69" i="7"/>
  <c r="W69" i="7" s="1"/>
  <c r="Y46" i="7"/>
  <c r="X45" i="7"/>
  <c r="L21" i="6"/>
  <c r="K22" i="6"/>
  <c r="L22" i="6" s="1"/>
  <c r="R22" i="6"/>
  <c r="L70" i="6"/>
  <c r="R71" i="6"/>
  <c r="K71" i="6"/>
  <c r="J72" i="6"/>
  <c r="Y47" i="6"/>
  <c r="Z47" i="6" s="1"/>
  <c r="X46" i="6"/>
  <c r="S69" i="6"/>
  <c r="W69" i="6" s="1"/>
  <c r="S20" i="6"/>
  <c r="W20" i="6" s="1"/>
  <c r="M46" i="6"/>
  <c r="L70" i="5"/>
  <c r="R71" i="5"/>
  <c r="K71" i="5"/>
  <c r="J72" i="5"/>
  <c r="S46" i="5"/>
  <c r="W46" i="5" s="1"/>
  <c r="M46" i="5"/>
  <c r="S21" i="5"/>
  <c r="W21" i="5" s="1"/>
  <c r="M47" i="5"/>
  <c r="N47" i="5" s="1"/>
  <c r="T47" i="5" s="1"/>
  <c r="S47" i="5"/>
  <c r="W47" i="5" s="1"/>
  <c r="X47" i="5" s="1"/>
  <c r="M22" i="5"/>
  <c r="N22" i="5" s="1"/>
  <c r="T22" i="5" s="1"/>
  <c r="S22" i="5"/>
  <c r="W22" i="5" s="1"/>
  <c r="X22" i="5" s="1"/>
  <c r="S69" i="5"/>
  <c r="W69" i="5" s="1"/>
  <c r="M21" i="15" l="1"/>
  <c r="N45" i="16"/>
  <c r="T45" i="16" s="1"/>
  <c r="M44" i="16"/>
  <c r="Z46" i="16"/>
  <c r="S71" i="16"/>
  <c r="W71" i="16" s="1"/>
  <c r="Y45" i="16"/>
  <c r="X44" i="16"/>
  <c r="M72" i="16"/>
  <c r="N72" i="16" s="1"/>
  <c r="T72" i="16" s="1"/>
  <c r="S72" i="16"/>
  <c r="W72" i="16" s="1"/>
  <c r="X72" i="16" s="1"/>
  <c r="X21" i="16"/>
  <c r="Y22" i="16"/>
  <c r="Z22" i="16" s="1"/>
  <c r="M21" i="16"/>
  <c r="S72" i="15"/>
  <c r="W72" i="15" s="1"/>
  <c r="X72" i="15" s="1"/>
  <c r="M72" i="15"/>
  <c r="N72" i="15" s="1"/>
  <c r="T72" i="15" s="1"/>
  <c r="X45" i="15"/>
  <c r="Y46" i="15"/>
  <c r="M71" i="15"/>
  <c r="S71" i="15"/>
  <c r="W71" i="15" s="1"/>
  <c r="N21" i="15"/>
  <c r="T21" i="15" s="1"/>
  <c r="M20" i="15"/>
  <c r="Z46" i="15"/>
  <c r="X21" i="15"/>
  <c r="Y22" i="15"/>
  <c r="Z22" i="15" s="1"/>
  <c r="N45" i="15"/>
  <c r="T45" i="15" s="1"/>
  <c r="M44" i="15"/>
  <c r="M20" i="14"/>
  <c r="N20" i="14" s="1"/>
  <c r="T20" i="14" s="1"/>
  <c r="M72" i="14"/>
  <c r="N72" i="14" s="1"/>
  <c r="T72" i="14" s="1"/>
  <c r="S72" i="14"/>
  <c r="W72" i="14" s="1"/>
  <c r="X72" i="14" s="1"/>
  <c r="X20" i="14"/>
  <c r="Y21" i="14"/>
  <c r="Z21" i="14" s="1"/>
  <c r="S47" i="14"/>
  <c r="W47" i="14" s="1"/>
  <c r="X47" i="14" s="1"/>
  <c r="M47" i="14"/>
  <c r="N47" i="14" s="1"/>
  <c r="T47" i="14" s="1"/>
  <c r="S46" i="14"/>
  <c r="W46" i="14" s="1"/>
  <c r="S71" i="14"/>
  <c r="W71" i="14" s="1"/>
  <c r="M46" i="11"/>
  <c r="M71" i="9"/>
  <c r="M70" i="9" s="1"/>
  <c r="M46" i="8"/>
  <c r="N46" i="8" s="1"/>
  <c r="T46" i="8" s="1"/>
  <c r="N71" i="13"/>
  <c r="T71" i="13" s="1"/>
  <c r="M70" i="13"/>
  <c r="X70" i="13"/>
  <c r="Y71" i="13"/>
  <c r="Y22" i="13"/>
  <c r="Z22" i="13" s="1"/>
  <c r="X21" i="13"/>
  <c r="Y47" i="13"/>
  <c r="Z47" i="13" s="1"/>
  <c r="X46" i="13"/>
  <c r="N46" i="13"/>
  <c r="T46" i="13" s="1"/>
  <c r="M45" i="13"/>
  <c r="M21" i="13"/>
  <c r="Y46" i="12"/>
  <c r="X45" i="12"/>
  <c r="N46" i="12"/>
  <c r="T46" i="12" s="1"/>
  <c r="M45" i="12"/>
  <c r="X20" i="12"/>
  <c r="Y21" i="12"/>
  <c r="N20" i="12"/>
  <c r="T20" i="12" s="1"/>
  <c r="M19" i="12"/>
  <c r="S70" i="12"/>
  <c r="W70" i="12" s="1"/>
  <c r="Z21" i="12"/>
  <c r="R72" i="12"/>
  <c r="K72" i="12"/>
  <c r="L72" i="12" s="1"/>
  <c r="L71" i="12"/>
  <c r="N46" i="11"/>
  <c r="T46" i="11" s="1"/>
  <c r="M45" i="11"/>
  <c r="S70" i="11"/>
  <c r="W70" i="11" s="1"/>
  <c r="Y22" i="11"/>
  <c r="Z22" i="11" s="1"/>
  <c r="X21" i="11"/>
  <c r="N21" i="11"/>
  <c r="T21" i="11" s="1"/>
  <c r="M20" i="11"/>
  <c r="Y47" i="11"/>
  <c r="X46" i="11"/>
  <c r="R72" i="11"/>
  <c r="K72" i="11"/>
  <c r="L72" i="11" s="1"/>
  <c r="L71" i="11"/>
  <c r="Z47" i="11"/>
  <c r="Y72" i="10"/>
  <c r="Z72" i="10" s="1"/>
  <c r="X71" i="10"/>
  <c r="M71" i="10"/>
  <c r="S46" i="10"/>
  <c r="W46" i="10" s="1"/>
  <c r="S21" i="10"/>
  <c r="W21" i="10" s="1"/>
  <c r="M47" i="10"/>
  <c r="N47" i="10" s="1"/>
  <c r="T47" i="10" s="1"/>
  <c r="S47" i="10"/>
  <c r="W47" i="10" s="1"/>
  <c r="X47" i="10" s="1"/>
  <c r="M22" i="10"/>
  <c r="N22" i="10" s="1"/>
  <c r="T22" i="10" s="1"/>
  <c r="S22" i="10"/>
  <c r="W22" i="10" s="1"/>
  <c r="X22" i="10" s="1"/>
  <c r="N46" i="9"/>
  <c r="T46" i="9" s="1"/>
  <c r="M45" i="9"/>
  <c r="S21" i="9"/>
  <c r="W21" i="9" s="1"/>
  <c r="Y72" i="9"/>
  <c r="Z72" i="9" s="1"/>
  <c r="X71" i="9"/>
  <c r="M22" i="9"/>
  <c r="N22" i="9" s="1"/>
  <c r="T22" i="9" s="1"/>
  <c r="S22" i="9"/>
  <c r="W22" i="9" s="1"/>
  <c r="X22" i="9" s="1"/>
  <c r="Y46" i="9"/>
  <c r="X45" i="9"/>
  <c r="S70" i="8"/>
  <c r="W70" i="8" s="1"/>
  <c r="R72" i="8"/>
  <c r="K72" i="8"/>
  <c r="L72" i="8" s="1"/>
  <c r="L71" i="8"/>
  <c r="M22" i="8"/>
  <c r="N22" i="8" s="1"/>
  <c r="T22" i="8" s="1"/>
  <c r="S22" i="8"/>
  <c r="W22" i="8" s="1"/>
  <c r="X22" i="8" s="1"/>
  <c r="X46" i="8"/>
  <c r="Y47" i="8"/>
  <c r="Z47" i="8" s="1"/>
  <c r="S21" i="8"/>
  <c r="W21" i="8" s="1"/>
  <c r="M21" i="8"/>
  <c r="R72" i="7"/>
  <c r="K72" i="7"/>
  <c r="L72" i="7" s="1"/>
  <c r="L71" i="7"/>
  <c r="S21" i="7"/>
  <c r="W21" i="7" s="1"/>
  <c r="S22" i="7"/>
  <c r="W22" i="7" s="1"/>
  <c r="X22" i="7" s="1"/>
  <c r="M22" i="7"/>
  <c r="N22" i="7" s="1"/>
  <c r="T22" i="7" s="1"/>
  <c r="Z46" i="7"/>
  <c r="Y45" i="7"/>
  <c r="X44" i="7"/>
  <c r="N45" i="7"/>
  <c r="T45" i="7" s="1"/>
  <c r="Z45" i="7" s="1"/>
  <c r="M44" i="7"/>
  <c r="S70" i="7"/>
  <c r="W70" i="7" s="1"/>
  <c r="R72" i="6"/>
  <c r="K72" i="6"/>
  <c r="L72" i="6" s="1"/>
  <c r="L71" i="6"/>
  <c r="N46" i="6"/>
  <c r="T46" i="6" s="1"/>
  <c r="M45" i="6"/>
  <c r="Y46" i="6"/>
  <c r="X45" i="6"/>
  <c r="M22" i="6"/>
  <c r="N22" i="6" s="1"/>
  <c r="T22" i="6" s="1"/>
  <c r="S22" i="6"/>
  <c r="W22" i="6" s="1"/>
  <c r="X22" i="6" s="1"/>
  <c r="S70" i="6"/>
  <c r="W70" i="6" s="1"/>
  <c r="S21" i="6"/>
  <c r="W21" i="6" s="1"/>
  <c r="Y22" i="5"/>
  <c r="Z22" i="5" s="1"/>
  <c r="X21" i="5"/>
  <c r="R72" i="5"/>
  <c r="K72" i="5"/>
  <c r="L72" i="5" s="1"/>
  <c r="L71" i="5"/>
  <c r="M21" i="5"/>
  <c r="Y47" i="5"/>
  <c r="X46" i="5"/>
  <c r="N46" i="5"/>
  <c r="T46" i="5" s="1"/>
  <c r="M45" i="5"/>
  <c r="Z47" i="5"/>
  <c r="S70" i="5"/>
  <c r="W70" i="5" s="1"/>
  <c r="Y21" i="16" l="1"/>
  <c r="X20" i="16"/>
  <c r="Y44" i="16"/>
  <c r="X43" i="16"/>
  <c r="M71" i="16"/>
  <c r="Y72" i="16"/>
  <c r="Z72" i="16" s="1"/>
  <c r="X71" i="16"/>
  <c r="N44" i="16"/>
  <c r="T44" i="16" s="1"/>
  <c r="Z44" i="16" s="1"/>
  <c r="M43" i="16"/>
  <c r="N21" i="16"/>
  <c r="T21" i="16" s="1"/>
  <c r="Z21" i="16" s="1"/>
  <c r="M20" i="16"/>
  <c r="Z45" i="16"/>
  <c r="N71" i="15"/>
  <c r="T71" i="15" s="1"/>
  <c r="M70" i="15"/>
  <c r="Y21" i="15"/>
  <c r="Z21" i="15" s="1"/>
  <c r="X20" i="15"/>
  <c r="N20" i="15"/>
  <c r="T20" i="15" s="1"/>
  <c r="M19" i="15"/>
  <c r="Y45" i="15"/>
  <c r="Z45" i="15" s="1"/>
  <c r="X44" i="15"/>
  <c r="N44" i="15"/>
  <c r="T44" i="15" s="1"/>
  <c r="M43" i="15"/>
  <c r="Y72" i="15"/>
  <c r="Z72" i="15" s="1"/>
  <c r="X71" i="15"/>
  <c r="M19" i="14"/>
  <c r="N19" i="14" s="1"/>
  <c r="T19" i="14" s="1"/>
  <c r="M71" i="14"/>
  <c r="N71" i="14" s="1"/>
  <c r="T71" i="14" s="1"/>
  <c r="M46" i="14"/>
  <c r="X19" i="14"/>
  <c r="Y20" i="14"/>
  <c r="Z20" i="14" s="1"/>
  <c r="Y72" i="14"/>
  <c r="Z72" i="14" s="1"/>
  <c r="X71" i="14"/>
  <c r="X46" i="14"/>
  <c r="Y47" i="14"/>
  <c r="Z47" i="14" s="1"/>
  <c r="N71" i="9"/>
  <c r="T71" i="9" s="1"/>
  <c r="M45" i="8"/>
  <c r="M44" i="8" s="1"/>
  <c r="Z46" i="12"/>
  <c r="M46" i="10"/>
  <c r="N46" i="10" s="1"/>
  <c r="T46" i="10" s="1"/>
  <c r="N45" i="13"/>
  <c r="T45" i="13" s="1"/>
  <c r="M44" i="13"/>
  <c r="X69" i="13"/>
  <c r="Y70" i="13"/>
  <c r="Y46" i="13"/>
  <c r="Z46" i="13" s="1"/>
  <c r="X45" i="13"/>
  <c r="N70" i="13"/>
  <c r="T70" i="13" s="1"/>
  <c r="M69" i="13"/>
  <c r="Y21" i="13"/>
  <c r="X20" i="13"/>
  <c r="N21" i="13"/>
  <c r="T21" i="13" s="1"/>
  <c r="M20" i="13"/>
  <c r="Z71" i="13"/>
  <c r="S71" i="12"/>
  <c r="W71" i="12" s="1"/>
  <c r="N19" i="12"/>
  <c r="T19" i="12" s="1"/>
  <c r="M18" i="12"/>
  <c r="N45" i="12"/>
  <c r="T45" i="12" s="1"/>
  <c r="M44" i="12"/>
  <c r="Y45" i="12"/>
  <c r="X44" i="12"/>
  <c r="M72" i="12"/>
  <c r="N72" i="12" s="1"/>
  <c r="T72" i="12" s="1"/>
  <c r="S72" i="12"/>
  <c r="W72" i="12" s="1"/>
  <c r="X72" i="12" s="1"/>
  <c r="X19" i="12"/>
  <c r="Y20" i="12"/>
  <c r="Z20" i="12" s="1"/>
  <c r="N20" i="11"/>
  <c r="T20" i="11" s="1"/>
  <c r="M19" i="11"/>
  <c r="Y46" i="11"/>
  <c r="Z46" i="11" s="1"/>
  <c r="X45" i="11"/>
  <c r="S71" i="11"/>
  <c r="W71" i="11" s="1"/>
  <c r="Y21" i="11"/>
  <c r="Z21" i="11" s="1"/>
  <c r="X20" i="11"/>
  <c r="N45" i="11"/>
  <c r="T45" i="11" s="1"/>
  <c r="M44" i="11"/>
  <c r="M72" i="11"/>
  <c r="N72" i="11" s="1"/>
  <c r="T72" i="11" s="1"/>
  <c r="S72" i="11"/>
  <c r="W72" i="11" s="1"/>
  <c r="X72" i="11" s="1"/>
  <c r="Y22" i="10"/>
  <c r="Z22" i="10" s="1"/>
  <c r="X21" i="10"/>
  <c r="M21" i="10"/>
  <c r="N71" i="10"/>
  <c r="T71" i="10" s="1"/>
  <c r="M70" i="10"/>
  <c r="Y47" i="10"/>
  <c r="Z47" i="10" s="1"/>
  <c r="X46" i="10"/>
  <c r="X70" i="10"/>
  <c r="Y71" i="10"/>
  <c r="Y45" i="9"/>
  <c r="X44" i="9"/>
  <c r="X70" i="9"/>
  <c r="Y71" i="9"/>
  <c r="N45" i="9"/>
  <c r="T45" i="9" s="1"/>
  <c r="Z45" i="9" s="1"/>
  <c r="M44" i="9"/>
  <c r="M21" i="9"/>
  <c r="Z46" i="9"/>
  <c r="Y22" i="9"/>
  <c r="Z22" i="9" s="1"/>
  <c r="X21" i="9"/>
  <c r="N70" i="9"/>
  <c r="T70" i="9" s="1"/>
  <c r="M69" i="9"/>
  <c r="S71" i="8"/>
  <c r="W71" i="8" s="1"/>
  <c r="Y46" i="8"/>
  <c r="Z46" i="8" s="1"/>
  <c r="X45" i="8"/>
  <c r="M72" i="8"/>
  <c r="N72" i="8" s="1"/>
  <c r="T72" i="8" s="1"/>
  <c r="S72" i="8"/>
  <c r="W72" i="8" s="1"/>
  <c r="X72" i="8" s="1"/>
  <c r="N21" i="8"/>
  <c r="T21" i="8" s="1"/>
  <c r="M20" i="8"/>
  <c r="Y22" i="8"/>
  <c r="Z22" i="8" s="1"/>
  <c r="X21" i="8"/>
  <c r="N45" i="8"/>
  <c r="T45" i="8" s="1"/>
  <c r="S71" i="7"/>
  <c r="W71" i="7" s="1"/>
  <c r="Y44" i="7"/>
  <c r="X43" i="7"/>
  <c r="Y22" i="7"/>
  <c r="Z22" i="7" s="1"/>
  <c r="X21" i="7"/>
  <c r="M72" i="7"/>
  <c r="N72" i="7" s="1"/>
  <c r="T72" i="7" s="1"/>
  <c r="S72" i="7"/>
  <c r="W72" i="7" s="1"/>
  <c r="X72" i="7" s="1"/>
  <c r="N44" i="7"/>
  <c r="T44" i="7" s="1"/>
  <c r="M43" i="7"/>
  <c r="M21" i="7"/>
  <c r="Z46" i="6"/>
  <c r="Y45" i="6"/>
  <c r="X44" i="6"/>
  <c r="S71" i="6"/>
  <c r="W71" i="6" s="1"/>
  <c r="M72" i="6"/>
  <c r="N72" i="6" s="1"/>
  <c r="T72" i="6" s="1"/>
  <c r="S72" i="6"/>
  <c r="W72" i="6" s="1"/>
  <c r="X72" i="6" s="1"/>
  <c r="M21" i="6"/>
  <c r="Y22" i="6"/>
  <c r="Z22" i="6" s="1"/>
  <c r="X21" i="6"/>
  <c r="N45" i="6"/>
  <c r="T45" i="6" s="1"/>
  <c r="Z45" i="6" s="1"/>
  <c r="M44" i="6"/>
  <c r="M72" i="5"/>
  <c r="N72" i="5" s="1"/>
  <c r="T72" i="5" s="1"/>
  <c r="S72" i="5"/>
  <c r="W72" i="5" s="1"/>
  <c r="X72" i="5" s="1"/>
  <c r="N45" i="5"/>
  <c r="T45" i="5" s="1"/>
  <c r="M44" i="5"/>
  <c r="N21" i="5"/>
  <c r="T21" i="5" s="1"/>
  <c r="M20" i="5"/>
  <c r="X20" i="5"/>
  <c r="Y21" i="5"/>
  <c r="X45" i="5"/>
  <c r="Y46" i="5"/>
  <c r="Z46" i="5" s="1"/>
  <c r="S71" i="5"/>
  <c r="W71" i="5" s="1"/>
  <c r="N43" i="16" l="1"/>
  <c r="T43" i="16" s="1"/>
  <c r="M42" i="16"/>
  <c r="X70" i="16"/>
  <c r="Y71" i="16"/>
  <c r="N71" i="16"/>
  <c r="T71" i="16" s="1"/>
  <c r="M70" i="16"/>
  <c r="Y20" i="16"/>
  <c r="X19" i="16"/>
  <c r="N20" i="16"/>
  <c r="T20" i="16" s="1"/>
  <c r="M19" i="16"/>
  <c r="X42" i="16"/>
  <c r="Y43" i="16"/>
  <c r="Y44" i="15"/>
  <c r="X43" i="15"/>
  <c r="Y20" i="15"/>
  <c r="X19" i="15"/>
  <c r="Z44" i="15"/>
  <c r="N70" i="15"/>
  <c r="T70" i="15" s="1"/>
  <c r="M69" i="15"/>
  <c r="Z20" i="15"/>
  <c r="X70" i="15"/>
  <c r="Y71" i="15"/>
  <c r="Z71" i="15"/>
  <c r="N19" i="15"/>
  <c r="T19" i="15" s="1"/>
  <c r="M18" i="15"/>
  <c r="N43" i="15"/>
  <c r="T43" i="15" s="1"/>
  <c r="M42" i="15"/>
  <c r="M18" i="14"/>
  <c r="M17" i="14" s="1"/>
  <c r="M70" i="14"/>
  <c r="N70" i="14" s="1"/>
  <c r="T70" i="14" s="1"/>
  <c r="Y46" i="14"/>
  <c r="X45" i="14"/>
  <c r="X70" i="14"/>
  <c r="Y71" i="14"/>
  <c r="Z71" i="14" s="1"/>
  <c r="X18" i="14"/>
  <c r="Y19" i="14"/>
  <c r="Z19" i="14" s="1"/>
  <c r="N46" i="14"/>
  <c r="T46" i="14" s="1"/>
  <c r="M45" i="14"/>
  <c r="Z21" i="13"/>
  <c r="M45" i="10"/>
  <c r="Z71" i="9"/>
  <c r="M71" i="5"/>
  <c r="Z21" i="5"/>
  <c r="Z70" i="13"/>
  <c r="X68" i="13"/>
  <c r="Y69" i="13"/>
  <c r="N44" i="13"/>
  <c r="T44" i="13" s="1"/>
  <c r="M43" i="13"/>
  <c r="N69" i="13"/>
  <c r="T69" i="13" s="1"/>
  <c r="M68" i="13"/>
  <c r="Y20" i="13"/>
  <c r="X19" i="13"/>
  <c r="Y45" i="13"/>
  <c r="Z45" i="13" s="1"/>
  <c r="X44" i="13"/>
  <c r="N20" i="13"/>
  <c r="T20" i="13" s="1"/>
  <c r="Z20" i="13" s="1"/>
  <c r="M19" i="13"/>
  <c r="Y72" i="12"/>
  <c r="X71" i="12"/>
  <c r="N44" i="12"/>
  <c r="T44" i="12" s="1"/>
  <c r="M43" i="12"/>
  <c r="Y19" i="12"/>
  <c r="Z19" i="12" s="1"/>
  <c r="X18" i="12"/>
  <c r="N18" i="12"/>
  <c r="T18" i="12" s="1"/>
  <c r="M17" i="12"/>
  <c r="Z72" i="12"/>
  <c r="X43" i="12"/>
  <c r="Y44" i="12"/>
  <c r="Z45" i="12"/>
  <c r="M71" i="12"/>
  <c r="Y45" i="11"/>
  <c r="Z45" i="11" s="1"/>
  <c r="X44" i="11"/>
  <c r="N44" i="11"/>
  <c r="T44" i="11" s="1"/>
  <c r="M43" i="11"/>
  <c r="M71" i="11"/>
  <c r="N19" i="11"/>
  <c r="T19" i="11" s="1"/>
  <c r="M18" i="11"/>
  <c r="Y72" i="11"/>
  <c r="Z72" i="11" s="1"/>
  <c r="X71" i="11"/>
  <c r="Y20" i="11"/>
  <c r="Z20" i="11" s="1"/>
  <c r="X19" i="11"/>
  <c r="X45" i="10"/>
  <c r="Y46" i="10"/>
  <c r="Z46" i="10" s="1"/>
  <c r="Y21" i="10"/>
  <c r="X20" i="10"/>
  <c r="N21" i="10"/>
  <c r="T21" i="10" s="1"/>
  <c r="M20" i="10"/>
  <c r="X69" i="10"/>
  <c r="Y70" i="10"/>
  <c r="N45" i="10"/>
  <c r="T45" i="10" s="1"/>
  <c r="M44" i="10"/>
  <c r="N70" i="10"/>
  <c r="T70" i="10" s="1"/>
  <c r="M69" i="10"/>
  <c r="Z71" i="10"/>
  <c r="Y21" i="9"/>
  <c r="X20" i="9"/>
  <c r="N21" i="9"/>
  <c r="T21" i="9" s="1"/>
  <c r="M20" i="9"/>
  <c r="X69" i="9"/>
  <c r="Y70" i="9"/>
  <c r="Z70" i="9" s="1"/>
  <c r="N44" i="9"/>
  <c r="T44" i="9" s="1"/>
  <c r="M43" i="9"/>
  <c r="Y44" i="9"/>
  <c r="X43" i="9"/>
  <c r="N69" i="9"/>
  <c r="T69" i="9" s="1"/>
  <c r="M68" i="9"/>
  <c r="Y45" i="8"/>
  <c r="X44" i="8"/>
  <c r="M71" i="8"/>
  <c r="N20" i="8"/>
  <c r="T20" i="8" s="1"/>
  <c r="M19" i="8"/>
  <c r="Z45" i="8"/>
  <c r="N44" i="8"/>
  <c r="T44" i="8" s="1"/>
  <c r="M43" i="8"/>
  <c r="Y21" i="8"/>
  <c r="Z21" i="8" s="1"/>
  <c r="X20" i="8"/>
  <c r="Y72" i="8"/>
  <c r="Z72" i="8" s="1"/>
  <c r="X71" i="8"/>
  <c r="N21" i="7"/>
  <c r="T21" i="7" s="1"/>
  <c r="M20" i="7"/>
  <c r="N43" i="7"/>
  <c r="T43" i="7" s="1"/>
  <c r="M42" i="7"/>
  <c r="Y21" i="7"/>
  <c r="X20" i="7"/>
  <c r="Z44" i="7"/>
  <c r="M71" i="7"/>
  <c r="Y72" i="7"/>
  <c r="Z72" i="7" s="1"/>
  <c r="X71" i="7"/>
  <c r="Y43" i="7"/>
  <c r="X42" i="7"/>
  <c r="Y72" i="6"/>
  <c r="Z72" i="6" s="1"/>
  <c r="X71" i="6"/>
  <c r="X43" i="6"/>
  <c r="Y44" i="6"/>
  <c r="X20" i="6"/>
  <c r="Y21" i="6"/>
  <c r="N44" i="6"/>
  <c r="T44" i="6" s="1"/>
  <c r="M43" i="6"/>
  <c r="N21" i="6"/>
  <c r="T21" i="6" s="1"/>
  <c r="M20" i="6"/>
  <c r="M71" i="6"/>
  <c r="X19" i="5"/>
  <c r="Y20" i="5"/>
  <c r="N44" i="5"/>
  <c r="T44" i="5" s="1"/>
  <c r="M43" i="5"/>
  <c r="N71" i="5"/>
  <c r="T71" i="5" s="1"/>
  <c r="M70" i="5"/>
  <c r="X44" i="5"/>
  <c r="Y45" i="5"/>
  <c r="Z45" i="5" s="1"/>
  <c r="N20" i="5"/>
  <c r="T20" i="5" s="1"/>
  <c r="Z20" i="5" s="1"/>
  <c r="M19" i="5"/>
  <c r="Y72" i="5"/>
  <c r="Z72" i="5" s="1"/>
  <c r="X71" i="5"/>
  <c r="Z71" i="16" l="1"/>
  <c r="Z20" i="16"/>
  <c r="N70" i="16"/>
  <c r="T70" i="16" s="1"/>
  <c r="M69" i="16"/>
  <c r="N19" i="16"/>
  <c r="T19" i="16" s="1"/>
  <c r="M18" i="16"/>
  <c r="Y42" i="16"/>
  <c r="X41" i="16"/>
  <c r="X18" i="16"/>
  <c r="Y19" i="16"/>
  <c r="X69" i="16"/>
  <c r="Y70" i="16"/>
  <c r="N42" i="16"/>
  <c r="T42" i="16" s="1"/>
  <c r="Z42" i="16" s="1"/>
  <c r="M41" i="16"/>
  <c r="Z43" i="16"/>
  <c r="N69" i="15"/>
  <c r="T69" i="15" s="1"/>
  <c r="M68" i="15"/>
  <c r="X18" i="15"/>
  <c r="Y19" i="15"/>
  <c r="Z19" i="15" s="1"/>
  <c r="N42" i="15"/>
  <c r="T42" i="15" s="1"/>
  <c r="M41" i="15"/>
  <c r="X42" i="15"/>
  <c r="Y43" i="15"/>
  <c r="Z43" i="15" s="1"/>
  <c r="X69" i="15"/>
  <c r="Y70" i="15"/>
  <c r="Z70" i="15" s="1"/>
  <c r="N18" i="15"/>
  <c r="T18" i="15" s="1"/>
  <c r="M17" i="15"/>
  <c r="N18" i="14"/>
  <c r="T18" i="14" s="1"/>
  <c r="M69" i="14"/>
  <c r="M68" i="14" s="1"/>
  <c r="Z46" i="14"/>
  <c r="N17" i="14"/>
  <c r="T17" i="14" s="1"/>
  <c r="M16" i="14"/>
  <c r="N45" i="14"/>
  <c r="T45" i="14" s="1"/>
  <c r="M44" i="14"/>
  <c r="Y18" i="14"/>
  <c r="X17" i="14"/>
  <c r="Y45" i="14"/>
  <c r="X44" i="14"/>
  <c r="Y70" i="14"/>
  <c r="Z70" i="14" s="1"/>
  <c r="X69" i="14"/>
  <c r="Z21" i="10"/>
  <c r="Z44" i="6"/>
  <c r="Z21" i="6"/>
  <c r="Y44" i="13"/>
  <c r="Z44" i="13" s="1"/>
  <c r="X43" i="13"/>
  <c r="N68" i="13"/>
  <c r="T68" i="13" s="1"/>
  <c r="M67" i="13"/>
  <c r="Z69" i="13"/>
  <c r="X67" i="13"/>
  <c r="Y68" i="13"/>
  <c r="N19" i="13"/>
  <c r="T19" i="13" s="1"/>
  <c r="M18" i="13"/>
  <c r="Y19" i="13"/>
  <c r="X18" i="13"/>
  <c r="N43" i="13"/>
  <c r="T43" i="13" s="1"/>
  <c r="M42" i="13"/>
  <c r="Z44" i="12"/>
  <c r="X42" i="12"/>
  <c r="Y43" i="12"/>
  <c r="Y18" i="12"/>
  <c r="Z18" i="12" s="1"/>
  <c r="X17" i="12"/>
  <c r="X70" i="12"/>
  <c r="Y71" i="12"/>
  <c r="N71" i="12"/>
  <c r="T71" i="12" s="1"/>
  <c r="M70" i="12"/>
  <c r="N17" i="12"/>
  <c r="T17" i="12" s="1"/>
  <c r="M16" i="12"/>
  <c r="N43" i="12"/>
  <c r="T43" i="12" s="1"/>
  <c r="M42" i="12"/>
  <c r="X70" i="11"/>
  <c r="Y71" i="11"/>
  <c r="N71" i="11"/>
  <c r="T71" i="11" s="1"/>
  <c r="M70" i="11"/>
  <c r="Y44" i="11"/>
  <c r="Z44" i="11" s="1"/>
  <c r="X43" i="11"/>
  <c r="Y19" i="11"/>
  <c r="Z19" i="11" s="1"/>
  <c r="X18" i="11"/>
  <c r="N18" i="11"/>
  <c r="T18" i="11" s="1"/>
  <c r="M17" i="11"/>
  <c r="N43" i="11"/>
  <c r="T43" i="11" s="1"/>
  <c r="M42" i="11"/>
  <c r="N69" i="10"/>
  <c r="T69" i="10" s="1"/>
  <c r="M68" i="10"/>
  <c r="Y20" i="10"/>
  <c r="X19" i="10"/>
  <c r="Z70" i="10"/>
  <c r="X68" i="10"/>
  <c r="Y69" i="10"/>
  <c r="N44" i="10"/>
  <c r="T44" i="10" s="1"/>
  <c r="M43" i="10"/>
  <c r="N20" i="10"/>
  <c r="T20" i="10" s="1"/>
  <c r="M19" i="10"/>
  <c r="X44" i="10"/>
  <c r="Y45" i="10"/>
  <c r="Z45" i="10" s="1"/>
  <c r="Z44" i="9"/>
  <c r="Z21" i="9"/>
  <c r="X68" i="9"/>
  <c r="Y69" i="9"/>
  <c r="Z69" i="9" s="1"/>
  <c r="Y43" i="9"/>
  <c r="X42" i="9"/>
  <c r="Y20" i="9"/>
  <c r="X19" i="9"/>
  <c r="N68" i="9"/>
  <c r="T68" i="9" s="1"/>
  <c r="M67" i="9"/>
  <c r="N43" i="9"/>
  <c r="T43" i="9" s="1"/>
  <c r="M42" i="9"/>
  <c r="N20" i="9"/>
  <c r="T20" i="9" s="1"/>
  <c r="M19" i="9"/>
  <c r="Y20" i="8"/>
  <c r="Z20" i="8" s="1"/>
  <c r="X19" i="8"/>
  <c r="N71" i="8"/>
  <c r="T71" i="8" s="1"/>
  <c r="M70" i="8"/>
  <c r="X70" i="8"/>
  <c r="Y71" i="8"/>
  <c r="N43" i="8"/>
  <c r="T43" i="8" s="1"/>
  <c r="M42" i="8"/>
  <c r="X43" i="8"/>
  <c r="Y44" i="8"/>
  <c r="Z44" i="8" s="1"/>
  <c r="N19" i="8"/>
  <c r="T19" i="8" s="1"/>
  <c r="M18" i="8"/>
  <c r="Z43" i="7"/>
  <c r="Y20" i="7"/>
  <c r="X19" i="7"/>
  <c r="N20" i="7"/>
  <c r="T20" i="7" s="1"/>
  <c r="Z20" i="7" s="1"/>
  <c r="M19" i="7"/>
  <c r="X70" i="7"/>
  <c r="Y71" i="7"/>
  <c r="Y42" i="7"/>
  <c r="X41" i="7"/>
  <c r="N71" i="7"/>
  <c r="T71" i="7" s="1"/>
  <c r="M70" i="7"/>
  <c r="N42" i="7"/>
  <c r="T42" i="7" s="1"/>
  <c r="Z42" i="7" s="1"/>
  <c r="M41" i="7"/>
  <c r="Z21" i="7"/>
  <c r="N71" i="6"/>
  <c r="T71" i="6" s="1"/>
  <c r="M70" i="6"/>
  <c r="N20" i="6"/>
  <c r="T20" i="6" s="1"/>
  <c r="M19" i="6"/>
  <c r="X42" i="6"/>
  <c r="Y43" i="6"/>
  <c r="X19" i="6"/>
  <c r="Y20" i="6"/>
  <c r="X70" i="6"/>
  <c r="Y71" i="6"/>
  <c r="N43" i="6"/>
  <c r="T43" i="6" s="1"/>
  <c r="Z43" i="6" s="1"/>
  <c r="M42" i="6"/>
  <c r="Y44" i="5"/>
  <c r="X43" i="5"/>
  <c r="N43" i="5"/>
  <c r="T43" i="5" s="1"/>
  <c r="M42" i="5"/>
  <c r="X70" i="5"/>
  <c r="Y71" i="5"/>
  <c r="Z71" i="5" s="1"/>
  <c r="N19" i="5"/>
  <c r="T19" i="5" s="1"/>
  <c r="M18" i="5"/>
  <c r="Z44" i="5"/>
  <c r="N70" i="5"/>
  <c r="T70" i="5" s="1"/>
  <c r="M69" i="5"/>
  <c r="Y19" i="5"/>
  <c r="X18" i="5"/>
  <c r="N18" i="16" l="1"/>
  <c r="T18" i="16" s="1"/>
  <c r="M17" i="16"/>
  <c r="Y18" i="16"/>
  <c r="X17" i="16"/>
  <c r="N41" i="16"/>
  <c r="T41" i="16" s="1"/>
  <c r="M40" i="16"/>
  <c r="X68" i="16"/>
  <c r="Y69" i="16"/>
  <c r="Y41" i="16"/>
  <c r="X40" i="16"/>
  <c r="Z19" i="16"/>
  <c r="N69" i="16"/>
  <c r="T69" i="16" s="1"/>
  <c r="Z69" i="16" s="1"/>
  <c r="M68" i="16"/>
  <c r="Z70" i="16"/>
  <c r="Y42" i="15"/>
  <c r="X41" i="15"/>
  <c r="N41" i="15"/>
  <c r="T41" i="15" s="1"/>
  <c r="M40" i="15"/>
  <c r="Z42" i="15"/>
  <c r="X68" i="15"/>
  <c r="Y69" i="15"/>
  <c r="Z69" i="15" s="1"/>
  <c r="Y18" i="15"/>
  <c r="Z18" i="15" s="1"/>
  <c r="X17" i="15"/>
  <c r="N17" i="15"/>
  <c r="T17" i="15" s="1"/>
  <c r="M16" i="15"/>
  <c r="N68" i="15"/>
  <c r="T68" i="15" s="1"/>
  <c r="M67" i="15"/>
  <c r="N69" i="14"/>
  <c r="T69" i="14" s="1"/>
  <c r="Z18" i="14"/>
  <c r="Z45" i="14"/>
  <c r="N68" i="14"/>
  <c r="T68" i="14" s="1"/>
  <c r="M67" i="14"/>
  <c r="Y17" i="14"/>
  <c r="Z17" i="14" s="1"/>
  <c r="X16" i="14"/>
  <c r="X68" i="14"/>
  <c r="Y69" i="14"/>
  <c r="Z69" i="14" s="1"/>
  <c r="X43" i="14"/>
  <c r="Y44" i="14"/>
  <c r="N16" i="14"/>
  <c r="T16" i="14" s="1"/>
  <c r="M15" i="14"/>
  <c r="N44" i="14"/>
  <c r="T44" i="14" s="1"/>
  <c r="M43" i="14"/>
  <c r="Z43" i="9"/>
  <c r="Z20" i="6"/>
  <c r="Z20" i="10"/>
  <c r="Z71" i="8"/>
  <c r="Z19" i="5"/>
  <c r="Y18" i="13"/>
  <c r="X17" i="13"/>
  <c r="Z68" i="13"/>
  <c r="X66" i="13"/>
  <c r="Y67" i="13"/>
  <c r="Y43" i="13"/>
  <c r="X42" i="13"/>
  <c r="N18" i="13"/>
  <c r="T18" i="13" s="1"/>
  <c r="M17" i="13"/>
  <c r="N42" i="13"/>
  <c r="T42" i="13" s="1"/>
  <c r="M41" i="13"/>
  <c r="Z43" i="13"/>
  <c r="Z19" i="13"/>
  <c r="N67" i="13"/>
  <c r="T67" i="13" s="1"/>
  <c r="M66" i="13"/>
  <c r="X41" i="12"/>
  <c r="Y42" i="12"/>
  <c r="N16" i="12"/>
  <c r="T16" i="12" s="1"/>
  <c r="M15" i="12"/>
  <c r="Y17" i="12"/>
  <c r="Z17" i="12" s="1"/>
  <c r="X16" i="12"/>
  <c r="X69" i="12"/>
  <c r="Y70" i="12"/>
  <c r="N42" i="12"/>
  <c r="T42" i="12" s="1"/>
  <c r="M41" i="12"/>
  <c r="N70" i="12"/>
  <c r="T70" i="12" s="1"/>
  <c r="M69" i="12"/>
  <c r="Z43" i="12"/>
  <c r="Z71" i="12"/>
  <c r="N42" i="11"/>
  <c r="T42" i="11" s="1"/>
  <c r="M41" i="11"/>
  <c r="N17" i="11"/>
  <c r="T17" i="11" s="1"/>
  <c r="M16" i="11"/>
  <c r="Y43" i="11"/>
  <c r="X42" i="11"/>
  <c r="X69" i="11"/>
  <c r="Y70" i="11"/>
  <c r="N70" i="11"/>
  <c r="T70" i="11" s="1"/>
  <c r="M69" i="11"/>
  <c r="Y18" i="11"/>
  <c r="Z18" i="11" s="1"/>
  <c r="X17" i="11"/>
  <c r="Z43" i="11"/>
  <c r="Z71" i="11"/>
  <c r="Y19" i="10"/>
  <c r="X18" i="10"/>
  <c r="N19" i="10"/>
  <c r="T19" i="10" s="1"/>
  <c r="M18" i="10"/>
  <c r="X67" i="10"/>
  <c r="Y68" i="10"/>
  <c r="N68" i="10"/>
  <c r="T68" i="10" s="1"/>
  <c r="M67" i="10"/>
  <c r="X43" i="10"/>
  <c r="Y44" i="10"/>
  <c r="Z44" i="10" s="1"/>
  <c r="N43" i="10"/>
  <c r="T43" i="10" s="1"/>
  <c r="M42" i="10"/>
  <c r="Z69" i="10"/>
  <c r="X67" i="9"/>
  <c r="Y68" i="9"/>
  <c r="N19" i="9"/>
  <c r="T19" i="9" s="1"/>
  <c r="M18" i="9"/>
  <c r="N67" i="9"/>
  <c r="T67" i="9" s="1"/>
  <c r="M66" i="9"/>
  <c r="Y42" i="9"/>
  <c r="X41" i="9"/>
  <c r="Z20" i="9"/>
  <c r="Z68" i="9"/>
  <c r="N42" i="9"/>
  <c r="T42" i="9" s="1"/>
  <c r="Z42" i="9" s="1"/>
  <c r="M41" i="9"/>
  <c r="Y19" i="9"/>
  <c r="X18" i="9"/>
  <c r="N18" i="8"/>
  <c r="T18" i="8" s="1"/>
  <c r="M17" i="8"/>
  <c r="X42" i="8"/>
  <c r="Y43" i="8"/>
  <c r="Z43" i="8" s="1"/>
  <c r="X69" i="8"/>
  <c r="Y70" i="8"/>
  <c r="Y19" i="8"/>
  <c r="Z19" i="8" s="1"/>
  <c r="X18" i="8"/>
  <c r="N42" i="8"/>
  <c r="T42" i="8" s="1"/>
  <c r="M41" i="8"/>
  <c r="N70" i="8"/>
  <c r="T70" i="8" s="1"/>
  <c r="M69" i="8"/>
  <c r="N70" i="7"/>
  <c r="T70" i="7" s="1"/>
  <c r="M69" i="7"/>
  <c r="X18" i="7"/>
  <c r="Y19" i="7"/>
  <c r="Z71" i="7"/>
  <c r="X69" i="7"/>
  <c r="Y70" i="7"/>
  <c r="N41" i="7"/>
  <c r="T41" i="7" s="1"/>
  <c r="M40" i="7"/>
  <c r="Y41" i="7"/>
  <c r="X40" i="7"/>
  <c r="N19" i="7"/>
  <c r="T19" i="7" s="1"/>
  <c r="Z19" i="7" s="1"/>
  <c r="M18" i="7"/>
  <c r="N42" i="6"/>
  <c r="T42" i="6" s="1"/>
  <c r="M41" i="6"/>
  <c r="N19" i="6"/>
  <c r="T19" i="6" s="1"/>
  <c r="M18" i="6"/>
  <c r="Y19" i="6"/>
  <c r="X18" i="6"/>
  <c r="N70" i="6"/>
  <c r="T70" i="6" s="1"/>
  <c r="Z70" i="6" s="1"/>
  <c r="M69" i="6"/>
  <c r="X69" i="6"/>
  <c r="Y70" i="6"/>
  <c r="X41" i="6"/>
  <c r="Y42" i="6"/>
  <c r="Z71" i="6"/>
  <c r="N18" i="5"/>
  <c r="T18" i="5" s="1"/>
  <c r="M17" i="5"/>
  <c r="N42" i="5"/>
  <c r="T42" i="5" s="1"/>
  <c r="M41" i="5"/>
  <c r="N69" i="5"/>
  <c r="T69" i="5" s="1"/>
  <c r="M68" i="5"/>
  <c r="X42" i="5"/>
  <c r="Y43" i="5"/>
  <c r="Z43" i="5" s="1"/>
  <c r="Y18" i="5"/>
  <c r="X17" i="5"/>
  <c r="X69" i="5"/>
  <c r="Y70" i="5"/>
  <c r="Z70" i="5" s="1"/>
  <c r="Z18" i="16" l="1"/>
  <c r="X67" i="16"/>
  <c r="Y68" i="16"/>
  <c r="N40" i="16"/>
  <c r="T40" i="16" s="1"/>
  <c r="M39" i="16"/>
  <c r="X39" i="16"/>
  <c r="Y40" i="16"/>
  <c r="Z41" i="16"/>
  <c r="Y17" i="16"/>
  <c r="X16" i="16"/>
  <c r="N17" i="16"/>
  <c r="T17" i="16" s="1"/>
  <c r="Z17" i="16" s="1"/>
  <c r="M16" i="16"/>
  <c r="N68" i="16"/>
  <c r="T68" i="16" s="1"/>
  <c r="M67" i="16"/>
  <c r="X67" i="15"/>
  <c r="Y68" i="15"/>
  <c r="Z68" i="15" s="1"/>
  <c r="N40" i="15"/>
  <c r="T40" i="15" s="1"/>
  <c r="M39" i="15"/>
  <c r="N16" i="15"/>
  <c r="T16" i="15" s="1"/>
  <c r="M15" i="15"/>
  <c r="Y17" i="15"/>
  <c r="Z17" i="15" s="1"/>
  <c r="X16" i="15"/>
  <c r="N67" i="15"/>
  <c r="T67" i="15" s="1"/>
  <c r="M66" i="15"/>
  <c r="Y41" i="15"/>
  <c r="Z41" i="15" s="1"/>
  <c r="X40" i="15"/>
  <c r="Z44" i="14"/>
  <c r="X42" i="14"/>
  <c r="Y43" i="14"/>
  <c r="N15" i="14"/>
  <c r="T15" i="14" s="1"/>
  <c r="M14" i="14"/>
  <c r="N43" i="14"/>
  <c r="T43" i="14" s="1"/>
  <c r="M42" i="14"/>
  <c r="Y68" i="14"/>
  <c r="Z68" i="14" s="1"/>
  <c r="X67" i="14"/>
  <c r="N67" i="14"/>
  <c r="T67" i="14" s="1"/>
  <c r="M66" i="14"/>
  <c r="X15" i="14"/>
  <c r="Y16" i="14"/>
  <c r="Z16" i="14" s="1"/>
  <c r="Z70" i="12"/>
  <c r="Z18" i="13"/>
  <c r="Z67" i="13"/>
  <c r="Z42" i="12"/>
  <c r="Z68" i="10"/>
  <c r="Z41" i="7"/>
  <c r="Z19" i="6"/>
  <c r="Z18" i="5"/>
  <c r="N66" i="13"/>
  <c r="T66" i="13" s="1"/>
  <c r="M65" i="13"/>
  <c r="Y42" i="13"/>
  <c r="Z42" i="13" s="1"/>
  <c r="X41" i="13"/>
  <c r="Y17" i="13"/>
  <c r="X16" i="13"/>
  <c r="X65" i="13"/>
  <c r="Y66" i="13"/>
  <c r="N41" i="13"/>
  <c r="T41" i="13" s="1"/>
  <c r="M40" i="13"/>
  <c r="N17" i="13"/>
  <c r="T17" i="13" s="1"/>
  <c r="M16" i="13"/>
  <c r="X68" i="12"/>
  <c r="Y69" i="12"/>
  <c r="N15" i="12"/>
  <c r="T15" i="12" s="1"/>
  <c r="M14" i="12"/>
  <c r="N41" i="12"/>
  <c r="T41" i="12" s="1"/>
  <c r="M40" i="12"/>
  <c r="Y16" i="12"/>
  <c r="Z16" i="12" s="1"/>
  <c r="X15" i="12"/>
  <c r="N69" i="12"/>
  <c r="T69" i="12" s="1"/>
  <c r="M68" i="12"/>
  <c r="X40" i="12"/>
  <c r="Y41" i="12"/>
  <c r="X68" i="11"/>
  <c r="Y69" i="11"/>
  <c r="N16" i="11"/>
  <c r="T16" i="11" s="1"/>
  <c r="M15" i="11"/>
  <c r="N69" i="11"/>
  <c r="T69" i="11" s="1"/>
  <c r="M68" i="11"/>
  <c r="Z70" i="11"/>
  <c r="Y42" i="11"/>
  <c r="Z42" i="11" s="1"/>
  <c r="X41" i="11"/>
  <c r="N41" i="11"/>
  <c r="T41" i="11" s="1"/>
  <c r="M40" i="11"/>
  <c r="Y17" i="11"/>
  <c r="Z17" i="11" s="1"/>
  <c r="X16" i="11"/>
  <c r="Z19" i="10"/>
  <c r="Y18" i="10"/>
  <c r="X17" i="10"/>
  <c r="X66" i="10"/>
  <c r="Y67" i="10"/>
  <c r="Y43" i="10"/>
  <c r="Z43" i="10" s="1"/>
  <c r="X42" i="10"/>
  <c r="N42" i="10"/>
  <c r="T42" i="10" s="1"/>
  <c r="M41" i="10"/>
  <c r="N67" i="10"/>
  <c r="T67" i="10" s="1"/>
  <c r="M66" i="10"/>
  <c r="N18" i="10"/>
  <c r="T18" i="10" s="1"/>
  <c r="M17" i="10"/>
  <c r="Y18" i="9"/>
  <c r="X17" i="9"/>
  <c r="N66" i="9"/>
  <c r="T66" i="9" s="1"/>
  <c r="M65" i="9"/>
  <c r="N41" i="9"/>
  <c r="T41" i="9" s="1"/>
  <c r="M40" i="9"/>
  <c r="Y41" i="9"/>
  <c r="X40" i="9"/>
  <c r="N18" i="9"/>
  <c r="T18" i="9" s="1"/>
  <c r="Z18" i="9" s="1"/>
  <c r="M17" i="9"/>
  <c r="Z19" i="9"/>
  <c r="X66" i="9"/>
  <c r="Y67" i="9"/>
  <c r="Z67" i="9" s="1"/>
  <c r="N69" i="8"/>
  <c r="T69" i="8" s="1"/>
  <c r="M68" i="8"/>
  <c r="N41" i="8"/>
  <c r="T41" i="8" s="1"/>
  <c r="M40" i="8"/>
  <c r="X41" i="8"/>
  <c r="Y42" i="8"/>
  <c r="Z42" i="8" s="1"/>
  <c r="N17" i="8"/>
  <c r="T17" i="8" s="1"/>
  <c r="M16" i="8"/>
  <c r="X68" i="8"/>
  <c r="Y69" i="8"/>
  <c r="Z70" i="8"/>
  <c r="Y18" i="8"/>
  <c r="Z18" i="8" s="1"/>
  <c r="X17" i="8"/>
  <c r="X17" i="7"/>
  <c r="Y18" i="7"/>
  <c r="Y40" i="7"/>
  <c r="X39" i="7"/>
  <c r="X68" i="7"/>
  <c r="Y69" i="7"/>
  <c r="N69" i="7"/>
  <c r="T69" i="7" s="1"/>
  <c r="M68" i="7"/>
  <c r="N18" i="7"/>
  <c r="T18" i="7" s="1"/>
  <c r="M17" i="7"/>
  <c r="N40" i="7"/>
  <c r="T40" i="7" s="1"/>
  <c r="Z40" i="7" s="1"/>
  <c r="M39" i="7"/>
  <c r="Z70" i="7"/>
  <c r="N69" i="6"/>
  <c r="T69" i="6" s="1"/>
  <c r="M68" i="6"/>
  <c r="N18" i="6"/>
  <c r="T18" i="6" s="1"/>
  <c r="M17" i="6"/>
  <c r="X40" i="6"/>
  <c r="Y41" i="6"/>
  <c r="Y18" i="6"/>
  <c r="X17" i="6"/>
  <c r="N41" i="6"/>
  <c r="T41" i="6" s="1"/>
  <c r="M40" i="6"/>
  <c r="X68" i="6"/>
  <c r="Y69" i="6"/>
  <c r="Z42" i="6"/>
  <c r="X41" i="5"/>
  <c r="Y42" i="5"/>
  <c r="Z42" i="5" s="1"/>
  <c r="Y17" i="5"/>
  <c r="X16" i="5"/>
  <c r="X68" i="5"/>
  <c r="Y69" i="5"/>
  <c r="Z69" i="5" s="1"/>
  <c r="N41" i="5"/>
  <c r="T41" i="5" s="1"/>
  <c r="M40" i="5"/>
  <c r="N68" i="5"/>
  <c r="T68" i="5" s="1"/>
  <c r="M67" i="5"/>
  <c r="N17" i="5"/>
  <c r="T17" i="5" s="1"/>
  <c r="Z17" i="5" s="1"/>
  <c r="M16" i="5"/>
  <c r="Z68" i="16" l="1"/>
  <c r="N16" i="16"/>
  <c r="T16" i="16" s="1"/>
  <c r="M15" i="16"/>
  <c r="X15" i="16"/>
  <c r="Y16" i="16"/>
  <c r="Z40" i="16"/>
  <c r="Y39" i="16"/>
  <c r="X38" i="16"/>
  <c r="N39" i="16"/>
  <c r="T39" i="16" s="1"/>
  <c r="Z39" i="16" s="1"/>
  <c r="M38" i="16"/>
  <c r="N67" i="16"/>
  <c r="T67" i="16" s="1"/>
  <c r="Z67" i="16" s="1"/>
  <c r="M66" i="16"/>
  <c r="X66" i="16"/>
  <c r="Y67" i="16"/>
  <c r="N66" i="15"/>
  <c r="T66" i="15" s="1"/>
  <c r="M65" i="15"/>
  <c r="N15" i="15"/>
  <c r="T15" i="15" s="1"/>
  <c r="M14" i="15"/>
  <c r="X15" i="15"/>
  <c r="Y16" i="15"/>
  <c r="Z16" i="15" s="1"/>
  <c r="N39" i="15"/>
  <c r="T39" i="15" s="1"/>
  <c r="M38" i="15"/>
  <c r="Z67" i="15"/>
  <c r="Z40" i="15"/>
  <c r="X39" i="15"/>
  <c r="Y40" i="15"/>
  <c r="X66" i="15"/>
  <c r="Y67" i="15"/>
  <c r="Z43" i="14"/>
  <c r="X14" i="14"/>
  <c r="Y15" i="14"/>
  <c r="Z15" i="14" s="1"/>
  <c r="N14" i="14"/>
  <c r="T14" i="14" s="1"/>
  <c r="M13" i="14"/>
  <c r="N66" i="14"/>
  <c r="T66" i="14" s="1"/>
  <c r="M65" i="14"/>
  <c r="N42" i="14"/>
  <c r="T42" i="14" s="1"/>
  <c r="M41" i="14"/>
  <c r="X66" i="14"/>
  <c r="Y67" i="14"/>
  <c r="Z67" i="14" s="1"/>
  <c r="X41" i="14"/>
  <c r="Y42" i="14"/>
  <c r="Z17" i="13"/>
  <c r="Z69" i="12"/>
  <c r="Z41" i="9"/>
  <c r="X64" i="13"/>
  <c r="Y65" i="13"/>
  <c r="Y41" i="13"/>
  <c r="X40" i="13"/>
  <c r="Y16" i="13"/>
  <c r="X15" i="13"/>
  <c r="N40" i="13"/>
  <c r="T40" i="13" s="1"/>
  <c r="M39" i="13"/>
  <c r="Z41" i="13"/>
  <c r="N65" i="13"/>
  <c r="T65" i="13" s="1"/>
  <c r="Z65" i="13" s="1"/>
  <c r="M64" i="13"/>
  <c r="N16" i="13"/>
  <c r="T16" i="13" s="1"/>
  <c r="M15" i="13"/>
  <c r="Z66" i="13"/>
  <c r="X39" i="12"/>
  <c r="Y40" i="12"/>
  <c r="N68" i="12"/>
  <c r="T68" i="12" s="1"/>
  <c r="M67" i="12"/>
  <c r="N40" i="12"/>
  <c r="T40" i="12" s="1"/>
  <c r="M39" i="12"/>
  <c r="N14" i="12"/>
  <c r="T14" i="12" s="1"/>
  <c r="M13" i="12"/>
  <c r="Y15" i="12"/>
  <c r="Z15" i="12" s="1"/>
  <c r="X14" i="12"/>
  <c r="Z41" i="12"/>
  <c r="X67" i="12"/>
  <c r="Y68" i="12"/>
  <c r="N40" i="11"/>
  <c r="T40" i="11" s="1"/>
  <c r="M39" i="11"/>
  <c r="N15" i="11"/>
  <c r="T15" i="11" s="1"/>
  <c r="M14" i="11"/>
  <c r="Y16" i="11"/>
  <c r="Z16" i="11" s="1"/>
  <c r="X15" i="11"/>
  <c r="N68" i="11"/>
  <c r="T68" i="11" s="1"/>
  <c r="M67" i="11"/>
  <c r="Y41" i="11"/>
  <c r="Z41" i="11" s="1"/>
  <c r="X40" i="11"/>
  <c r="Z69" i="11"/>
  <c r="X67" i="11"/>
  <c r="Y68" i="11"/>
  <c r="N66" i="10"/>
  <c r="T66" i="10" s="1"/>
  <c r="M65" i="10"/>
  <c r="Y42" i="10"/>
  <c r="Z42" i="10" s="1"/>
  <c r="X41" i="10"/>
  <c r="Z67" i="10"/>
  <c r="Y17" i="10"/>
  <c r="X16" i="10"/>
  <c r="N17" i="10"/>
  <c r="T17" i="10" s="1"/>
  <c r="M16" i="10"/>
  <c r="N41" i="10"/>
  <c r="T41" i="10" s="1"/>
  <c r="M40" i="10"/>
  <c r="Z18" i="10"/>
  <c r="X65" i="10"/>
  <c r="Y66" i="10"/>
  <c r="Y17" i="9"/>
  <c r="X16" i="9"/>
  <c r="X65" i="9"/>
  <c r="Y66" i="9"/>
  <c r="Y40" i="9"/>
  <c r="X39" i="9"/>
  <c r="N65" i="9"/>
  <c r="T65" i="9" s="1"/>
  <c r="M64" i="9"/>
  <c r="N17" i="9"/>
  <c r="T17" i="9" s="1"/>
  <c r="M16" i="9"/>
  <c r="N40" i="9"/>
  <c r="T40" i="9" s="1"/>
  <c r="M39" i="9"/>
  <c r="Z66" i="9"/>
  <c r="N40" i="8"/>
  <c r="T40" i="8" s="1"/>
  <c r="M39" i="8"/>
  <c r="X67" i="8"/>
  <c r="Y68" i="8"/>
  <c r="N68" i="8"/>
  <c r="T68" i="8" s="1"/>
  <c r="M67" i="8"/>
  <c r="Y17" i="8"/>
  <c r="Z17" i="8" s="1"/>
  <c r="X16" i="8"/>
  <c r="N16" i="8"/>
  <c r="T16" i="8" s="1"/>
  <c r="M15" i="8"/>
  <c r="X40" i="8"/>
  <c r="Y41" i="8"/>
  <c r="Z41" i="8" s="1"/>
  <c r="Z69" i="8"/>
  <c r="N39" i="7"/>
  <c r="T39" i="7" s="1"/>
  <c r="M38" i="7"/>
  <c r="N68" i="7"/>
  <c r="T68" i="7" s="1"/>
  <c r="M67" i="7"/>
  <c r="Y39" i="7"/>
  <c r="X38" i="7"/>
  <c r="Z69" i="7"/>
  <c r="N17" i="7"/>
  <c r="T17" i="7" s="1"/>
  <c r="Z17" i="7" s="1"/>
  <c r="M16" i="7"/>
  <c r="Z18" i="7"/>
  <c r="X67" i="7"/>
  <c r="Y68" i="7"/>
  <c r="Y17" i="7"/>
  <c r="X16" i="7"/>
  <c r="Y17" i="6"/>
  <c r="X16" i="6"/>
  <c r="N17" i="6"/>
  <c r="T17" i="6" s="1"/>
  <c r="M16" i="6"/>
  <c r="X67" i="6"/>
  <c r="Y68" i="6"/>
  <c r="Z18" i="6"/>
  <c r="N40" i="6"/>
  <c r="T40" i="6" s="1"/>
  <c r="M39" i="6"/>
  <c r="N68" i="6"/>
  <c r="T68" i="6" s="1"/>
  <c r="Z68" i="6" s="1"/>
  <c r="M67" i="6"/>
  <c r="Z41" i="6"/>
  <c r="X39" i="6"/>
  <c r="Y40" i="6"/>
  <c r="Z69" i="6"/>
  <c r="N67" i="5"/>
  <c r="T67" i="5" s="1"/>
  <c r="M66" i="5"/>
  <c r="X67" i="5"/>
  <c r="Y68" i="5"/>
  <c r="Z68" i="5" s="1"/>
  <c r="N16" i="5"/>
  <c r="T16" i="5" s="1"/>
  <c r="M15" i="5"/>
  <c r="N40" i="5"/>
  <c r="T40" i="5" s="1"/>
  <c r="M39" i="5"/>
  <c r="Y16" i="5"/>
  <c r="X15" i="5"/>
  <c r="Y41" i="5"/>
  <c r="Z41" i="5" s="1"/>
  <c r="X40" i="5"/>
  <c r="N38" i="16" l="1"/>
  <c r="T38" i="16" s="1"/>
  <c r="M37" i="16"/>
  <c r="N66" i="16"/>
  <c r="T66" i="16" s="1"/>
  <c r="M65" i="16"/>
  <c r="Y38" i="16"/>
  <c r="X37" i="16"/>
  <c r="Y15" i="16"/>
  <c r="X14" i="16"/>
  <c r="N15" i="16"/>
  <c r="T15" i="16" s="1"/>
  <c r="M14" i="16"/>
  <c r="X65" i="16"/>
  <c r="Y66" i="16"/>
  <c r="Z16" i="16"/>
  <c r="Y39" i="15"/>
  <c r="Z39" i="15" s="1"/>
  <c r="X38" i="15"/>
  <c r="Y15" i="15"/>
  <c r="X14" i="15"/>
  <c r="N14" i="15"/>
  <c r="T14" i="15" s="1"/>
  <c r="M13" i="15"/>
  <c r="Z15" i="15"/>
  <c r="X65" i="15"/>
  <c r="Y66" i="15"/>
  <c r="Z66" i="15" s="1"/>
  <c r="N65" i="15"/>
  <c r="T65" i="15" s="1"/>
  <c r="M64" i="15"/>
  <c r="N38" i="15"/>
  <c r="T38" i="15" s="1"/>
  <c r="M37" i="15"/>
  <c r="Z42" i="14"/>
  <c r="N41" i="14"/>
  <c r="T41" i="14" s="1"/>
  <c r="M40" i="14"/>
  <c r="N13" i="14"/>
  <c r="T13" i="14" s="1"/>
  <c r="M12" i="14"/>
  <c r="N65" i="14"/>
  <c r="T65" i="14" s="1"/>
  <c r="M64" i="14"/>
  <c r="Y66" i="14"/>
  <c r="Z66" i="14" s="1"/>
  <c r="X65" i="14"/>
  <c r="X40" i="14"/>
  <c r="Y41" i="14"/>
  <c r="Y14" i="14"/>
  <c r="Z14" i="14" s="1"/>
  <c r="X13" i="14"/>
  <c r="Z40" i="12"/>
  <c r="Z68" i="11"/>
  <c r="Z66" i="10"/>
  <c r="Z68" i="8"/>
  <c r="Z16" i="13"/>
  <c r="Z68" i="7"/>
  <c r="Y40" i="13"/>
  <c r="X39" i="13"/>
  <c r="N64" i="13"/>
  <c r="T64" i="13" s="1"/>
  <c r="M63" i="13"/>
  <c r="Z40" i="13"/>
  <c r="N39" i="13"/>
  <c r="T39" i="13" s="1"/>
  <c r="M38" i="13"/>
  <c r="Y15" i="13"/>
  <c r="X14" i="13"/>
  <c r="N15" i="13"/>
  <c r="T15" i="13" s="1"/>
  <c r="M14" i="13"/>
  <c r="X63" i="13"/>
  <c r="Y64" i="13"/>
  <c r="X66" i="12"/>
  <c r="Y67" i="12"/>
  <c r="X38" i="12"/>
  <c r="Y39" i="12"/>
  <c r="N67" i="12"/>
  <c r="T67" i="12" s="1"/>
  <c r="M66" i="12"/>
  <c r="Y14" i="12"/>
  <c r="Z14" i="12" s="1"/>
  <c r="X13" i="12"/>
  <c r="Z68" i="12"/>
  <c r="N13" i="12"/>
  <c r="T13" i="12" s="1"/>
  <c r="M12" i="12"/>
  <c r="N39" i="12"/>
  <c r="T39" i="12" s="1"/>
  <c r="M38" i="12"/>
  <c r="N14" i="11"/>
  <c r="T14" i="11" s="1"/>
  <c r="M13" i="11"/>
  <c r="Y40" i="11"/>
  <c r="X39" i="11"/>
  <c r="Y15" i="11"/>
  <c r="Z15" i="11" s="1"/>
  <c r="X14" i="11"/>
  <c r="N67" i="11"/>
  <c r="T67" i="11" s="1"/>
  <c r="M66" i="11"/>
  <c r="X66" i="11"/>
  <c r="Y67" i="11"/>
  <c r="N39" i="11"/>
  <c r="T39" i="11" s="1"/>
  <c r="M38" i="11"/>
  <c r="Z40" i="11"/>
  <c r="Z17" i="10"/>
  <c r="Y41" i="10"/>
  <c r="X40" i="10"/>
  <c r="X64" i="10"/>
  <c r="Y65" i="10"/>
  <c r="N40" i="10"/>
  <c r="T40" i="10" s="1"/>
  <c r="M39" i="10"/>
  <c r="Y16" i="10"/>
  <c r="X15" i="10"/>
  <c r="Z41" i="10"/>
  <c r="N65" i="10"/>
  <c r="T65" i="10" s="1"/>
  <c r="M64" i="10"/>
  <c r="N16" i="10"/>
  <c r="T16" i="10" s="1"/>
  <c r="M15" i="10"/>
  <c r="N39" i="9"/>
  <c r="T39" i="9" s="1"/>
  <c r="M38" i="9"/>
  <c r="N64" i="9"/>
  <c r="T64" i="9" s="1"/>
  <c r="M63" i="9"/>
  <c r="Z40" i="9"/>
  <c r="X64" i="9"/>
  <c r="Y65" i="9"/>
  <c r="Z65" i="9" s="1"/>
  <c r="Z17" i="9"/>
  <c r="N16" i="9"/>
  <c r="T16" i="9" s="1"/>
  <c r="M15" i="9"/>
  <c r="Y39" i="9"/>
  <c r="X38" i="9"/>
  <c r="Y16" i="9"/>
  <c r="X15" i="9"/>
  <c r="Y16" i="8"/>
  <c r="Z16" i="8" s="1"/>
  <c r="X15" i="8"/>
  <c r="N15" i="8"/>
  <c r="T15" i="8" s="1"/>
  <c r="M14" i="8"/>
  <c r="X66" i="8"/>
  <c r="Y67" i="8"/>
  <c r="N67" i="8"/>
  <c r="T67" i="8" s="1"/>
  <c r="M66" i="8"/>
  <c r="N39" i="8"/>
  <c r="T39" i="8" s="1"/>
  <c r="M38" i="8"/>
  <c r="X39" i="8"/>
  <c r="Y40" i="8"/>
  <c r="Z40" i="8"/>
  <c r="N67" i="7"/>
  <c r="T67" i="7" s="1"/>
  <c r="Z67" i="7" s="1"/>
  <c r="M66" i="7"/>
  <c r="X66" i="7"/>
  <c r="Y67" i="7"/>
  <c r="Y16" i="7"/>
  <c r="X15" i="7"/>
  <c r="Y38" i="7"/>
  <c r="X37" i="7"/>
  <c r="N38" i="7"/>
  <c r="T38" i="7" s="1"/>
  <c r="Z38" i="7" s="1"/>
  <c r="M37" i="7"/>
  <c r="N16" i="7"/>
  <c r="T16" i="7" s="1"/>
  <c r="M15" i="7"/>
  <c r="Z39" i="7"/>
  <c r="Z40" i="6"/>
  <c r="N16" i="6"/>
  <c r="T16" i="6" s="1"/>
  <c r="M15" i="6"/>
  <c r="N67" i="6"/>
  <c r="T67" i="6" s="1"/>
  <c r="M66" i="6"/>
  <c r="Z17" i="6"/>
  <c r="Y16" i="6"/>
  <c r="X15" i="6"/>
  <c r="X38" i="6"/>
  <c r="Y39" i="6"/>
  <c r="N39" i="6"/>
  <c r="T39" i="6" s="1"/>
  <c r="M38" i="6"/>
  <c r="X66" i="6"/>
  <c r="Y67" i="6"/>
  <c r="Y15" i="5"/>
  <c r="X14" i="5"/>
  <c r="X66" i="5"/>
  <c r="Y67" i="5"/>
  <c r="Z67" i="5" s="1"/>
  <c r="N15" i="5"/>
  <c r="T15" i="5" s="1"/>
  <c r="Z15" i="5" s="1"/>
  <c r="M14" i="5"/>
  <c r="Y40" i="5"/>
  <c r="Z40" i="5" s="1"/>
  <c r="X39" i="5"/>
  <c r="Z16" i="5"/>
  <c r="N66" i="5"/>
  <c r="T66" i="5" s="1"/>
  <c r="M65" i="5"/>
  <c r="N39" i="5"/>
  <c r="T39" i="5" s="1"/>
  <c r="M38" i="5"/>
  <c r="Z15" i="16" l="1"/>
  <c r="N14" i="16"/>
  <c r="T14" i="16" s="1"/>
  <c r="M13" i="16"/>
  <c r="Y14" i="16"/>
  <c r="X13" i="16"/>
  <c r="X36" i="16"/>
  <c r="Y37" i="16"/>
  <c r="Z66" i="16"/>
  <c r="N37" i="16"/>
  <c r="T37" i="16" s="1"/>
  <c r="Z37" i="16" s="1"/>
  <c r="M36" i="16"/>
  <c r="X64" i="16"/>
  <c r="Y65" i="16"/>
  <c r="N65" i="16"/>
  <c r="T65" i="16" s="1"/>
  <c r="M64" i="16"/>
  <c r="Z38" i="16"/>
  <c r="N13" i="15"/>
  <c r="T13" i="15" s="1"/>
  <c r="M12" i="15"/>
  <c r="N64" i="15"/>
  <c r="T64" i="15" s="1"/>
  <c r="M63" i="15"/>
  <c r="X64" i="15"/>
  <c r="Y65" i="15"/>
  <c r="Z65" i="15" s="1"/>
  <c r="Y14" i="15"/>
  <c r="X13" i="15"/>
  <c r="Z14" i="15"/>
  <c r="N37" i="15"/>
  <c r="T37" i="15" s="1"/>
  <c r="M36" i="15"/>
  <c r="Y38" i="15"/>
  <c r="X37" i="15"/>
  <c r="Z38" i="15"/>
  <c r="Z41" i="14"/>
  <c r="N12" i="14"/>
  <c r="T12" i="14" s="1"/>
  <c r="M11" i="14"/>
  <c r="N64" i="14"/>
  <c r="T64" i="14" s="1"/>
  <c r="M63" i="14"/>
  <c r="Y13" i="14"/>
  <c r="Z13" i="14" s="1"/>
  <c r="X12" i="14"/>
  <c r="X39" i="14"/>
  <c r="Y40" i="14"/>
  <c r="N40" i="14"/>
  <c r="T40" i="14" s="1"/>
  <c r="M39" i="14"/>
  <c r="X64" i="14"/>
  <c r="Y65" i="14"/>
  <c r="Z65" i="14" s="1"/>
  <c r="Z39" i="12"/>
  <c r="Z65" i="10"/>
  <c r="Z67" i="12"/>
  <c r="Z16" i="9"/>
  <c r="Z67" i="8"/>
  <c r="Z16" i="6"/>
  <c r="N63" i="13"/>
  <c r="T63" i="13" s="1"/>
  <c r="M62" i="13"/>
  <c r="N14" i="13"/>
  <c r="T14" i="13" s="1"/>
  <c r="M13" i="13"/>
  <c r="N38" i="13"/>
  <c r="T38" i="13" s="1"/>
  <c r="M37" i="13"/>
  <c r="Z64" i="13"/>
  <c r="X62" i="13"/>
  <c r="Y63" i="13"/>
  <c r="Z15" i="13"/>
  <c r="Y39" i="13"/>
  <c r="Z39" i="13" s="1"/>
  <c r="X38" i="13"/>
  <c r="X13" i="13"/>
  <c r="Y14" i="13"/>
  <c r="N12" i="12"/>
  <c r="T12" i="12" s="1"/>
  <c r="M11" i="12"/>
  <c r="Y13" i="12"/>
  <c r="Z13" i="12" s="1"/>
  <c r="X12" i="12"/>
  <c r="X37" i="12"/>
  <c r="Y38" i="12"/>
  <c r="N38" i="12"/>
  <c r="T38" i="12" s="1"/>
  <c r="Z38" i="12" s="1"/>
  <c r="M37" i="12"/>
  <c r="N66" i="12"/>
  <c r="T66" i="12" s="1"/>
  <c r="M65" i="12"/>
  <c r="X65" i="12"/>
  <c r="Y66" i="12"/>
  <c r="Z67" i="11"/>
  <c r="Y39" i="11"/>
  <c r="Z39" i="11" s="1"/>
  <c r="X38" i="11"/>
  <c r="Y14" i="11"/>
  <c r="Z14" i="11" s="1"/>
  <c r="X13" i="11"/>
  <c r="X65" i="11"/>
  <c r="Y66" i="11"/>
  <c r="N13" i="11"/>
  <c r="T13" i="11" s="1"/>
  <c r="M12" i="11"/>
  <c r="N38" i="11"/>
  <c r="T38" i="11" s="1"/>
  <c r="M37" i="11"/>
  <c r="N66" i="11"/>
  <c r="T66" i="11" s="1"/>
  <c r="M65" i="11"/>
  <c r="N64" i="10"/>
  <c r="T64" i="10" s="1"/>
  <c r="M63" i="10"/>
  <c r="X63" i="10"/>
  <c r="Y64" i="10"/>
  <c r="N39" i="10"/>
  <c r="T39" i="10" s="1"/>
  <c r="M38" i="10"/>
  <c r="Y40" i="10"/>
  <c r="X39" i="10"/>
  <c r="N15" i="10"/>
  <c r="T15" i="10" s="1"/>
  <c r="M14" i="10"/>
  <c r="Z40" i="10"/>
  <c r="Z16" i="10"/>
  <c r="Y15" i="10"/>
  <c r="X14" i="10"/>
  <c r="N63" i="9"/>
  <c r="T63" i="9" s="1"/>
  <c r="M62" i="9"/>
  <c r="Y15" i="9"/>
  <c r="X14" i="9"/>
  <c r="N15" i="9"/>
  <c r="T15" i="9" s="1"/>
  <c r="M14" i="9"/>
  <c r="X63" i="9"/>
  <c r="Y64" i="9"/>
  <c r="Z64" i="9" s="1"/>
  <c r="N38" i="9"/>
  <c r="T38" i="9" s="1"/>
  <c r="M37" i="9"/>
  <c r="Y38" i="9"/>
  <c r="X37" i="9"/>
  <c r="Z39" i="9"/>
  <c r="X38" i="8"/>
  <c r="Y39" i="8"/>
  <c r="Z39" i="8" s="1"/>
  <c r="N14" i="8"/>
  <c r="T14" i="8" s="1"/>
  <c r="M13" i="8"/>
  <c r="N38" i="8"/>
  <c r="T38" i="8" s="1"/>
  <c r="M37" i="8"/>
  <c r="Z15" i="8"/>
  <c r="Y15" i="8"/>
  <c r="X14" i="8"/>
  <c r="N66" i="8"/>
  <c r="T66" i="8" s="1"/>
  <c r="M65" i="8"/>
  <c r="X65" i="8"/>
  <c r="Y66" i="8"/>
  <c r="Y37" i="7"/>
  <c r="X36" i="7"/>
  <c r="Z16" i="7"/>
  <c r="X65" i="7"/>
  <c r="Y66" i="7"/>
  <c r="N15" i="7"/>
  <c r="T15" i="7" s="1"/>
  <c r="M14" i="7"/>
  <c r="N37" i="7"/>
  <c r="T37" i="7" s="1"/>
  <c r="M36" i="7"/>
  <c r="X14" i="7"/>
  <c r="Y15" i="7"/>
  <c r="N66" i="7"/>
  <c r="T66" i="7" s="1"/>
  <c r="M65" i="7"/>
  <c r="Y15" i="6"/>
  <c r="X14" i="6"/>
  <c r="Z67" i="6"/>
  <c r="N38" i="6"/>
  <c r="T38" i="6" s="1"/>
  <c r="M37" i="6"/>
  <c r="Z39" i="6"/>
  <c r="N15" i="6"/>
  <c r="T15" i="6" s="1"/>
  <c r="M14" i="6"/>
  <c r="X65" i="6"/>
  <c r="Y66" i="6"/>
  <c r="X37" i="6"/>
  <c r="Y38" i="6"/>
  <c r="N66" i="6"/>
  <c r="T66" i="6" s="1"/>
  <c r="M65" i="6"/>
  <c r="N14" i="5"/>
  <c r="T14" i="5" s="1"/>
  <c r="M13" i="5"/>
  <c r="N65" i="5"/>
  <c r="T65" i="5" s="1"/>
  <c r="M64" i="5"/>
  <c r="X65" i="5"/>
  <c r="Y66" i="5"/>
  <c r="Z66" i="5" s="1"/>
  <c r="N38" i="5"/>
  <c r="T38" i="5" s="1"/>
  <c r="M37" i="5"/>
  <c r="Y14" i="5"/>
  <c r="X13" i="5"/>
  <c r="X38" i="5"/>
  <c r="Y39" i="5"/>
  <c r="Z39" i="5" s="1"/>
  <c r="Z65" i="16" l="1"/>
  <c r="X63" i="16"/>
  <c r="Y64" i="16"/>
  <c r="Y36" i="16"/>
  <c r="X35" i="16"/>
  <c r="X12" i="16"/>
  <c r="Y13" i="16"/>
  <c r="N13" i="16"/>
  <c r="T13" i="16" s="1"/>
  <c r="M12" i="16"/>
  <c r="N36" i="16"/>
  <c r="T36" i="16" s="1"/>
  <c r="Z36" i="16" s="1"/>
  <c r="M35" i="16"/>
  <c r="N64" i="16"/>
  <c r="T64" i="16" s="1"/>
  <c r="Z64" i="16" s="1"/>
  <c r="M63" i="16"/>
  <c r="Z14" i="16"/>
  <c r="X12" i="15"/>
  <c r="Y13" i="15"/>
  <c r="Z13" i="15" s="1"/>
  <c r="N36" i="15"/>
  <c r="T36" i="15" s="1"/>
  <c r="M35" i="15"/>
  <c r="X63" i="15"/>
  <c r="Y64" i="15"/>
  <c r="Z37" i="15"/>
  <c r="N63" i="15"/>
  <c r="T63" i="15" s="1"/>
  <c r="M62" i="15"/>
  <c r="Z64" i="15"/>
  <c r="N12" i="15"/>
  <c r="T12" i="15" s="1"/>
  <c r="M11" i="15"/>
  <c r="X36" i="15"/>
  <c r="Y37" i="15"/>
  <c r="Z40" i="14"/>
  <c r="N39" i="14"/>
  <c r="T39" i="14" s="1"/>
  <c r="M38" i="14"/>
  <c r="X38" i="14"/>
  <c r="Y39" i="14"/>
  <c r="X11" i="14"/>
  <c r="Y12" i="14"/>
  <c r="Z12" i="14" s="1"/>
  <c r="N11" i="14"/>
  <c r="T11" i="14" s="1"/>
  <c r="M10" i="14"/>
  <c r="Y64" i="14"/>
  <c r="Z64" i="14" s="1"/>
  <c r="X63" i="14"/>
  <c r="N63" i="14"/>
  <c r="T63" i="14" s="1"/>
  <c r="M62" i="14"/>
  <c r="Z66" i="12"/>
  <c r="Z15" i="6"/>
  <c r="Z15" i="9"/>
  <c r="Z66" i="8"/>
  <c r="Z37" i="7"/>
  <c r="Z66" i="7"/>
  <c r="Z66" i="6"/>
  <c r="X61" i="13"/>
  <c r="Y62" i="13"/>
  <c r="N13" i="13"/>
  <c r="T13" i="13" s="1"/>
  <c r="M12" i="13"/>
  <c r="Z14" i="13"/>
  <c r="Y13" i="13"/>
  <c r="X12" i="13"/>
  <c r="N37" i="13"/>
  <c r="T37" i="13" s="1"/>
  <c r="M36" i="13"/>
  <c r="N62" i="13"/>
  <c r="T62" i="13" s="1"/>
  <c r="Z62" i="13" s="1"/>
  <c r="M61" i="13"/>
  <c r="Y38" i="13"/>
  <c r="Z38" i="13" s="1"/>
  <c r="X37" i="13"/>
  <c r="Z63" i="13"/>
  <c r="X64" i="12"/>
  <c r="Y65" i="12"/>
  <c r="Y12" i="12"/>
  <c r="Z12" i="12" s="1"/>
  <c r="X11" i="12"/>
  <c r="N65" i="12"/>
  <c r="T65" i="12" s="1"/>
  <c r="M64" i="12"/>
  <c r="X36" i="12"/>
  <c r="Y37" i="12"/>
  <c r="N11" i="12"/>
  <c r="T11" i="12" s="1"/>
  <c r="M10" i="12"/>
  <c r="N37" i="12"/>
  <c r="T37" i="12" s="1"/>
  <c r="M36" i="12"/>
  <c r="N37" i="11"/>
  <c r="T37" i="11" s="1"/>
  <c r="M36" i="11"/>
  <c r="Y38" i="11"/>
  <c r="Z38" i="11" s="1"/>
  <c r="X37" i="11"/>
  <c r="X64" i="11"/>
  <c r="Y65" i="11"/>
  <c r="N65" i="11"/>
  <c r="T65" i="11" s="1"/>
  <c r="M64" i="11"/>
  <c r="N12" i="11"/>
  <c r="T12" i="11" s="1"/>
  <c r="M11" i="11"/>
  <c r="Y13" i="11"/>
  <c r="Z13" i="11" s="1"/>
  <c r="X12" i="11"/>
  <c r="Z66" i="11"/>
  <c r="Y39" i="10"/>
  <c r="X38" i="10"/>
  <c r="X62" i="10"/>
  <c r="Y63" i="10"/>
  <c r="Y14" i="10"/>
  <c r="X13" i="10"/>
  <c r="N14" i="10"/>
  <c r="T14" i="10" s="1"/>
  <c r="M13" i="10"/>
  <c r="N38" i="10"/>
  <c r="T38" i="10" s="1"/>
  <c r="M37" i="10"/>
  <c r="N63" i="10"/>
  <c r="T63" i="10" s="1"/>
  <c r="M62" i="10"/>
  <c r="Z15" i="10"/>
  <c r="Z39" i="10"/>
  <c r="Z64" i="10"/>
  <c r="Y14" i="9"/>
  <c r="X13" i="9"/>
  <c r="N37" i="9"/>
  <c r="T37" i="9" s="1"/>
  <c r="M36" i="9"/>
  <c r="X62" i="9"/>
  <c r="Y63" i="9"/>
  <c r="Z63" i="9" s="1"/>
  <c r="Z38" i="9"/>
  <c r="N14" i="9"/>
  <c r="T14" i="9" s="1"/>
  <c r="M13" i="9"/>
  <c r="N62" i="9"/>
  <c r="T62" i="9" s="1"/>
  <c r="M61" i="9"/>
  <c r="Y37" i="9"/>
  <c r="X36" i="9"/>
  <c r="N13" i="8"/>
  <c r="T13" i="8" s="1"/>
  <c r="M12" i="8"/>
  <c r="Y14" i="8"/>
  <c r="Z14" i="8" s="1"/>
  <c r="X13" i="8"/>
  <c r="N37" i="8"/>
  <c r="T37" i="8" s="1"/>
  <c r="M36" i="8"/>
  <c r="N65" i="8"/>
  <c r="T65" i="8" s="1"/>
  <c r="M64" i="8"/>
  <c r="X64" i="8"/>
  <c r="Y65" i="8"/>
  <c r="X37" i="8"/>
  <c r="Y38" i="8"/>
  <c r="Z38" i="8" s="1"/>
  <c r="X64" i="7"/>
  <c r="Y65" i="7"/>
  <c r="N14" i="7"/>
  <c r="T14" i="7" s="1"/>
  <c r="M13" i="7"/>
  <c r="X13" i="7"/>
  <c r="Y14" i="7"/>
  <c r="Z15" i="7"/>
  <c r="X35" i="7"/>
  <c r="Y36" i="7"/>
  <c r="N65" i="7"/>
  <c r="T65" i="7" s="1"/>
  <c r="M64" i="7"/>
  <c r="N36" i="7"/>
  <c r="T36" i="7" s="1"/>
  <c r="Z36" i="7" s="1"/>
  <c r="M35" i="7"/>
  <c r="N14" i="6"/>
  <c r="T14" i="6" s="1"/>
  <c r="M13" i="6"/>
  <c r="X36" i="6"/>
  <c r="Y37" i="6"/>
  <c r="N65" i="6"/>
  <c r="T65" i="6" s="1"/>
  <c r="M64" i="6"/>
  <c r="Y14" i="6"/>
  <c r="X13" i="6"/>
  <c r="Z38" i="6"/>
  <c r="X64" i="6"/>
  <c r="Y65" i="6"/>
  <c r="N37" i="6"/>
  <c r="T37" i="6" s="1"/>
  <c r="Z37" i="6" s="1"/>
  <c r="M36" i="6"/>
  <c r="N37" i="5"/>
  <c r="T37" i="5" s="1"/>
  <c r="M36" i="5"/>
  <c r="N64" i="5"/>
  <c r="T64" i="5" s="1"/>
  <c r="M63" i="5"/>
  <c r="N13" i="5"/>
  <c r="T13" i="5" s="1"/>
  <c r="M12" i="5"/>
  <c r="Y13" i="5"/>
  <c r="X12" i="5"/>
  <c r="X37" i="5"/>
  <c r="Y38" i="5"/>
  <c r="Z38" i="5" s="1"/>
  <c r="X64" i="5"/>
  <c r="Y65" i="5"/>
  <c r="Z65" i="5" s="1"/>
  <c r="Z14" i="5"/>
  <c r="Z13" i="16" l="1"/>
  <c r="N35" i="16"/>
  <c r="T35" i="16" s="1"/>
  <c r="M34" i="16"/>
  <c r="N12" i="16"/>
  <c r="T12" i="16" s="1"/>
  <c r="M11" i="16"/>
  <c r="Y12" i="16"/>
  <c r="X11" i="16"/>
  <c r="N63" i="16"/>
  <c r="T63" i="16" s="1"/>
  <c r="M62" i="16"/>
  <c r="Y35" i="16"/>
  <c r="X34" i="16"/>
  <c r="X62" i="16"/>
  <c r="Y63" i="16"/>
  <c r="N62" i="15"/>
  <c r="T62" i="15" s="1"/>
  <c r="M61" i="15"/>
  <c r="X62" i="15"/>
  <c r="Y63" i="15"/>
  <c r="Z63" i="15" s="1"/>
  <c r="N35" i="15"/>
  <c r="T35" i="15" s="1"/>
  <c r="M34" i="15"/>
  <c r="N11" i="15"/>
  <c r="T11" i="15" s="1"/>
  <c r="M10" i="15"/>
  <c r="Y36" i="15"/>
  <c r="Z36" i="15" s="1"/>
  <c r="X35" i="15"/>
  <c r="Y12" i="15"/>
  <c r="Z12" i="15" s="1"/>
  <c r="X11" i="15"/>
  <c r="X62" i="14"/>
  <c r="Y63" i="14"/>
  <c r="Z63" i="14" s="1"/>
  <c r="X37" i="14"/>
  <c r="Y38" i="14"/>
  <c r="X10" i="14"/>
  <c r="Y11" i="14"/>
  <c r="Z11" i="14" s="1"/>
  <c r="N38" i="14"/>
  <c r="T38" i="14" s="1"/>
  <c r="M37" i="14"/>
  <c r="N62" i="14"/>
  <c r="T62" i="14" s="1"/>
  <c r="M61" i="14"/>
  <c r="N10" i="14"/>
  <c r="T10" i="14" s="1"/>
  <c r="M9" i="14"/>
  <c r="Z39" i="14"/>
  <c r="Z65" i="11"/>
  <c r="Z63" i="10"/>
  <c r="Z14" i="9"/>
  <c r="Z65" i="7"/>
  <c r="Z14" i="10"/>
  <c r="Z13" i="5"/>
  <c r="N12" i="13"/>
  <c r="T12" i="13" s="1"/>
  <c r="M11" i="13"/>
  <c r="N61" i="13"/>
  <c r="T61" i="13" s="1"/>
  <c r="M60" i="13"/>
  <c r="Y12" i="13"/>
  <c r="X11" i="13"/>
  <c r="Z13" i="13"/>
  <c r="Y37" i="13"/>
  <c r="Z37" i="13" s="1"/>
  <c r="X36" i="13"/>
  <c r="N36" i="13"/>
  <c r="T36" i="13" s="1"/>
  <c r="M35" i="13"/>
  <c r="X60" i="13"/>
  <c r="Y61" i="13"/>
  <c r="Z37" i="12"/>
  <c r="X35" i="12"/>
  <c r="Y36" i="12"/>
  <c r="N36" i="12"/>
  <c r="T36" i="12" s="1"/>
  <c r="Z36" i="12" s="1"/>
  <c r="M35" i="12"/>
  <c r="N10" i="12"/>
  <c r="T10" i="12" s="1"/>
  <c r="M9" i="12"/>
  <c r="N64" i="12"/>
  <c r="T64" i="12" s="1"/>
  <c r="Z64" i="12" s="1"/>
  <c r="M63" i="12"/>
  <c r="Y11" i="12"/>
  <c r="X10" i="12"/>
  <c r="Z11" i="12"/>
  <c r="Z65" i="12"/>
  <c r="X63" i="12"/>
  <c r="Y64" i="12"/>
  <c r="Y37" i="11"/>
  <c r="Z37" i="11" s="1"/>
  <c r="X36" i="11"/>
  <c r="N11" i="11"/>
  <c r="T11" i="11" s="1"/>
  <c r="M10" i="11"/>
  <c r="X63" i="11"/>
  <c r="Y64" i="11"/>
  <c r="N36" i="11"/>
  <c r="T36" i="11" s="1"/>
  <c r="M35" i="11"/>
  <c r="Y12" i="11"/>
  <c r="Z12" i="11" s="1"/>
  <c r="X11" i="11"/>
  <c r="N64" i="11"/>
  <c r="T64" i="11" s="1"/>
  <c r="M63" i="11"/>
  <c r="N62" i="10"/>
  <c r="T62" i="10" s="1"/>
  <c r="M61" i="10"/>
  <c r="N13" i="10"/>
  <c r="T13" i="10" s="1"/>
  <c r="M12" i="10"/>
  <c r="X61" i="10"/>
  <c r="Y62" i="10"/>
  <c r="N37" i="10"/>
  <c r="T37" i="10" s="1"/>
  <c r="M36" i="10"/>
  <c r="Y13" i="10"/>
  <c r="X12" i="10"/>
  <c r="Y38" i="10"/>
  <c r="Z38" i="10" s="1"/>
  <c r="X37" i="10"/>
  <c r="N36" i="9"/>
  <c r="T36" i="9" s="1"/>
  <c r="M35" i="9"/>
  <c r="N61" i="9"/>
  <c r="T61" i="9" s="1"/>
  <c r="M60" i="9"/>
  <c r="Z37" i="9"/>
  <c r="Y13" i="9"/>
  <c r="X12" i="9"/>
  <c r="Y36" i="9"/>
  <c r="X35" i="9"/>
  <c r="N13" i="9"/>
  <c r="T13" i="9" s="1"/>
  <c r="M12" i="9"/>
  <c r="X61" i="9"/>
  <c r="Y62" i="9"/>
  <c r="Z62" i="9" s="1"/>
  <c r="Z65" i="8"/>
  <c r="N36" i="8"/>
  <c r="T36" i="8" s="1"/>
  <c r="M35" i="8"/>
  <c r="X63" i="8"/>
  <c r="Y64" i="8"/>
  <c r="N12" i="8"/>
  <c r="T12" i="8" s="1"/>
  <c r="M11" i="8"/>
  <c r="X36" i="8"/>
  <c r="Y37" i="8"/>
  <c r="Z37" i="8" s="1"/>
  <c r="N64" i="8"/>
  <c r="T64" i="8" s="1"/>
  <c r="M63" i="8"/>
  <c r="Y13" i="8"/>
  <c r="Z13" i="8" s="1"/>
  <c r="X12" i="8"/>
  <c r="Y35" i="7"/>
  <c r="X34" i="7"/>
  <c r="N13" i="7"/>
  <c r="T13" i="7" s="1"/>
  <c r="M12" i="7"/>
  <c r="N64" i="7"/>
  <c r="T64" i="7" s="1"/>
  <c r="M63" i="7"/>
  <c r="Z14" i="7"/>
  <c r="N35" i="7"/>
  <c r="T35" i="7" s="1"/>
  <c r="Z35" i="7" s="1"/>
  <c r="M34" i="7"/>
  <c r="Y13" i="7"/>
  <c r="X12" i="7"/>
  <c r="X63" i="7"/>
  <c r="Y64" i="7"/>
  <c r="Y13" i="6"/>
  <c r="X12" i="6"/>
  <c r="X35" i="6"/>
  <c r="Y36" i="6"/>
  <c r="X63" i="6"/>
  <c r="Y64" i="6"/>
  <c r="N64" i="6"/>
  <c r="T64" i="6" s="1"/>
  <c r="M63" i="6"/>
  <c r="N13" i="6"/>
  <c r="T13" i="6" s="1"/>
  <c r="Z13" i="6" s="1"/>
  <c r="M12" i="6"/>
  <c r="N36" i="6"/>
  <c r="T36" i="6" s="1"/>
  <c r="M35" i="6"/>
  <c r="Z65" i="6"/>
  <c r="Z14" i="6"/>
  <c r="N12" i="5"/>
  <c r="T12" i="5" s="1"/>
  <c r="M11" i="5"/>
  <c r="N63" i="5"/>
  <c r="T63" i="5" s="1"/>
  <c r="M62" i="5"/>
  <c r="Y37" i="5"/>
  <c r="Z37" i="5" s="1"/>
  <c r="X36" i="5"/>
  <c r="Y12" i="5"/>
  <c r="X11" i="5"/>
  <c r="N36" i="5"/>
  <c r="T36" i="5" s="1"/>
  <c r="M35" i="5"/>
  <c r="X63" i="5"/>
  <c r="Y64" i="5"/>
  <c r="Z64" i="5" s="1"/>
  <c r="Z12" i="16" l="1"/>
  <c r="X61" i="16"/>
  <c r="Y62" i="16"/>
  <c r="Z63" i="16"/>
  <c r="N34" i="16"/>
  <c r="T34" i="16" s="1"/>
  <c r="M33" i="16"/>
  <c r="X33" i="16"/>
  <c r="Y34" i="16"/>
  <c r="N62" i="16"/>
  <c r="T62" i="16" s="1"/>
  <c r="Z62" i="16" s="1"/>
  <c r="M61" i="16"/>
  <c r="Y11" i="16"/>
  <c r="X10" i="16"/>
  <c r="N11" i="16"/>
  <c r="T11" i="16" s="1"/>
  <c r="M10" i="16"/>
  <c r="Z35" i="16"/>
  <c r="N10" i="15"/>
  <c r="T10" i="15" s="1"/>
  <c r="M9" i="15"/>
  <c r="N34" i="15"/>
  <c r="T34" i="15" s="1"/>
  <c r="M33" i="15"/>
  <c r="Z35" i="15"/>
  <c r="X61" i="15"/>
  <c r="Y62" i="15"/>
  <c r="Z62" i="15" s="1"/>
  <c r="Y11" i="15"/>
  <c r="Z11" i="15" s="1"/>
  <c r="X10" i="15"/>
  <c r="N61" i="15"/>
  <c r="T61" i="15" s="1"/>
  <c r="M60" i="15"/>
  <c r="Y35" i="15"/>
  <c r="X34" i="15"/>
  <c r="N61" i="14"/>
  <c r="T61" i="14" s="1"/>
  <c r="M60" i="14"/>
  <c r="Y10" i="14"/>
  <c r="Z10" i="14" s="1"/>
  <c r="X9" i="14"/>
  <c r="Y62" i="14"/>
  <c r="Z62" i="14" s="1"/>
  <c r="X61" i="14"/>
  <c r="N9" i="14"/>
  <c r="T9" i="14" s="1"/>
  <c r="M8" i="14"/>
  <c r="N37" i="14"/>
  <c r="T37" i="14" s="1"/>
  <c r="M36" i="14"/>
  <c r="Z38" i="14"/>
  <c r="X36" i="14"/>
  <c r="Y37" i="14"/>
  <c r="Z61" i="13"/>
  <c r="Z64" i="11"/>
  <c r="Z13" i="10"/>
  <c r="Z64" i="8"/>
  <c r="Z64" i="6"/>
  <c r="Y11" i="13"/>
  <c r="X10" i="13"/>
  <c r="N11" i="13"/>
  <c r="T11" i="13" s="1"/>
  <c r="Z11" i="13" s="1"/>
  <c r="M10" i="13"/>
  <c r="N35" i="13"/>
  <c r="T35" i="13" s="1"/>
  <c r="M34" i="13"/>
  <c r="Y36" i="13"/>
  <c r="Z36" i="13" s="1"/>
  <c r="X35" i="13"/>
  <c r="Z12" i="13"/>
  <c r="X59" i="13"/>
  <c r="Y60" i="13"/>
  <c r="N60" i="13"/>
  <c r="T60" i="13" s="1"/>
  <c r="M59" i="13"/>
  <c r="N9" i="12"/>
  <c r="T9" i="12" s="1"/>
  <c r="M8" i="12"/>
  <c r="X62" i="12"/>
  <c r="Y63" i="12"/>
  <c r="X34" i="12"/>
  <c r="Y35" i="12"/>
  <c r="Y10" i="12"/>
  <c r="Z10" i="12" s="1"/>
  <c r="X9" i="12"/>
  <c r="N63" i="12"/>
  <c r="T63" i="12" s="1"/>
  <c r="M62" i="12"/>
  <c r="N35" i="12"/>
  <c r="T35" i="12" s="1"/>
  <c r="M34" i="12"/>
  <c r="Y11" i="11"/>
  <c r="X10" i="11"/>
  <c r="X62" i="11"/>
  <c r="Y63" i="11"/>
  <c r="Y36" i="11"/>
  <c r="Z36" i="11" s="1"/>
  <c r="X35" i="11"/>
  <c r="N10" i="11"/>
  <c r="T10" i="11" s="1"/>
  <c r="M9" i="11"/>
  <c r="Z11" i="11"/>
  <c r="N63" i="11"/>
  <c r="T63" i="11" s="1"/>
  <c r="M62" i="11"/>
  <c r="N35" i="11"/>
  <c r="T35" i="11" s="1"/>
  <c r="M34" i="11"/>
  <c r="Y37" i="10"/>
  <c r="X36" i="10"/>
  <c r="N61" i="10"/>
  <c r="T61" i="10" s="1"/>
  <c r="M60" i="10"/>
  <c r="N36" i="10"/>
  <c r="T36" i="10" s="1"/>
  <c r="M35" i="10"/>
  <c r="N12" i="10"/>
  <c r="T12" i="10" s="1"/>
  <c r="M11" i="10"/>
  <c r="Z37" i="10"/>
  <c r="Y12" i="10"/>
  <c r="X11" i="10"/>
  <c r="X60" i="10"/>
  <c r="Y61" i="10"/>
  <c r="Z62" i="10"/>
  <c r="N12" i="9"/>
  <c r="T12" i="9" s="1"/>
  <c r="M11" i="9"/>
  <c r="N60" i="9"/>
  <c r="T60" i="9" s="1"/>
  <c r="M59" i="9"/>
  <c r="Y35" i="9"/>
  <c r="X34" i="9"/>
  <c r="Z13" i="9"/>
  <c r="Y12" i="9"/>
  <c r="X11" i="9"/>
  <c r="N35" i="9"/>
  <c r="T35" i="9" s="1"/>
  <c r="M34" i="9"/>
  <c r="X60" i="9"/>
  <c r="Y61" i="9"/>
  <c r="Z61" i="9" s="1"/>
  <c r="Z36" i="9"/>
  <c r="Y12" i="8"/>
  <c r="X11" i="8"/>
  <c r="N63" i="8"/>
  <c r="T63" i="8" s="1"/>
  <c r="M62" i="8"/>
  <c r="N11" i="8"/>
  <c r="T11" i="8" s="1"/>
  <c r="M10" i="8"/>
  <c r="X62" i="8"/>
  <c r="Y63" i="8"/>
  <c r="Z12" i="8"/>
  <c r="N35" i="8"/>
  <c r="T35" i="8" s="1"/>
  <c r="M34" i="8"/>
  <c r="X35" i="8"/>
  <c r="Y36" i="8"/>
  <c r="Z36" i="8" s="1"/>
  <c r="X62" i="7"/>
  <c r="Y63" i="7"/>
  <c r="N12" i="7"/>
  <c r="T12" i="7" s="1"/>
  <c r="M11" i="7"/>
  <c r="Y12" i="7"/>
  <c r="X11" i="7"/>
  <c r="Z13" i="7"/>
  <c r="N63" i="7"/>
  <c r="T63" i="7" s="1"/>
  <c r="Z63" i="7" s="1"/>
  <c r="M62" i="7"/>
  <c r="Y34" i="7"/>
  <c r="X33" i="7"/>
  <c r="N34" i="7"/>
  <c r="T34" i="7" s="1"/>
  <c r="Z34" i="7" s="1"/>
  <c r="M33" i="7"/>
  <c r="Z64" i="7"/>
  <c r="N35" i="6"/>
  <c r="T35" i="6" s="1"/>
  <c r="M34" i="6"/>
  <c r="N63" i="6"/>
  <c r="T63" i="6" s="1"/>
  <c r="M62" i="6"/>
  <c r="Z36" i="6"/>
  <c r="X34" i="6"/>
  <c r="Y35" i="6"/>
  <c r="N12" i="6"/>
  <c r="T12" i="6" s="1"/>
  <c r="Z12" i="6" s="1"/>
  <c r="M11" i="6"/>
  <c r="Y12" i="6"/>
  <c r="X11" i="6"/>
  <c r="X62" i="6"/>
  <c r="Y63" i="6"/>
  <c r="X62" i="5"/>
  <c r="Y63" i="5"/>
  <c r="Z63" i="5" s="1"/>
  <c r="N62" i="5"/>
  <c r="T62" i="5" s="1"/>
  <c r="M61" i="5"/>
  <c r="N35" i="5"/>
  <c r="T35" i="5" s="1"/>
  <c r="M34" i="5"/>
  <c r="Y36" i="5"/>
  <c r="Z36" i="5" s="1"/>
  <c r="X35" i="5"/>
  <c r="N11" i="5"/>
  <c r="T11" i="5" s="1"/>
  <c r="M10" i="5"/>
  <c r="Y11" i="5"/>
  <c r="X10" i="5"/>
  <c r="Z12" i="5"/>
  <c r="X9" i="16" l="1"/>
  <c r="Y10" i="16"/>
  <c r="Y33" i="16"/>
  <c r="X32" i="16"/>
  <c r="N33" i="16"/>
  <c r="T33" i="16" s="1"/>
  <c r="Z33" i="16" s="1"/>
  <c r="M32" i="16"/>
  <c r="Z34" i="16"/>
  <c r="N61" i="16"/>
  <c r="T61" i="16" s="1"/>
  <c r="Z61" i="16" s="1"/>
  <c r="M60" i="16"/>
  <c r="N10" i="16"/>
  <c r="T10" i="16" s="1"/>
  <c r="Z10" i="16" s="1"/>
  <c r="M9" i="16"/>
  <c r="X60" i="16"/>
  <c r="Y61" i="16"/>
  <c r="Z11" i="16"/>
  <c r="X60" i="15"/>
  <c r="Y61" i="15"/>
  <c r="X9" i="15"/>
  <c r="Y10" i="15"/>
  <c r="Z10" i="15" s="1"/>
  <c r="Z61" i="15"/>
  <c r="N33" i="15"/>
  <c r="T33" i="15" s="1"/>
  <c r="M32" i="15"/>
  <c r="N60" i="15"/>
  <c r="T60" i="15" s="1"/>
  <c r="M59" i="15"/>
  <c r="X33" i="15"/>
  <c r="Y34" i="15"/>
  <c r="Z34" i="15" s="1"/>
  <c r="N9" i="15"/>
  <c r="T9" i="15" s="1"/>
  <c r="M8" i="15"/>
  <c r="Z37" i="14"/>
  <c r="N36" i="14"/>
  <c r="T36" i="14" s="1"/>
  <c r="M35" i="14"/>
  <c r="X60" i="14"/>
  <c r="Y61" i="14"/>
  <c r="Z61" i="14" s="1"/>
  <c r="X35" i="14"/>
  <c r="Y36" i="14"/>
  <c r="N60" i="14"/>
  <c r="T60" i="14" s="1"/>
  <c r="M59" i="14"/>
  <c r="N8" i="14"/>
  <c r="T8" i="14" s="1"/>
  <c r="M7" i="14"/>
  <c r="Y9" i="14"/>
  <c r="Z9" i="14" s="1"/>
  <c r="X8" i="14"/>
  <c r="Z63" i="12"/>
  <c r="Z63" i="8"/>
  <c r="Z35" i="6"/>
  <c r="Y10" i="13"/>
  <c r="X9" i="13"/>
  <c r="N59" i="13"/>
  <c r="T59" i="13" s="1"/>
  <c r="M58" i="13"/>
  <c r="X58" i="13"/>
  <c r="Y59" i="13"/>
  <c r="N34" i="13"/>
  <c r="T34" i="13" s="1"/>
  <c r="M33" i="13"/>
  <c r="Z60" i="13"/>
  <c r="Y35" i="13"/>
  <c r="Z35" i="13" s="1"/>
  <c r="X34" i="13"/>
  <c r="N10" i="13"/>
  <c r="T10" i="13" s="1"/>
  <c r="M9" i="13"/>
  <c r="X33" i="12"/>
  <c r="Y34" i="12"/>
  <c r="N34" i="12"/>
  <c r="T34" i="12" s="1"/>
  <c r="M33" i="12"/>
  <c r="Z35" i="12"/>
  <c r="N62" i="12"/>
  <c r="T62" i="12" s="1"/>
  <c r="M61" i="12"/>
  <c r="X61" i="12"/>
  <c r="Y62" i="12"/>
  <c r="N8" i="12"/>
  <c r="T8" i="12" s="1"/>
  <c r="M7" i="12"/>
  <c r="Y9" i="12"/>
  <c r="Z9" i="12" s="1"/>
  <c r="X8" i="12"/>
  <c r="N62" i="11"/>
  <c r="T62" i="11" s="1"/>
  <c r="M61" i="11"/>
  <c r="X61" i="11"/>
  <c r="Y62" i="11"/>
  <c r="Z63" i="11"/>
  <c r="Y35" i="11"/>
  <c r="X34" i="11"/>
  <c r="Y10" i="11"/>
  <c r="Z10" i="11" s="1"/>
  <c r="X9" i="11"/>
  <c r="Z35" i="11"/>
  <c r="N34" i="11"/>
  <c r="T34" i="11" s="1"/>
  <c r="M33" i="11"/>
  <c r="N9" i="11"/>
  <c r="T9" i="11" s="1"/>
  <c r="M8" i="11"/>
  <c r="X59" i="10"/>
  <c r="Y60" i="10"/>
  <c r="N11" i="10"/>
  <c r="T11" i="10" s="1"/>
  <c r="M10" i="10"/>
  <c r="N60" i="10"/>
  <c r="T60" i="10" s="1"/>
  <c r="M59" i="10"/>
  <c r="Y11" i="10"/>
  <c r="X10" i="10"/>
  <c r="Z12" i="10"/>
  <c r="Z61" i="10"/>
  <c r="N35" i="10"/>
  <c r="T35" i="10" s="1"/>
  <c r="M34" i="10"/>
  <c r="Y36" i="10"/>
  <c r="Z36" i="10" s="1"/>
  <c r="X35" i="10"/>
  <c r="Y34" i="9"/>
  <c r="X33" i="9"/>
  <c r="N34" i="9"/>
  <c r="T34" i="9" s="1"/>
  <c r="M33" i="9"/>
  <c r="N59" i="9"/>
  <c r="T59" i="9" s="1"/>
  <c r="M58" i="9"/>
  <c r="Z35" i="9"/>
  <c r="N11" i="9"/>
  <c r="T11" i="9" s="1"/>
  <c r="M10" i="9"/>
  <c r="X59" i="9"/>
  <c r="Y60" i="9"/>
  <c r="Z60" i="9" s="1"/>
  <c r="Y11" i="9"/>
  <c r="X10" i="9"/>
  <c r="Z12" i="9"/>
  <c r="N62" i="8"/>
  <c r="T62" i="8" s="1"/>
  <c r="M61" i="8"/>
  <c r="N34" i="8"/>
  <c r="T34" i="8" s="1"/>
  <c r="M33" i="8"/>
  <c r="X61" i="8"/>
  <c r="Y62" i="8"/>
  <c r="Z35" i="8"/>
  <c r="N10" i="8"/>
  <c r="T10" i="8" s="1"/>
  <c r="M9" i="8"/>
  <c r="Y11" i="8"/>
  <c r="X10" i="8"/>
  <c r="X34" i="8"/>
  <c r="Y35" i="8"/>
  <c r="Z11" i="8"/>
  <c r="N11" i="7"/>
  <c r="T11" i="7" s="1"/>
  <c r="M10" i="7"/>
  <c r="N33" i="7"/>
  <c r="T33" i="7" s="1"/>
  <c r="M32" i="7"/>
  <c r="X32" i="7"/>
  <c r="Y33" i="7"/>
  <c r="Z12" i="7"/>
  <c r="Y11" i="7"/>
  <c r="X10" i="7"/>
  <c r="N62" i="7"/>
  <c r="T62" i="7" s="1"/>
  <c r="M61" i="7"/>
  <c r="X61" i="7"/>
  <c r="Y62" i="7"/>
  <c r="N62" i="6"/>
  <c r="T62" i="6" s="1"/>
  <c r="M61" i="6"/>
  <c r="Y11" i="6"/>
  <c r="X10" i="6"/>
  <c r="Z63" i="6"/>
  <c r="X33" i="6"/>
  <c r="Y34" i="6"/>
  <c r="N34" i="6"/>
  <c r="T34" i="6" s="1"/>
  <c r="Z34" i="6" s="1"/>
  <c r="M33" i="6"/>
  <c r="X61" i="6"/>
  <c r="Y62" i="6"/>
  <c r="N11" i="6"/>
  <c r="T11" i="6" s="1"/>
  <c r="Z11" i="6" s="1"/>
  <c r="M10" i="6"/>
  <c r="N10" i="5"/>
  <c r="T10" i="5" s="1"/>
  <c r="M9" i="5"/>
  <c r="Z11" i="5"/>
  <c r="N34" i="5"/>
  <c r="T34" i="5" s="1"/>
  <c r="M33" i="5"/>
  <c r="Y10" i="5"/>
  <c r="X9" i="5"/>
  <c r="X34" i="5"/>
  <c r="Y35" i="5"/>
  <c r="Z35" i="5" s="1"/>
  <c r="X61" i="5"/>
  <c r="Y62" i="5"/>
  <c r="Z62" i="5" s="1"/>
  <c r="N61" i="5"/>
  <c r="T61" i="5" s="1"/>
  <c r="M60" i="5"/>
  <c r="N32" i="16" l="1"/>
  <c r="T32" i="16" s="1"/>
  <c r="M31" i="16"/>
  <c r="X59" i="16"/>
  <c r="Y60" i="16"/>
  <c r="Y32" i="16"/>
  <c r="X31" i="16"/>
  <c r="N9" i="16"/>
  <c r="T9" i="16" s="1"/>
  <c r="M8" i="16"/>
  <c r="N60" i="16"/>
  <c r="T60" i="16" s="1"/>
  <c r="Z60" i="16" s="1"/>
  <c r="M59" i="16"/>
  <c r="Y9" i="16"/>
  <c r="X8" i="16"/>
  <c r="Y33" i="15"/>
  <c r="X32" i="15"/>
  <c r="N59" i="15"/>
  <c r="T59" i="15" s="1"/>
  <c r="M58" i="15"/>
  <c r="N32" i="15"/>
  <c r="T32" i="15" s="1"/>
  <c r="M31" i="15"/>
  <c r="Z33" i="15"/>
  <c r="Y9" i="15"/>
  <c r="Z9" i="15" s="1"/>
  <c r="X8" i="15"/>
  <c r="Z60" i="15"/>
  <c r="N8" i="15"/>
  <c r="T8" i="15" s="1"/>
  <c r="M7" i="15"/>
  <c r="X59" i="15"/>
  <c r="Y60" i="15"/>
  <c r="Y60" i="14"/>
  <c r="Z60" i="14" s="1"/>
  <c r="X59" i="14"/>
  <c r="N7" i="14"/>
  <c r="T7" i="14" s="1"/>
  <c r="M6" i="14"/>
  <c r="N35" i="14"/>
  <c r="T35" i="14" s="1"/>
  <c r="M34" i="14"/>
  <c r="Z36" i="14"/>
  <c r="X34" i="14"/>
  <c r="Y35" i="14"/>
  <c r="X7" i="14"/>
  <c r="Y8" i="14"/>
  <c r="Z8" i="14" s="1"/>
  <c r="N59" i="14"/>
  <c r="T59" i="14" s="1"/>
  <c r="M58" i="14"/>
  <c r="Z59" i="13"/>
  <c r="Z60" i="10"/>
  <c r="Z33" i="7"/>
  <c r="Z10" i="13"/>
  <c r="Z62" i="7"/>
  <c r="N9" i="13"/>
  <c r="T9" i="13" s="1"/>
  <c r="M8" i="13"/>
  <c r="X57" i="13"/>
  <c r="Y58" i="13"/>
  <c r="X8" i="13"/>
  <c r="Y9" i="13"/>
  <c r="Y34" i="13"/>
  <c r="Z34" i="13" s="1"/>
  <c r="X33" i="13"/>
  <c r="N58" i="13"/>
  <c r="T58" i="13" s="1"/>
  <c r="Z58" i="13" s="1"/>
  <c r="M57" i="13"/>
  <c r="N33" i="13"/>
  <c r="T33" i="13" s="1"/>
  <c r="M32" i="13"/>
  <c r="X60" i="12"/>
  <c r="Y61" i="12"/>
  <c r="N33" i="12"/>
  <c r="T33" i="12" s="1"/>
  <c r="M32" i="12"/>
  <c r="N7" i="12"/>
  <c r="T7" i="12" s="1"/>
  <c r="M6" i="12"/>
  <c r="N61" i="12"/>
  <c r="T61" i="12" s="1"/>
  <c r="Z61" i="12" s="1"/>
  <c r="M60" i="12"/>
  <c r="Z34" i="12"/>
  <c r="Z62" i="12"/>
  <c r="Y8" i="12"/>
  <c r="Z8" i="12" s="1"/>
  <c r="X7" i="12"/>
  <c r="X32" i="12"/>
  <c r="Y33" i="12"/>
  <c r="X60" i="11"/>
  <c r="Y61" i="11"/>
  <c r="Y34" i="11"/>
  <c r="Z34" i="11" s="1"/>
  <c r="X33" i="11"/>
  <c r="Y9" i="11"/>
  <c r="Z9" i="11" s="1"/>
  <c r="X8" i="11"/>
  <c r="N61" i="11"/>
  <c r="T61" i="11" s="1"/>
  <c r="M60" i="11"/>
  <c r="N8" i="11"/>
  <c r="T8" i="11" s="1"/>
  <c r="M7" i="11"/>
  <c r="N33" i="11"/>
  <c r="T33" i="11" s="1"/>
  <c r="M32" i="11"/>
  <c r="Z62" i="11"/>
  <c r="N34" i="10"/>
  <c r="T34" i="10" s="1"/>
  <c r="M33" i="10"/>
  <c r="Y10" i="10"/>
  <c r="X9" i="10"/>
  <c r="N10" i="10"/>
  <c r="T10" i="10" s="1"/>
  <c r="M9" i="10"/>
  <c r="Z11" i="10"/>
  <c r="Y35" i="10"/>
  <c r="Z35" i="10" s="1"/>
  <c r="X34" i="10"/>
  <c r="N59" i="10"/>
  <c r="T59" i="10" s="1"/>
  <c r="M58" i="10"/>
  <c r="X58" i="10"/>
  <c r="Y59" i="10"/>
  <c r="Z11" i="9"/>
  <c r="N33" i="9"/>
  <c r="T33" i="9" s="1"/>
  <c r="M32" i="9"/>
  <c r="X58" i="9"/>
  <c r="Y59" i="9"/>
  <c r="Z59" i="9" s="1"/>
  <c r="Z34" i="9"/>
  <c r="Y10" i="9"/>
  <c r="X9" i="9"/>
  <c r="N10" i="9"/>
  <c r="T10" i="9" s="1"/>
  <c r="Z10" i="9" s="1"/>
  <c r="M9" i="9"/>
  <c r="N58" i="9"/>
  <c r="T58" i="9" s="1"/>
  <c r="M57" i="9"/>
  <c r="Y33" i="9"/>
  <c r="X32" i="9"/>
  <c r="X33" i="8"/>
  <c r="Y34" i="8"/>
  <c r="Z34" i="8" s="1"/>
  <c r="N33" i="8"/>
  <c r="T33" i="8" s="1"/>
  <c r="M32" i="8"/>
  <c r="Y10" i="8"/>
  <c r="Z10" i="8" s="1"/>
  <c r="X9" i="8"/>
  <c r="N61" i="8"/>
  <c r="T61" i="8" s="1"/>
  <c r="M60" i="8"/>
  <c r="N9" i="8"/>
  <c r="T9" i="8" s="1"/>
  <c r="M8" i="8"/>
  <c r="X60" i="8"/>
  <c r="Y61" i="8"/>
  <c r="Z62" i="8"/>
  <c r="X60" i="7"/>
  <c r="Y61" i="7"/>
  <c r="N32" i="7"/>
  <c r="T32" i="7" s="1"/>
  <c r="M31" i="7"/>
  <c r="N61" i="7"/>
  <c r="T61" i="7" s="1"/>
  <c r="M60" i="7"/>
  <c r="N10" i="7"/>
  <c r="T10" i="7" s="1"/>
  <c r="M9" i="7"/>
  <c r="Y10" i="7"/>
  <c r="X9" i="7"/>
  <c r="X31" i="7"/>
  <c r="Y32" i="7"/>
  <c r="Z11" i="7"/>
  <c r="Y10" i="6"/>
  <c r="X9" i="6"/>
  <c r="X60" i="6"/>
  <c r="Y61" i="6"/>
  <c r="X32" i="6"/>
  <c r="Y33" i="6"/>
  <c r="N61" i="6"/>
  <c r="T61" i="6" s="1"/>
  <c r="M60" i="6"/>
  <c r="N10" i="6"/>
  <c r="T10" i="6" s="1"/>
  <c r="Z10" i="6" s="1"/>
  <c r="M9" i="6"/>
  <c r="N33" i="6"/>
  <c r="T33" i="6" s="1"/>
  <c r="M32" i="6"/>
  <c r="Z62" i="6"/>
  <c r="X60" i="5"/>
  <c r="Y61" i="5"/>
  <c r="Z61" i="5" s="1"/>
  <c r="Y9" i="5"/>
  <c r="X8" i="5"/>
  <c r="N60" i="5"/>
  <c r="T60" i="5" s="1"/>
  <c r="M59" i="5"/>
  <c r="N33" i="5"/>
  <c r="T33" i="5" s="1"/>
  <c r="M32" i="5"/>
  <c r="N9" i="5"/>
  <c r="T9" i="5" s="1"/>
  <c r="M8" i="5"/>
  <c r="X33" i="5"/>
  <c r="Y34" i="5"/>
  <c r="Z34" i="5" s="1"/>
  <c r="Z10" i="5"/>
  <c r="N59" i="16" l="1"/>
  <c r="T59" i="16" s="1"/>
  <c r="M58" i="16"/>
  <c r="N8" i="16"/>
  <c r="T8" i="16" s="1"/>
  <c r="M7" i="16"/>
  <c r="Z9" i="16"/>
  <c r="X30" i="16"/>
  <c r="Y31" i="16"/>
  <c r="X58" i="16"/>
  <c r="Y59" i="16"/>
  <c r="Y8" i="16"/>
  <c r="X7" i="16"/>
  <c r="N31" i="16"/>
  <c r="T31" i="16" s="1"/>
  <c r="Z31" i="16" s="1"/>
  <c r="M30" i="16"/>
  <c r="Z32" i="16"/>
  <c r="N7" i="15"/>
  <c r="T7" i="15" s="1"/>
  <c r="M6" i="15"/>
  <c r="Y8" i="15"/>
  <c r="Z8" i="15" s="1"/>
  <c r="X7" i="15"/>
  <c r="N31" i="15"/>
  <c r="T31" i="15" s="1"/>
  <c r="M30" i="15"/>
  <c r="Z32" i="15"/>
  <c r="N58" i="15"/>
  <c r="T58" i="15" s="1"/>
  <c r="M57" i="15"/>
  <c r="Z59" i="15"/>
  <c r="X58" i="15"/>
  <c r="Y59" i="15"/>
  <c r="Y32" i="15"/>
  <c r="X31" i="15"/>
  <c r="X6" i="14"/>
  <c r="Y7" i="14"/>
  <c r="Z7" i="14" s="1"/>
  <c r="N34" i="14"/>
  <c r="T34" i="14" s="1"/>
  <c r="M33" i="14"/>
  <c r="X58" i="14"/>
  <c r="Y59" i="14"/>
  <c r="Z59" i="14" s="1"/>
  <c r="N58" i="14"/>
  <c r="T58" i="14" s="1"/>
  <c r="M57" i="14"/>
  <c r="Z35" i="14"/>
  <c r="X33" i="14"/>
  <c r="Y34" i="14"/>
  <c r="N6" i="14"/>
  <c r="T6" i="14" s="1"/>
  <c r="M5" i="14"/>
  <c r="Z61" i="11"/>
  <c r="Z61" i="7"/>
  <c r="Z32" i="7"/>
  <c r="Z10" i="7"/>
  <c r="Z9" i="5"/>
  <c r="X56" i="13"/>
  <c r="Y57" i="13"/>
  <c r="N57" i="13"/>
  <c r="T57" i="13" s="1"/>
  <c r="Z57" i="13" s="1"/>
  <c r="M56" i="13"/>
  <c r="N8" i="13"/>
  <c r="T8" i="13" s="1"/>
  <c r="M7" i="13"/>
  <c r="X7" i="13"/>
  <c r="Y8" i="13"/>
  <c r="Z9" i="13"/>
  <c r="N32" i="13"/>
  <c r="T32" i="13" s="1"/>
  <c r="M31" i="13"/>
  <c r="Y33" i="13"/>
  <c r="Z33" i="13" s="1"/>
  <c r="X32" i="13"/>
  <c r="N60" i="12"/>
  <c r="T60" i="12" s="1"/>
  <c r="M59" i="12"/>
  <c r="N32" i="12"/>
  <c r="T32" i="12" s="1"/>
  <c r="M31" i="12"/>
  <c r="Z33" i="12"/>
  <c r="Y7" i="12"/>
  <c r="Z7" i="12" s="1"/>
  <c r="X6" i="12"/>
  <c r="X31" i="12"/>
  <c r="Y32" i="12"/>
  <c r="N6" i="12"/>
  <c r="T6" i="12" s="1"/>
  <c r="M5" i="12"/>
  <c r="X59" i="12"/>
  <c r="Y60" i="12"/>
  <c r="N7" i="11"/>
  <c r="T7" i="11" s="1"/>
  <c r="M6" i="11"/>
  <c r="Y33" i="11"/>
  <c r="Z33" i="11" s="1"/>
  <c r="X32" i="11"/>
  <c r="Y8" i="11"/>
  <c r="Z8" i="11" s="1"/>
  <c r="X7" i="11"/>
  <c r="N32" i="11"/>
  <c r="T32" i="11" s="1"/>
  <c r="M31" i="11"/>
  <c r="N60" i="11"/>
  <c r="T60" i="11" s="1"/>
  <c r="M59" i="11"/>
  <c r="X59" i="11"/>
  <c r="Y60" i="11"/>
  <c r="N58" i="10"/>
  <c r="T58" i="10" s="1"/>
  <c r="M57" i="10"/>
  <c r="N33" i="10"/>
  <c r="T33" i="10" s="1"/>
  <c r="M32" i="10"/>
  <c r="Y9" i="10"/>
  <c r="X8" i="10"/>
  <c r="Z59" i="10"/>
  <c r="N9" i="10"/>
  <c r="T9" i="10" s="1"/>
  <c r="M8" i="10"/>
  <c r="X57" i="10"/>
  <c r="Y58" i="10"/>
  <c r="Y34" i="10"/>
  <c r="Z34" i="10" s="1"/>
  <c r="X33" i="10"/>
  <c r="Z10" i="10"/>
  <c r="Y9" i="9"/>
  <c r="X8" i="9"/>
  <c r="X57" i="9"/>
  <c r="Y58" i="9"/>
  <c r="Z58" i="9" s="1"/>
  <c r="Y32" i="9"/>
  <c r="X31" i="9"/>
  <c r="N9" i="9"/>
  <c r="T9" i="9" s="1"/>
  <c r="Z9" i="9" s="1"/>
  <c r="M8" i="9"/>
  <c r="N32" i="9"/>
  <c r="T32" i="9" s="1"/>
  <c r="Z32" i="9" s="1"/>
  <c r="M31" i="9"/>
  <c r="N57" i="9"/>
  <c r="T57" i="9" s="1"/>
  <c r="M56" i="9"/>
  <c r="Z33" i="9"/>
  <c r="N8" i="8"/>
  <c r="T8" i="8" s="1"/>
  <c r="M7" i="8"/>
  <c r="Y9" i="8"/>
  <c r="Z9" i="8" s="1"/>
  <c r="X8" i="8"/>
  <c r="N60" i="8"/>
  <c r="T60" i="8" s="1"/>
  <c r="Z60" i="8" s="1"/>
  <c r="M59" i="8"/>
  <c r="X59" i="8"/>
  <c r="Y60" i="8"/>
  <c r="Z61" i="8"/>
  <c r="N32" i="8"/>
  <c r="T32" i="8" s="1"/>
  <c r="M31" i="8"/>
  <c r="X32" i="8"/>
  <c r="Y33" i="8"/>
  <c r="Z33" i="8" s="1"/>
  <c r="N31" i="7"/>
  <c r="T31" i="7" s="1"/>
  <c r="M30" i="7"/>
  <c r="N9" i="7"/>
  <c r="T9" i="7" s="1"/>
  <c r="M8" i="7"/>
  <c r="Y9" i="7"/>
  <c r="X8" i="7"/>
  <c r="N60" i="7"/>
  <c r="T60" i="7" s="1"/>
  <c r="M59" i="7"/>
  <c r="Y31" i="7"/>
  <c r="X30" i="7"/>
  <c r="X59" i="7"/>
  <c r="Y60" i="7"/>
  <c r="N9" i="6"/>
  <c r="T9" i="6" s="1"/>
  <c r="Z9" i="6" s="1"/>
  <c r="M8" i="6"/>
  <c r="N32" i="6"/>
  <c r="T32" i="6" s="1"/>
  <c r="M31" i="6"/>
  <c r="N60" i="6"/>
  <c r="T60" i="6" s="1"/>
  <c r="M59" i="6"/>
  <c r="Y9" i="6"/>
  <c r="X8" i="6"/>
  <c r="Z33" i="6"/>
  <c r="Z61" i="6"/>
  <c r="X59" i="6"/>
  <c r="Y60" i="6"/>
  <c r="X31" i="6"/>
  <c r="Y32" i="6"/>
  <c r="Y8" i="5"/>
  <c r="X7" i="5"/>
  <c r="N32" i="5"/>
  <c r="T32" i="5" s="1"/>
  <c r="M31" i="5"/>
  <c r="N8" i="5"/>
  <c r="T8" i="5" s="1"/>
  <c r="Z8" i="5" s="1"/>
  <c r="M7" i="5"/>
  <c r="Y33" i="5"/>
  <c r="Z33" i="5" s="1"/>
  <c r="X32" i="5"/>
  <c r="N59" i="5"/>
  <c r="T59" i="5" s="1"/>
  <c r="M58" i="5"/>
  <c r="X59" i="5"/>
  <c r="Y60" i="5"/>
  <c r="Z60" i="5" s="1"/>
  <c r="X57" i="16" l="1"/>
  <c r="Y58" i="16"/>
  <c r="Y30" i="16"/>
  <c r="X29" i="16"/>
  <c r="Y29" i="16" s="1"/>
  <c r="F79" i="16" s="1"/>
  <c r="X6" i="16"/>
  <c r="Y7" i="16"/>
  <c r="N7" i="16"/>
  <c r="T7" i="16" s="1"/>
  <c r="Z7" i="16" s="1"/>
  <c r="M6" i="16"/>
  <c r="Z8" i="16"/>
  <c r="N58" i="16"/>
  <c r="T58" i="16" s="1"/>
  <c r="Z58" i="16" s="1"/>
  <c r="M57" i="16"/>
  <c r="N30" i="16"/>
  <c r="T30" i="16" s="1"/>
  <c r="Z30" i="16" s="1"/>
  <c r="M29" i="16"/>
  <c r="N29" i="16" s="1"/>
  <c r="Z59" i="16"/>
  <c r="X57" i="15"/>
  <c r="Y58" i="15"/>
  <c r="Z58" i="15" s="1"/>
  <c r="N57" i="15"/>
  <c r="T57" i="15" s="1"/>
  <c r="M56" i="15"/>
  <c r="N30" i="15"/>
  <c r="T30" i="15" s="1"/>
  <c r="M29" i="15"/>
  <c r="N29" i="15" s="1"/>
  <c r="X6" i="15"/>
  <c r="Y7" i="15"/>
  <c r="Z7" i="15" s="1"/>
  <c r="X30" i="15"/>
  <c r="Y31" i="15"/>
  <c r="Z31" i="15" s="1"/>
  <c r="N6" i="15"/>
  <c r="T6" i="15" s="1"/>
  <c r="M5" i="15"/>
  <c r="N33" i="14"/>
  <c r="T33" i="14" s="1"/>
  <c r="M32" i="14"/>
  <c r="N57" i="14"/>
  <c r="T57" i="14" s="1"/>
  <c r="M56" i="14"/>
  <c r="X32" i="14"/>
  <c r="Y33" i="14"/>
  <c r="Z34" i="14"/>
  <c r="N5" i="14"/>
  <c r="T5" i="14" s="1"/>
  <c r="M4" i="14"/>
  <c r="N4" i="14" s="1"/>
  <c r="Y58" i="14"/>
  <c r="Z58" i="14" s="1"/>
  <c r="X57" i="14"/>
  <c r="Y6" i="14"/>
  <c r="Z6" i="14" s="1"/>
  <c r="X5" i="14"/>
  <c r="Z8" i="13"/>
  <c r="Z32" i="12"/>
  <c r="Z60" i="11"/>
  <c r="Z9" i="10"/>
  <c r="Z9" i="7"/>
  <c r="N31" i="13"/>
  <c r="T31" i="13" s="1"/>
  <c r="M30" i="13"/>
  <c r="X6" i="13"/>
  <c r="Y7" i="13"/>
  <c r="X55" i="13"/>
  <c r="Y56" i="13"/>
  <c r="N7" i="13"/>
  <c r="T7" i="13" s="1"/>
  <c r="M6" i="13"/>
  <c r="Y32" i="13"/>
  <c r="Z32" i="13" s="1"/>
  <c r="X31" i="13"/>
  <c r="N56" i="13"/>
  <c r="T56" i="13" s="1"/>
  <c r="M55" i="13"/>
  <c r="X30" i="12"/>
  <c r="Y31" i="12"/>
  <c r="N31" i="12"/>
  <c r="T31" i="12" s="1"/>
  <c r="M30" i="12"/>
  <c r="N5" i="12"/>
  <c r="T5" i="12" s="1"/>
  <c r="M4" i="12"/>
  <c r="N4" i="12" s="1"/>
  <c r="Y6" i="12"/>
  <c r="Z6" i="12" s="1"/>
  <c r="X5" i="12"/>
  <c r="N59" i="12"/>
  <c r="T59" i="12" s="1"/>
  <c r="M58" i="12"/>
  <c r="X58" i="12"/>
  <c r="Y59" i="12"/>
  <c r="Z60" i="12"/>
  <c r="N59" i="11"/>
  <c r="T59" i="11" s="1"/>
  <c r="M58" i="11"/>
  <c r="Y32" i="11"/>
  <c r="Z32" i="11" s="1"/>
  <c r="X31" i="11"/>
  <c r="Y7" i="11"/>
  <c r="Z7" i="11" s="1"/>
  <c r="X6" i="11"/>
  <c r="N6" i="11"/>
  <c r="T6" i="11" s="1"/>
  <c r="M5" i="11"/>
  <c r="X58" i="11"/>
  <c r="Y59" i="11"/>
  <c r="N31" i="11"/>
  <c r="T31" i="11" s="1"/>
  <c r="M30" i="11"/>
  <c r="N57" i="10"/>
  <c r="T57" i="10" s="1"/>
  <c r="M56" i="10"/>
  <c r="N32" i="10"/>
  <c r="T32" i="10" s="1"/>
  <c r="M31" i="10"/>
  <c r="X56" i="10"/>
  <c r="Y57" i="10"/>
  <c r="Y8" i="10"/>
  <c r="X7" i="10"/>
  <c r="Y33" i="10"/>
  <c r="Z33" i="10" s="1"/>
  <c r="X32" i="10"/>
  <c r="N8" i="10"/>
  <c r="T8" i="10" s="1"/>
  <c r="Z8" i="10" s="1"/>
  <c r="M7" i="10"/>
  <c r="Z58" i="10"/>
  <c r="X56" i="9"/>
  <c r="Y57" i="9"/>
  <c r="Z57" i="9" s="1"/>
  <c r="N31" i="9"/>
  <c r="T31" i="9" s="1"/>
  <c r="M30" i="9"/>
  <c r="Y31" i="9"/>
  <c r="X30" i="9"/>
  <c r="Y8" i="9"/>
  <c r="X7" i="9"/>
  <c r="N56" i="9"/>
  <c r="T56" i="9" s="1"/>
  <c r="M55" i="9"/>
  <c r="N8" i="9"/>
  <c r="T8" i="9" s="1"/>
  <c r="Z8" i="9" s="1"/>
  <c r="M7" i="9"/>
  <c r="N59" i="8"/>
  <c r="T59" i="8" s="1"/>
  <c r="M58" i="8"/>
  <c r="N7" i="8"/>
  <c r="T7" i="8" s="1"/>
  <c r="M6" i="8"/>
  <c r="Z8" i="8"/>
  <c r="X31" i="8"/>
  <c r="Y32" i="8"/>
  <c r="Z32" i="8" s="1"/>
  <c r="Y8" i="8"/>
  <c r="X7" i="8"/>
  <c r="N31" i="8"/>
  <c r="T31" i="8" s="1"/>
  <c r="M30" i="8"/>
  <c r="X58" i="8"/>
  <c r="Y59" i="8"/>
  <c r="N59" i="7"/>
  <c r="T59" i="7" s="1"/>
  <c r="M58" i="7"/>
  <c r="N8" i="7"/>
  <c r="T8" i="7" s="1"/>
  <c r="M7" i="7"/>
  <c r="X58" i="7"/>
  <c r="Y59" i="7"/>
  <c r="Z60" i="7"/>
  <c r="Y30" i="7"/>
  <c r="X29" i="7"/>
  <c r="Y29" i="7" s="1"/>
  <c r="F79" i="7" s="1"/>
  <c r="X7" i="7"/>
  <c r="Y8" i="7"/>
  <c r="N30" i="7"/>
  <c r="T30" i="7" s="1"/>
  <c r="Z30" i="7" s="1"/>
  <c r="M29" i="7"/>
  <c r="N29" i="7" s="1"/>
  <c r="Z31" i="7"/>
  <c r="N8" i="6"/>
  <c r="T8" i="6" s="1"/>
  <c r="M7" i="6"/>
  <c r="Y8" i="6"/>
  <c r="X7" i="6"/>
  <c r="N31" i="6"/>
  <c r="T31" i="6" s="1"/>
  <c r="M30" i="6"/>
  <c r="X58" i="6"/>
  <c r="Y59" i="6"/>
  <c r="Z32" i="6"/>
  <c r="N59" i="6"/>
  <c r="T59" i="6" s="1"/>
  <c r="M58" i="6"/>
  <c r="X30" i="6"/>
  <c r="Y31" i="6"/>
  <c r="Z60" i="6"/>
  <c r="X58" i="5"/>
  <c r="Y59" i="5"/>
  <c r="Z59" i="5" s="1"/>
  <c r="N31" i="5"/>
  <c r="T31" i="5" s="1"/>
  <c r="M30" i="5"/>
  <c r="Y32" i="5"/>
  <c r="Z32" i="5" s="1"/>
  <c r="X31" i="5"/>
  <c r="N58" i="5"/>
  <c r="T58" i="5" s="1"/>
  <c r="M57" i="5"/>
  <c r="N7" i="5"/>
  <c r="T7" i="5" s="1"/>
  <c r="Z7" i="5" s="1"/>
  <c r="M6" i="5"/>
  <c r="Y7" i="5"/>
  <c r="X6" i="5"/>
  <c r="Y6" i="16" l="1"/>
  <c r="X5" i="16"/>
  <c r="N6" i="16"/>
  <c r="T6" i="16" s="1"/>
  <c r="Z6" i="16" s="1"/>
  <c r="M5" i="16"/>
  <c r="N57" i="16"/>
  <c r="T57" i="16" s="1"/>
  <c r="M56" i="16"/>
  <c r="E79" i="16"/>
  <c r="G79" i="16" s="1"/>
  <c r="T29" i="16"/>
  <c r="Z29" i="16" s="1"/>
  <c r="X56" i="16"/>
  <c r="Y57" i="16"/>
  <c r="Y30" i="15"/>
  <c r="Z30" i="15" s="1"/>
  <c r="X29" i="15"/>
  <c r="Y29" i="15" s="1"/>
  <c r="F79" i="15" s="1"/>
  <c r="Y6" i="15"/>
  <c r="X5" i="15"/>
  <c r="Z6" i="15"/>
  <c r="E79" i="15"/>
  <c r="T29" i="15"/>
  <c r="N56" i="15"/>
  <c r="T56" i="15" s="1"/>
  <c r="M55" i="15"/>
  <c r="N5" i="15"/>
  <c r="T5" i="15" s="1"/>
  <c r="M4" i="15"/>
  <c r="N4" i="15" s="1"/>
  <c r="X56" i="15"/>
  <c r="Y57" i="15"/>
  <c r="Z57" i="15" s="1"/>
  <c r="N56" i="14"/>
  <c r="T56" i="14" s="1"/>
  <c r="M55" i="14"/>
  <c r="Y5" i="14"/>
  <c r="Z5" i="14" s="1"/>
  <c r="X4" i="14"/>
  <c r="Y4" i="14" s="1"/>
  <c r="F78" i="14" s="1"/>
  <c r="N32" i="14"/>
  <c r="T32" i="14" s="1"/>
  <c r="M31" i="14"/>
  <c r="E78" i="14"/>
  <c r="T4" i="14"/>
  <c r="X56" i="14"/>
  <c r="Y57" i="14"/>
  <c r="Z57" i="14" s="1"/>
  <c r="X31" i="14"/>
  <c r="Y32" i="14"/>
  <c r="Z33" i="14"/>
  <c r="Z56" i="13"/>
  <c r="Z7" i="13"/>
  <c r="Z59" i="12"/>
  <c r="Z59" i="11"/>
  <c r="Z8" i="6"/>
  <c r="Y31" i="13"/>
  <c r="Z31" i="13" s="1"/>
  <c r="X30" i="13"/>
  <c r="X5" i="13"/>
  <c r="Y6" i="13"/>
  <c r="X54" i="13"/>
  <c r="Y54" i="13" s="1"/>
  <c r="F80" i="13" s="1"/>
  <c r="Y55" i="13"/>
  <c r="N30" i="13"/>
  <c r="T30" i="13" s="1"/>
  <c r="M29" i="13"/>
  <c r="N29" i="13" s="1"/>
  <c r="N55" i="13"/>
  <c r="T55" i="13" s="1"/>
  <c r="M54" i="13"/>
  <c r="N54" i="13" s="1"/>
  <c r="N6" i="13"/>
  <c r="T6" i="13" s="1"/>
  <c r="M5" i="13"/>
  <c r="X57" i="12"/>
  <c r="Y58" i="12"/>
  <c r="Y5" i="12"/>
  <c r="X4" i="12"/>
  <c r="Y4" i="12" s="1"/>
  <c r="F78" i="12" s="1"/>
  <c r="N30" i="12"/>
  <c r="T30" i="12" s="1"/>
  <c r="M29" i="12"/>
  <c r="N29" i="12" s="1"/>
  <c r="N58" i="12"/>
  <c r="T58" i="12" s="1"/>
  <c r="M57" i="12"/>
  <c r="Z31" i="12"/>
  <c r="E78" i="12"/>
  <c r="T4" i="12"/>
  <c r="Z5" i="12"/>
  <c r="X29" i="12"/>
  <c r="Y29" i="12" s="1"/>
  <c r="F79" i="12" s="1"/>
  <c r="Y30" i="12"/>
  <c r="N5" i="11"/>
  <c r="T5" i="11" s="1"/>
  <c r="M4" i="11"/>
  <c r="N4" i="11" s="1"/>
  <c r="Y31" i="11"/>
  <c r="Z31" i="11" s="1"/>
  <c r="X30" i="11"/>
  <c r="X57" i="11"/>
  <c r="Y58" i="11"/>
  <c r="Y6" i="11"/>
  <c r="Z6" i="11" s="1"/>
  <c r="X5" i="11"/>
  <c r="N58" i="11"/>
  <c r="T58" i="11" s="1"/>
  <c r="M57" i="11"/>
  <c r="N30" i="11"/>
  <c r="T30" i="11" s="1"/>
  <c r="M29" i="11"/>
  <c r="N29" i="11" s="1"/>
  <c r="Y32" i="10"/>
  <c r="Z32" i="10" s="1"/>
  <c r="X31" i="10"/>
  <c r="N56" i="10"/>
  <c r="T56" i="10" s="1"/>
  <c r="M55" i="10"/>
  <c r="X55" i="10"/>
  <c r="Y56" i="10"/>
  <c r="Z57" i="10"/>
  <c r="N7" i="10"/>
  <c r="T7" i="10" s="1"/>
  <c r="M6" i="10"/>
  <c r="X6" i="10"/>
  <c r="Y7" i="10"/>
  <c r="N31" i="10"/>
  <c r="T31" i="10" s="1"/>
  <c r="M30" i="10"/>
  <c r="Z31" i="9"/>
  <c r="X55" i="9"/>
  <c r="Y56" i="9"/>
  <c r="Z56" i="9" s="1"/>
  <c r="N55" i="9"/>
  <c r="T55" i="9" s="1"/>
  <c r="M54" i="9"/>
  <c r="N54" i="9" s="1"/>
  <c r="Y30" i="9"/>
  <c r="X29" i="9"/>
  <c r="Y29" i="9" s="1"/>
  <c r="F79" i="9" s="1"/>
  <c r="N7" i="9"/>
  <c r="T7" i="9" s="1"/>
  <c r="M6" i="9"/>
  <c r="Y7" i="9"/>
  <c r="X6" i="9"/>
  <c r="N30" i="9"/>
  <c r="T30" i="9" s="1"/>
  <c r="M29" i="9"/>
  <c r="N29" i="9" s="1"/>
  <c r="N30" i="8"/>
  <c r="T30" i="8" s="1"/>
  <c r="M29" i="8"/>
  <c r="N29" i="8" s="1"/>
  <c r="X30" i="8"/>
  <c r="Y31" i="8"/>
  <c r="Z31" i="8" s="1"/>
  <c r="N58" i="8"/>
  <c r="T58" i="8" s="1"/>
  <c r="M57" i="8"/>
  <c r="Y7" i="8"/>
  <c r="Z7" i="8" s="1"/>
  <c r="X6" i="8"/>
  <c r="Z59" i="8"/>
  <c r="X57" i="8"/>
  <c r="Y58" i="8"/>
  <c r="N6" i="8"/>
  <c r="T6" i="8" s="1"/>
  <c r="M5" i="8"/>
  <c r="N7" i="7"/>
  <c r="T7" i="7" s="1"/>
  <c r="M6" i="7"/>
  <c r="Z8" i="7"/>
  <c r="X6" i="7"/>
  <c r="Y7" i="7"/>
  <c r="N58" i="7"/>
  <c r="T58" i="7" s="1"/>
  <c r="M57" i="7"/>
  <c r="E79" i="7"/>
  <c r="G79" i="7" s="1"/>
  <c r="T29" i="7"/>
  <c r="Z29" i="7" s="1"/>
  <c r="X57" i="7"/>
  <c r="Y58" i="7"/>
  <c r="Z59" i="7"/>
  <c r="X29" i="6"/>
  <c r="Y29" i="6" s="1"/>
  <c r="F79" i="6" s="1"/>
  <c r="Y30" i="6"/>
  <c r="Y7" i="6"/>
  <c r="X6" i="6"/>
  <c r="N58" i="6"/>
  <c r="T58" i="6" s="1"/>
  <c r="M57" i="6"/>
  <c r="X57" i="6"/>
  <c r="Y58" i="6"/>
  <c r="Z31" i="6"/>
  <c r="Z59" i="6"/>
  <c r="N30" i="6"/>
  <c r="T30" i="6" s="1"/>
  <c r="M29" i="6"/>
  <c r="N29" i="6" s="1"/>
  <c r="N7" i="6"/>
  <c r="T7" i="6" s="1"/>
  <c r="M6" i="6"/>
  <c r="N6" i="5"/>
  <c r="T6" i="5" s="1"/>
  <c r="M5" i="5"/>
  <c r="X30" i="5"/>
  <c r="Y31" i="5"/>
  <c r="Z31" i="5" s="1"/>
  <c r="Y6" i="5"/>
  <c r="X5" i="5"/>
  <c r="X57" i="5"/>
  <c r="Y58" i="5"/>
  <c r="Z58" i="5" s="1"/>
  <c r="N57" i="5"/>
  <c r="T57" i="5" s="1"/>
  <c r="M56" i="5"/>
  <c r="N30" i="5"/>
  <c r="T30" i="5" s="1"/>
  <c r="M29" i="5"/>
  <c r="N29" i="5" s="1"/>
  <c r="Z29" i="15" l="1"/>
  <c r="G79" i="15"/>
  <c r="N56" i="16"/>
  <c r="T56" i="16" s="1"/>
  <c r="M55" i="16"/>
  <c r="Z57" i="16"/>
  <c r="X55" i="16"/>
  <c r="Y56" i="16"/>
  <c r="N5" i="16"/>
  <c r="T5" i="16" s="1"/>
  <c r="M4" i="16"/>
  <c r="N4" i="16" s="1"/>
  <c r="Y5" i="16"/>
  <c r="X4" i="16"/>
  <c r="Y4" i="16" s="1"/>
  <c r="F78" i="16" s="1"/>
  <c r="N55" i="15"/>
  <c r="T55" i="15" s="1"/>
  <c r="M54" i="15"/>
  <c r="N54" i="15" s="1"/>
  <c r="Y5" i="15"/>
  <c r="Z5" i="15" s="1"/>
  <c r="X4" i="15"/>
  <c r="Y4" i="15" s="1"/>
  <c r="F78" i="15" s="1"/>
  <c r="X55" i="15"/>
  <c r="Y56" i="15"/>
  <c r="Z56" i="15" s="1"/>
  <c r="T4" i="15"/>
  <c r="Z4" i="15" s="1"/>
  <c r="E78" i="15"/>
  <c r="G78" i="15" s="1"/>
  <c r="G78" i="14"/>
  <c r="Z4" i="14"/>
  <c r="X30" i="14"/>
  <c r="Y31" i="14"/>
  <c r="N31" i="14"/>
  <c r="T31" i="14" s="1"/>
  <c r="M30" i="14"/>
  <c r="Y56" i="14"/>
  <c r="Z56" i="14" s="1"/>
  <c r="X55" i="14"/>
  <c r="Z32" i="14"/>
  <c r="N55" i="14"/>
  <c r="T55" i="14" s="1"/>
  <c r="M54" i="14"/>
  <c r="N54" i="14" s="1"/>
  <c r="Z6" i="5"/>
  <c r="Z55" i="13"/>
  <c r="Z58" i="12"/>
  <c r="Z4" i="12"/>
  <c r="G78" i="12"/>
  <c r="Z56" i="10"/>
  <c r="Z30" i="9"/>
  <c r="Z7" i="9"/>
  <c r="Z58" i="8"/>
  <c r="Z30" i="6"/>
  <c r="Z6" i="13"/>
  <c r="X4" i="13"/>
  <c r="Y4" i="13" s="1"/>
  <c r="F78" i="13" s="1"/>
  <c r="Y5" i="13"/>
  <c r="E79" i="13"/>
  <c r="T29" i="13"/>
  <c r="E80" i="13"/>
  <c r="G80" i="13" s="1"/>
  <c r="T54" i="13"/>
  <c r="Z54" i="13" s="1"/>
  <c r="Y30" i="13"/>
  <c r="Z30" i="13" s="1"/>
  <c r="X29" i="13"/>
  <c r="Y29" i="13" s="1"/>
  <c r="F79" i="13" s="1"/>
  <c r="N5" i="13"/>
  <c r="T5" i="13" s="1"/>
  <c r="M4" i="13"/>
  <c r="N4" i="13" s="1"/>
  <c r="N57" i="12"/>
  <c r="T57" i="12" s="1"/>
  <c r="M56" i="12"/>
  <c r="E79" i="12"/>
  <c r="G79" i="12" s="1"/>
  <c r="T29" i="12"/>
  <c r="Z29" i="12" s="1"/>
  <c r="Z30" i="12"/>
  <c r="X56" i="12"/>
  <c r="Y57" i="12"/>
  <c r="N57" i="11"/>
  <c r="T57" i="11" s="1"/>
  <c r="M56" i="11"/>
  <c r="Z58" i="11"/>
  <c r="X56" i="11"/>
  <c r="Y57" i="11"/>
  <c r="E78" i="11"/>
  <c r="T4" i="11"/>
  <c r="E79" i="11"/>
  <c r="T29" i="11"/>
  <c r="Y5" i="11"/>
  <c r="Z5" i="11" s="1"/>
  <c r="X4" i="11"/>
  <c r="Y4" i="11" s="1"/>
  <c r="F78" i="11" s="1"/>
  <c r="Z30" i="11"/>
  <c r="Y30" i="11"/>
  <c r="X29" i="11"/>
  <c r="Y29" i="11" s="1"/>
  <c r="F79" i="11" s="1"/>
  <c r="X5" i="10"/>
  <c r="Y6" i="10"/>
  <c r="Y31" i="10"/>
  <c r="X30" i="10"/>
  <c r="N30" i="10"/>
  <c r="T30" i="10" s="1"/>
  <c r="M29" i="10"/>
  <c r="N29" i="10" s="1"/>
  <c r="N6" i="10"/>
  <c r="T6" i="10" s="1"/>
  <c r="M5" i="10"/>
  <c r="X54" i="10"/>
  <c r="Y54" i="10" s="1"/>
  <c r="F80" i="10" s="1"/>
  <c r="Y55" i="10"/>
  <c r="Z31" i="10"/>
  <c r="Z7" i="10"/>
  <c r="N55" i="10"/>
  <c r="T55" i="10" s="1"/>
  <c r="Z55" i="10" s="1"/>
  <c r="M54" i="10"/>
  <c r="N54" i="10" s="1"/>
  <c r="Y6" i="9"/>
  <c r="X5" i="9"/>
  <c r="X54" i="9"/>
  <c r="Y54" i="9" s="1"/>
  <c r="F80" i="9" s="1"/>
  <c r="Y55" i="9"/>
  <c r="Z55" i="9" s="1"/>
  <c r="E79" i="9"/>
  <c r="G79" i="9" s="1"/>
  <c r="T29" i="9"/>
  <c r="Z29" i="9" s="1"/>
  <c r="N6" i="9"/>
  <c r="T6" i="9" s="1"/>
  <c r="M5" i="9"/>
  <c r="E80" i="9"/>
  <c r="T54" i="9"/>
  <c r="X56" i="8"/>
  <c r="Y57" i="8"/>
  <c r="N57" i="8"/>
  <c r="T57" i="8" s="1"/>
  <c r="M56" i="8"/>
  <c r="N5" i="8"/>
  <c r="T5" i="8" s="1"/>
  <c r="M4" i="8"/>
  <c r="N4" i="8" s="1"/>
  <c r="Y6" i="8"/>
  <c r="Z6" i="8" s="1"/>
  <c r="X5" i="8"/>
  <c r="E79" i="8"/>
  <c r="T29" i="8"/>
  <c r="X29" i="8"/>
  <c r="Y29" i="8" s="1"/>
  <c r="F79" i="8" s="1"/>
  <c r="Y30" i="8"/>
  <c r="Z30" i="8"/>
  <c r="X5" i="7"/>
  <c r="Y6" i="7"/>
  <c r="N57" i="7"/>
  <c r="T57" i="7" s="1"/>
  <c r="M56" i="7"/>
  <c r="X56" i="7"/>
  <c r="Y57" i="7"/>
  <c r="Z58" i="7"/>
  <c r="N6" i="7"/>
  <c r="T6" i="7" s="1"/>
  <c r="M5" i="7"/>
  <c r="Z7" i="7"/>
  <c r="E79" i="6"/>
  <c r="G79" i="6" s="1"/>
  <c r="T29" i="6"/>
  <c r="Z29" i="6" s="1"/>
  <c r="Y6" i="6"/>
  <c r="X5" i="6"/>
  <c r="X56" i="6"/>
  <c r="Y57" i="6"/>
  <c r="N6" i="6"/>
  <c r="T6" i="6" s="1"/>
  <c r="Z6" i="6" s="1"/>
  <c r="M5" i="6"/>
  <c r="N57" i="6"/>
  <c r="T57" i="6" s="1"/>
  <c r="M56" i="6"/>
  <c r="Z7" i="6"/>
  <c r="Z58" i="6"/>
  <c r="N5" i="5"/>
  <c r="T5" i="5" s="1"/>
  <c r="M4" i="5"/>
  <c r="N4" i="5" s="1"/>
  <c r="E79" i="5"/>
  <c r="T29" i="5"/>
  <c r="N56" i="5"/>
  <c r="T56" i="5" s="1"/>
  <c r="M55" i="5"/>
  <c r="Y5" i="5"/>
  <c r="X4" i="5"/>
  <c r="Y4" i="5" s="1"/>
  <c r="F78" i="5" s="1"/>
  <c r="X56" i="5"/>
  <c r="Y57" i="5"/>
  <c r="Z57" i="5" s="1"/>
  <c r="X29" i="5"/>
  <c r="Y29" i="5" s="1"/>
  <c r="F79" i="5" s="1"/>
  <c r="Y30" i="5"/>
  <c r="Z30" i="5" s="1"/>
  <c r="D23" i="1"/>
  <c r="V72" i="1"/>
  <c r="V71" i="1"/>
  <c r="V70" i="1"/>
  <c r="V69" i="1"/>
  <c r="V68" i="1"/>
  <c r="V67" i="1"/>
  <c r="V66" i="1"/>
  <c r="V65" i="1"/>
  <c r="V64" i="1"/>
  <c r="V63" i="1"/>
  <c r="V62" i="1"/>
  <c r="V61" i="1"/>
  <c r="V60" i="1"/>
  <c r="V59" i="1"/>
  <c r="V58" i="1"/>
  <c r="V57" i="1"/>
  <c r="V56" i="1"/>
  <c r="V55" i="1"/>
  <c r="V54" i="1"/>
  <c r="R54" i="1"/>
  <c r="V47" i="1"/>
  <c r="V46" i="1"/>
  <c r="V45" i="1"/>
  <c r="V44" i="1"/>
  <c r="V43" i="1"/>
  <c r="V42" i="1"/>
  <c r="V41" i="1"/>
  <c r="V40" i="1"/>
  <c r="V39" i="1"/>
  <c r="V38" i="1"/>
  <c r="V37" i="1"/>
  <c r="V36" i="1"/>
  <c r="V35" i="1"/>
  <c r="V34" i="1"/>
  <c r="V33" i="1"/>
  <c r="V32" i="1"/>
  <c r="V31" i="1"/>
  <c r="V30" i="1"/>
  <c r="V29" i="1"/>
  <c r="R29" i="1"/>
  <c r="T4" i="16" l="1"/>
  <c r="Z4" i="16" s="1"/>
  <c r="E78" i="16"/>
  <c r="G78" i="16" s="1"/>
  <c r="Z5" i="16"/>
  <c r="X54" i="16"/>
  <c r="Y54" i="16" s="1"/>
  <c r="F80" i="16" s="1"/>
  <c r="Y55" i="16"/>
  <c r="N55" i="16"/>
  <c r="T55" i="16" s="1"/>
  <c r="Z55" i="16" s="1"/>
  <c r="M54" i="16"/>
  <c r="N54" i="16" s="1"/>
  <c r="Z56" i="16"/>
  <c r="X54" i="15"/>
  <c r="Y54" i="15" s="1"/>
  <c r="F80" i="15" s="1"/>
  <c r="Y55" i="15"/>
  <c r="Z55" i="15" s="1"/>
  <c r="E80" i="15"/>
  <c r="T54" i="15"/>
  <c r="N30" i="14"/>
  <c r="T30" i="14" s="1"/>
  <c r="M29" i="14"/>
  <c r="N29" i="14" s="1"/>
  <c r="Z31" i="14"/>
  <c r="X54" i="14"/>
  <c r="Y54" i="14" s="1"/>
  <c r="F80" i="14" s="1"/>
  <c r="Y55" i="14"/>
  <c r="Z55" i="14" s="1"/>
  <c r="E80" i="14"/>
  <c r="T54" i="14"/>
  <c r="X29" i="14"/>
  <c r="Y29" i="14" s="1"/>
  <c r="F79" i="14" s="1"/>
  <c r="Y30" i="14"/>
  <c r="Z6" i="10"/>
  <c r="Z5" i="5"/>
  <c r="Z57" i="12"/>
  <c r="G80" i="9"/>
  <c r="Z6" i="7"/>
  <c r="Z57" i="7"/>
  <c r="Z57" i="6"/>
  <c r="Z5" i="13"/>
  <c r="E78" i="13"/>
  <c r="G78" i="13" s="1"/>
  <c r="T4" i="13"/>
  <c r="Z4" i="13" s="1"/>
  <c r="Z29" i="13"/>
  <c r="G79" i="13"/>
  <c r="X55" i="12"/>
  <c r="Y56" i="12"/>
  <c r="N56" i="12"/>
  <c r="T56" i="12" s="1"/>
  <c r="M55" i="12"/>
  <c r="G79" i="11"/>
  <c r="X55" i="11"/>
  <c r="Y56" i="11"/>
  <c r="Z4" i="11"/>
  <c r="G78" i="11"/>
  <c r="N56" i="11"/>
  <c r="T56" i="11" s="1"/>
  <c r="M55" i="11"/>
  <c r="Z29" i="11"/>
  <c r="Z57" i="11"/>
  <c r="N5" i="10"/>
  <c r="T5" i="10" s="1"/>
  <c r="M4" i="10"/>
  <c r="N4" i="10" s="1"/>
  <c r="Y30" i="10"/>
  <c r="Z30" i="10" s="1"/>
  <c r="X29" i="10"/>
  <c r="Y29" i="10" s="1"/>
  <c r="F79" i="10" s="1"/>
  <c r="E80" i="10"/>
  <c r="G80" i="10" s="1"/>
  <c r="T54" i="10"/>
  <c r="Z54" i="10" s="1"/>
  <c r="E79" i="10"/>
  <c r="T29" i="10"/>
  <c r="Y5" i="10"/>
  <c r="X4" i="10"/>
  <c r="Y4" i="10" s="1"/>
  <c r="F78" i="10" s="1"/>
  <c r="Z6" i="9"/>
  <c r="Z54" i="9"/>
  <c r="Y5" i="9"/>
  <c r="X4" i="9"/>
  <c r="Y4" i="9" s="1"/>
  <c r="F78" i="9" s="1"/>
  <c r="N5" i="9"/>
  <c r="T5" i="9" s="1"/>
  <c r="Z5" i="9" s="1"/>
  <c r="M4" i="9"/>
  <c r="N4" i="9" s="1"/>
  <c r="N56" i="8"/>
  <c r="T56" i="8" s="1"/>
  <c r="M55" i="8"/>
  <c r="Z29" i="8"/>
  <c r="Z57" i="8"/>
  <c r="G79" i="8"/>
  <c r="E78" i="8"/>
  <c r="T4" i="8"/>
  <c r="Y5" i="8"/>
  <c r="Z5" i="8" s="1"/>
  <c r="X4" i="8"/>
  <c r="Y4" i="8" s="1"/>
  <c r="F78" i="8" s="1"/>
  <c r="X55" i="8"/>
  <c r="Y56" i="8"/>
  <c r="N56" i="7"/>
  <c r="T56" i="7" s="1"/>
  <c r="M55" i="7"/>
  <c r="N5" i="7"/>
  <c r="T5" i="7" s="1"/>
  <c r="M4" i="7"/>
  <c r="N4" i="7" s="1"/>
  <c r="Y56" i="7"/>
  <c r="X55" i="7"/>
  <c r="Y5" i="7"/>
  <c r="X4" i="7"/>
  <c r="Y4" i="7" s="1"/>
  <c r="F78" i="7" s="1"/>
  <c r="X55" i="6"/>
  <c r="Y56" i="6"/>
  <c r="Y5" i="6"/>
  <c r="X4" i="6"/>
  <c r="Y4" i="6" s="1"/>
  <c r="F78" i="6" s="1"/>
  <c r="N5" i="6"/>
  <c r="T5" i="6" s="1"/>
  <c r="M4" i="6"/>
  <c r="N4" i="6" s="1"/>
  <c r="N56" i="6"/>
  <c r="T56" i="6" s="1"/>
  <c r="M55" i="6"/>
  <c r="Z29" i="5"/>
  <c r="X55" i="5"/>
  <c r="Y56" i="5"/>
  <c r="Z56" i="5" s="1"/>
  <c r="G79" i="5"/>
  <c r="N55" i="5"/>
  <c r="T55" i="5" s="1"/>
  <c r="M54" i="5"/>
  <c r="N54" i="5" s="1"/>
  <c r="E78" i="5"/>
  <c r="G78" i="5" s="1"/>
  <c r="T4" i="5"/>
  <c r="Z4" i="5" s="1"/>
  <c r="R4" i="1"/>
  <c r="V22" i="1"/>
  <c r="V21" i="1"/>
  <c r="V20" i="1"/>
  <c r="V19" i="1"/>
  <c r="V18" i="1"/>
  <c r="V17" i="1"/>
  <c r="V16" i="1"/>
  <c r="V15" i="1"/>
  <c r="V14" i="1"/>
  <c r="V13" i="1"/>
  <c r="V12" i="1"/>
  <c r="V11" i="1"/>
  <c r="V10" i="1"/>
  <c r="V9" i="1"/>
  <c r="V8" i="1"/>
  <c r="V7" i="1"/>
  <c r="V6" i="1"/>
  <c r="V5" i="1"/>
  <c r="V4" i="1"/>
  <c r="I72" i="1"/>
  <c r="Z54" i="15" l="1"/>
  <c r="G80" i="15"/>
  <c r="E80" i="16"/>
  <c r="G80" i="16" s="1"/>
  <c r="T54" i="16"/>
  <c r="Z54" i="16" s="1"/>
  <c r="Z54" i="14"/>
  <c r="G80" i="14"/>
  <c r="E79" i="14"/>
  <c r="G79" i="14" s="1"/>
  <c r="T29" i="14"/>
  <c r="Z29" i="14" s="1"/>
  <c r="Z30" i="14"/>
  <c r="Z56" i="12"/>
  <c r="Z29" i="10"/>
  <c r="Z56" i="8"/>
  <c r="Z5" i="7"/>
  <c r="Z56" i="6"/>
  <c r="N55" i="12"/>
  <c r="T55" i="12" s="1"/>
  <c r="M54" i="12"/>
  <c r="N54" i="12" s="1"/>
  <c r="X54" i="12"/>
  <c r="Y54" i="12" s="1"/>
  <c r="F80" i="12" s="1"/>
  <c r="Y55" i="12"/>
  <c r="Z56" i="11"/>
  <c r="X54" i="11"/>
  <c r="Y54" i="11" s="1"/>
  <c r="F80" i="11" s="1"/>
  <c r="Y55" i="11"/>
  <c r="N55" i="11"/>
  <c r="T55" i="11" s="1"/>
  <c r="M54" i="11"/>
  <c r="N54" i="11" s="1"/>
  <c r="G79" i="10"/>
  <c r="E78" i="10"/>
  <c r="G78" i="10" s="1"/>
  <c r="T4" i="10"/>
  <c r="Z4" i="10" s="1"/>
  <c r="Z5" i="10"/>
  <c r="E78" i="9"/>
  <c r="G78" i="9" s="1"/>
  <c r="T4" i="9"/>
  <c r="Z4" i="9" s="1"/>
  <c r="Z4" i="8"/>
  <c r="X54" i="8"/>
  <c r="Y54" i="8" s="1"/>
  <c r="F80" i="8" s="1"/>
  <c r="Y55" i="8"/>
  <c r="G78" i="8"/>
  <c r="N55" i="8"/>
  <c r="T55" i="8" s="1"/>
  <c r="M54" i="8"/>
  <c r="N54" i="8" s="1"/>
  <c r="X54" i="7"/>
  <c r="Y54" i="7" s="1"/>
  <c r="F80" i="7" s="1"/>
  <c r="Y55" i="7"/>
  <c r="N55" i="7"/>
  <c r="T55" i="7" s="1"/>
  <c r="M54" i="7"/>
  <c r="N54" i="7" s="1"/>
  <c r="E78" i="7"/>
  <c r="G78" i="7" s="1"/>
  <c r="T4" i="7"/>
  <c r="Z4" i="7" s="1"/>
  <c r="Z56" i="7"/>
  <c r="N55" i="6"/>
  <c r="T55" i="6" s="1"/>
  <c r="M54" i="6"/>
  <c r="N54" i="6" s="1"/>
  <c r="E78" i="6"/>
  <c r="G78" i="6" s="1"/>
  <c r="T4" i="6"/>
  <c r="Z4" i="6" s="1"/>
  <c r="Z5" i="6"/>
  <c r="X54" i="6"/>
  <c r="Y54" i="6" s="1"/>
  <c r="F80" i="6" s="1"/>
  <c r="Y55" i="6"/>
  <c r="E80" i="5"/>
  <c r="T54" i="5"/>
  <c r="X54" i="5"/>
  <c r="Y54" i="5" s="1"/>
  <c r="F80" i="5" s="1"/>
  <c r="Y55" i="5"/>
  <c r="Z55" i="5" s="1"/>
  <c r="D69" i="1"/>
  <c r="D63" i="1"/>
  <c r="D57" i="1"/>
  <c r="E67" i="1"/>
  <c r="E61" i="1"/>
  <c r="E55" i="1"/>
  <c r="E54" i="1"/>
  <c r="E60" i="1"/>
  <c r="E72" i="1"/>
  <c r="D62" i="1"/>
  <c r="D54" i="1"/>
  <c r="D72" i="1"/>
  <c r="D60" i="1"/>
  <c r="E71" i="1"/>
  <c r="E65" i="1"/>
  <c r="E59" i="1"/>
  <c r="D71" i="1"/>
  <c r="D65" i="1"/>
  <c r="D59" i="1"/>
  <c r="E70" i="1"/>
  <c r="E58" i="1"/>
  <c r="D67" i="1"/>
  <c r="D61" i="1"/>
  <c r="D55" i="1"/>
  <c r="E66" i="1"/>
  <c r="E64" i="1"/>
  <c r="E57" i="1"/>
  <c r="D66" i="1"/>
  <c r="D70" i="1"/>
  <c r="D64" i="1"/>
  <c r="D58" i="1"/>
  <c r="E69" i="1"/>
  <c r="E63" i="1"/>
  <c r="E68" i="1"/>
  <c r="E62" i="1"/>
  <c r="E56" i="1"/>
  <c r="D68" i="1"/>
  <c r="D56" i="1"/>
  <c r="I47" i="1"/>
  <c r="I22" i="1"/>
  <c r="Z55" i="7" l="1"/>
  <c r="Z55" i="6"/>
  <c r="E80" i="12"/>
  <c r="G80" i="12" s="1"/>
  <c r="T54" i="12"/>
  <c r="Z54" i="12" s="1"/>
  <c r="Z55" i="12"/>
  <c r="Z55" i="11"/>
  <c r="E80" i="11"/>
  <c r="G80" i="11" s="1"/>
  <c r="T54" i="11"/>
  <c r="Z54" i="11" s="1"/>
  <c r="E80" i="8"/>
  <c r="G80" i="8" s="1"/>
  <c r="T54" i="8"/>
  <c r="Z54" i="8" s="1"/>
  <c r="Z55" i="8"/>
  <c r="E80" i="7"/>
  <c r="G80" i="7" s="1"/>
  <c r="T54" i="7"/>
  <c r="Z54" i="7" s="1"/>
  <c r="E80" i="6"/>
  <c r="G80" i="6" s="1"/>
  <c r="T54" i="6"/>
  <c r="Z54" i="6" s="1"/>
  <c r="Z54" i="5"/>
  <c r="G80" i="5"/>
  <c r="F69" i="1"/>
  <c r="H69" i="1" s="1"/>
  <c r="I69" i="1" s="1"/>
  <c r="F63" i="1"/>
  <c r="H63" i="1" s="1"/>
  <c r="I63" i="1" s="1"/>
  <c r="F57" i="1"/>
  <c r="H57" i="1" s="1"/>
  <c r="I57" i="1" s="1"/>
  <c r="F61" i="1"/>
  <c r="H61" i="1" s="1"/>
  <c r="I61" i="1" s="1"/>
  <c r="F67" i="1"/>
  <c r="H67" i="1" s="1"/>
  <c r="I67" i="1" s="1"/>
  <c r="F55" i="1"/>
  <c r="H55" i="1" s="1"/>
  <c r="I55" i="1" s="1"/>
  <c r="F65" i="1"/>
  <c r="H65" i="1" s="1"/>
  <c r="I65" i="1" s="1"/>
  <c r="F72" i="1"/>
  <c r="F60" i="1"/>
  <c r="H60" i="1" s="1"/>
  <c r="I60" i="1" s="1"/>
  <c r="F54" i="1"/>
  <c r="H54" i="1" s="1"/>
  <c r="I54" i="1" s="1"/>
  <c r="J55" i="1" s="1"/>
  <c r="R55" i="1" s="1"/>
  <c r="F66" i="1"/>
  <c r="H66" i="1" s="1"/>
  <c r="I66" i="1" s="1"/>
  <c r="F58" i="1"/>
  <c r="H58" i="1" s="1"/>
  <c r="I58" i="1" s="1"/>
  <c r="F59" i="1"/>
  <c r="H59" i="1" s="1"/>
  <c r="I59" i="1" s="1"/>
  <c r="D73" i="1"/>
  <c r="F64" i="1"/>
  <c r="H64" i="1" s="1"/>
  <c r="I64" i="1" s="1"/>
  <c r="F71" i="1"/>
  <c r="H71" i="1" s="1"/>
  <c r="I71" i="1" s="1"/>
  <c r="F70" i="1"/>
  <c r="H70" i="1" s="1"/>
  <c r="I70" i="1" s="1"/>
  <c r="F56" i="1"/>
  <c r="H56" i="1" s="1"/>
  <c r="I56" i="1" s="1"/>
  <c r="E73" i="1"/>
  <c r="F68" i="1"/>
  <c r="H68" i="1" s="1"/>
  <c r="I68" i="1" s="1"/>
  <c r="F62" i="1"/>
  <c r="H62" i="1" s="1"/>
  <c r="I62" i="1" s="1"/>
  <c r="D48" i="1"/>
  <c r="F29" i="1"/>
  <c r="H29" i="1" s="1"/>
  <c r="K29" i="1" s="1"/>
  <c r="F30" i="1"/>
  <c r="H30" i="1" s="1"/>
  <c r="I30" i="1" s="1"/>
  <c r="F31" i="1"/>
  <c r="H31" i="1" s="1"/>
  <c r="I31" i="1" s="1"/>
  <c r="F32" i="1"/>
  <c r="H32" i="1" s="1"/>
  <c r="I32" i="1" s="1"/>
  <c r="F33" i="1"/>
  <c r="H33" i="1" s="1"/>
  <c r="I33" i="1" s="1"/>
  <c r="F34" i="1"/>
  <c r="H34" i="1" s="1"/>
  <c r="I34" i="1" s="1"/>
  <c r="F35" i="1"/>
  <c r="H35" i="1" s="1"/>
  <c r="I35" i="1" s="1"/>
  <c r="F36" i="1"/>
  <c r="H36" i="1" s="1"/>
  <c r="I36" i="1" s="1"/>
  <c r="F37" i="1"/>
  <c r="H37" i="1" s="1"/>
  <c r="I37" i="1" s="1"/>
  <c r="F38" i="1"/>
  <c r="H38" i="1" s="1"/>
  <c r="I38" i="1" s="1"/>
  <c r="F39" i="1"/>
  <c r="H39" i="1" s="1"/>
  <c r="I39" i="1" s="1"/>
  <c r="F40" i="1"/>
  <c r="H40" i="1" s="1"/>
  <c r="I40" i="1" s="1"/>
  <c r="F41" i="1"/>
  <c r="H41" i="1" s="1"/>
  <c r="I41" i="1" s="1"/>
  <c r="F42" i="1"/>
  <c r="H42" i="1" s="1"/>
  <c r="I42" i="1" s="1"/>
  <c r="F43" i="1"/>
  <c r="H43" i="1" s="1"/>
  <c r="I43" i="1" s="1"/>
  <c r="F44" i="1"/>
  <c r="H44" i="1" s="1"/>
  <c r="I44" i="1" s="1"/>
  <c r="F45" i="1"/>
  <c r="H45" i="1" s="1"/>
  <c r="I45" i="1" s="1"/>
  <c r="F46" i="1"/>
  <c r="H46" i="1" s="1"/>
  <c r="I46" i="1" s="1"/>
  <c r="F47" i="1"/>
  <c r="F21" i="1"/>
  <c r="H21" i="1" s="1"/>
  <c r="I21" i="1" s="1"/>
  <c r="K54" i="1" l="1"/>
  <c r="L54" i="1" s="1"/>
  <c r="S54" i="1" s="1"/>
  <c r="W54" i="1" s="1"/>
  <c r="F10" i="1"/>
  <c r="H10" i="1" s="1"/>
  <c r="I10" i="1" s="1"/>
  <c r="F9" i="1"/>
  <c r="H9" i="1" s="1"/>
  <c r="I9" i="1" s="1"/>
  <c r="K55" i="1"/>
  <c r="J56" i="1"/>
  <c r="R56" i="1" s="1"/>
  <c r="F16" i="1"/>
  <c r="H16" i="1" s="1"/>
  <c r="I16" i="1" s="1"/>
  <c r="F22" i="1"/>
  <c r="I29" i="1"/>
  <c r="J30" i="1" s="1"/>
  <c r="E48" i="1"/>
  <c r="F4" i="1"/>
  <c r="H4" i="1" s="1"/>
  <c r="F18" i="1"/>
  <c r="H18" i="1" s="1"/>
  <c r="I18" i="1" s="1"/>
  <c r="F6" i="1"/>
  <c r="H6" i="1" s="1"/>
  <c r="I6" i="1" s="1"/>
  <c r="F15" i="1"/>
  <c r="H15" i="1" s="1"/>
  <c r="I15" i="1" s="1"/>
  <c r="F20" i="1"/>
  <c r="H20" i="1" s="1"/>
  <c r="I20" i="1" s="1"/>
  <c r="F8" i="1"/>
  <c r="H8" i="1" s="1"/>
  <c r="I8" i="1" s="1"/>
  <c r="F19" i="1"/>
  <c r="H19" i="1" s="1"/>
  <c r="I19" i="1" s="1"/>
  <c r="F13" i="1"/>
  <c r="H13" i="1" s="1"/>
  <c r="I13" i="1" s="1"/>
  <c r="F7" i="1"/>
  <c r="H7" i="1" s="1"/>
  <c r="I7" i="1" s="1"/>
  <c r="F17" i="1"/>
  <c r="H17" i="1" s="1"/>
  <c r="I17" i="1" s="1"/>
  <c r="F5" i="1"/>
  <c r="H5" i="1" s="1"/>
  <c r="I5" i="1" s="1"/>
  <c r="F14" i="1"/>
  <c r="H14" i="1" s="1"/>
  <c r="I14" i="1" s="1"/>
  <c r="F12" i="1"/>
  <c r="H12" i="1" s="1"/>
  <c r="I12" i="1" s="1"/>
  <c r="F11" i="1"/>
  <c r="H11" i="1" s="1"/>
  <c r="I11" i="1" s="1"/>
  <c r="R30" i="1" l="1"/>
  <c r="L55" i="1"/>
  <c r="S55" i="1" s="1"/>
  <c r="W55" i="1" s="1"/>
  <c r="K56" i="1"/>
  <c r="J57" i="1"/>
  <c r="R57" i="1" s="1"/>
  <c r="K30" i="1"/>
  <c r="L29" i="1"/>
  <c r="J31" i="1"/>
  <c r="R31" i="1" s="1"/>
  <c r="I4" i="1"/>
  <c r="J5" i="1" s="1"/>
  <c r="R5" i="1" s="1"/>
  <c r="K4" i="1"/>
  <c r="E23" i="1"/>
  <c r="S29" i="1" l="1"/>
  <c r="W29" i="1" s="1"/>
  <c r="L56" i="1"/>
  <c r="S56" i="1" s="1"/>
  <c r="W56" i="1" s="1"/>
  <c r="K57" i="1"/>
  <c r="J58" i="1"/>
  <c r="R58" i="1" s="1"/>
  <c r="J32" i="1"/>
  <c r="R32" i="1" s="1"/>
  <c r="K31" i="1"/>
  <c r="L30" i="1"/>
  <c r="L4" i="1"/>
  <c r="K5" i="1"/>
  <c r="J6" i="1"/>
  <c r="R6" i="1" s="1"/>
  <c r="S30" i="1" l="1"/>
  <c r="W30" i="1" s="1"/>
  <c r="S4" i="1"/>
  <c r="W4" i="1" s="1"/>
  <c r="K58" i="1"/>
  <c r="L57" i="1"/>
  <c r="S57" i="1" s="1"/>
  <c r="W57" i="1" s="1"/>
  <c r="J59" i="1"/>
  <c r="R59" i="1" s="1"/>
  <c r="L31" i="1"/>
  <c r="J33" i="1"/>
  <c r="R33" i="1" s="1"/>
  <c r="K32" i="1"/>
  <c r="J7" i="1"/>
  <c r="R7" i="1" s="1"/>
  <c r="L5" i="1"/>
  <c r="K6" i="1"/>
  <c r="S31" i="1" l="1"/>
  <c r="W31" i="1" s="1"/>
  <c r="S5" i="1"/>
  <c r="W5" i="1" s="1"/>
  <c r="K59" i="1"/>
  <c r="L58" i="1"/>
  <c r="S58" i="1" s="1"/>
  <c r="W58" i="1" s="1"/>
  <c r="J60" i="1"/>
  <c r="R60" i="1" s="1"/>
  <c r="J34" i="1"/>
  <c r="R34" i="1" s="1"/>
  <c r="L32" i="1"/>
  <c r="K33" i="1"/>
  <c r="J8" i="1"/>
  <c r="R8" i="1" s="1"/>
  <c r="L6" i="1"/>
  <c r="K7" i="1"/>
  <c r="S32" i="1" l="1"/>
  <c r="W32" i="1" s="1"/>
  <c r="S6" i="1"/>
  <c r="W6" i="1" s="1"/>
  <c r="L59" i="1"/>
  <c r="S59" i="1" s="1"/>
  <c r="W59" i="1" s="1"/>
  <c r="K60" i="1"/>
  <c r="J61" i="1"/>
  <c r="R61" i="1" s="1"/>
  <c r="K34" i="1"/>
  <c r="J35" i="1"/>
  <c r="R35" i="1" s="1"/>
  <c r="L33" i="1"/>
  <c r="J9" i="1"/>
  <c r="R9" i="1" s="1"/>
  <c r="L7" i="1"/>
  <c r="K8" i="1"/>
  <c r="S33" i="1" l="1"/>
  <c r="W33" i="1" s="1"/>
  <c r="S7" i="1"/>
  <c r="W7" i="1" s="1"/>
  <c r="L60" i="1"/>
  <c r="S60" i="1" s="1"/>
  <c r="W60" i="1" s="1"/>
  <c r="K61" i="1"/>
  <c r="J62" i="1"/>
  <c r="R62" i="1" s="1"/>
  <c r="L34" i="1"/>
  <c r="K35" i="1"/>
  <c r="J36" i="1"/>
  <c r="R36" i="1" s="1"/>
  <c r="J10" i="1"/>
  <c r="R10" i="1" s="1"/>
  <c r="L8" i="1"/>
  <c r="K9" i="1"/>
  <c r="S34" i="1" l="1"/>
  <c r="W34" i="1" s="1"/>
  <c r="S8" i="1"/>
  <c r="W8" i="1" s="1"/>
  <c r="L61" i="1"/>
  <c r="S61" i="1" s="1"/>
  <c r="W61" i="1" s="1"/>
  <c r="K62" i="1"/>
  <c r="J63" i="1"/>
  <c r="R63" i="1" s="1"/>
  <c r="K36" i="1"/>
  <c r="J37" i="1"/>
  <c r="R37" i="1" s="1"/>
  <c r="L35" i="1"/>
  <c r="J11" i="1"/>
  <c r="R11" i="1" s="1"/>
  <c r="K10" i="1"/>
  <c r="L9" i="1"/>
  <c r="S35" i="1" l="1"/>
  <c r="W35" i="1" s="1"/>
  <c r="S9" i="1"/>
  <c r="W9" i="1" s="1"/>
  <c r="L62" i="1"/>
  <c r="S62" i="1" s="1"/>
  <c r="W62" i="1" s="1"/>
  <c r="K63" i="1"/>
  <c r="J64" i="1"/>
  <c r="R64" i="1" s="1"/>
  <c r="J38" i="1"/>
  <c r="R38" i="1" s="1"/>
  <c r="L36" i="1"/>
  <c r="K37" i="1"/>
  <c r="J12" i="1"/>
  <c r="R12" i="1" s="1"/>
  <c r="K11" i="1"/>
  <c r="L10" i="1"/>
  <c r="S36" i="1" l="1"/>
  <c r="W36" i="1" s="1"/>
  <c r="S10" i="1"/>
  <c r="W10" i="1" s="1"/>
  <c r="K64" i="1"/>
  <c r="L63" i="1"/>
  <c r="S63" i="1" s="1"/>
  <c r="W63" i="1" s="1"/>
  <c r="J65" i="1"/>
  <c r="R65" i="1" s="1"/>
  <c r="J39" i="1"/>
  <c r="R39" i="1" s="1"/>
  <c r="L37" i="1"/>
  <c r="K38" i="1"/>
  <c r="J13" i="1"/>
  <c r="R13" i="1" s="1"/>
  <c r="K12" i="1"/>
  <c r="L11" i="1"/>
  <c r="S37" i="1" l="1"/>
  <c r="W37" i="1" s="1"/>
  <c r="S11" i="1"/>
  <c r="W11" i="1" s="1"/>
  <c r="K65" i="1"/>
  <c r="L64" i="1"/>
  <c r="S64" i="1" s="1"/>
  <c r="W64" i="1" s="1"/>
  <c r="J66" i="1"/>
  <c r="R66" i="1" s="1"/>
  <c r="K39" i="1"/>
  <c r="L38" i="1"/>
  <c r="J40" i="1"/>
  <c r="R40" i="1" s="1"/>
  <c r="J14" i="1"/>
  <c r="R14" i="1" s="1"/>
  <c r="K13" i="1"/>
  <c r="L12" i="1"/>
  <c r="S38" i="1" l="1"/>
  <c r="W38" i="1" s="1"/>
  <c r="S12" i="1"/>
  <c r="W12" i="1" s="1"/>
  <c r="L65" i="1"/>
  <c r="S65" i="1" s="1"/>
  <c r="W65" i="1" s="1"/>
  <c r="K66" i="1"/>
  <c r="J67" i="1"/>
  <c r="R67" i="1" s="1"/>
  <c r="L39" i="1"/>
  <c r="K40" i="1"/>
  <c r="J41" i="1"/>
  <c r="R41" i="1" s="1"/>
  <c r="J15" i="1"/>
  <c r="R15" i="1" s="1"/>
  <c r="K14" i="1"/>
  <c r="L13" i="1"/>
  <c r="S39" i="1" l="1"/>
  <c r="W39" i="1" s="1"/>
  <c r="S13" i="1"/>
  <c r="W13" i="1" s="1"/>
  <c r="L66" i="1"/>
  <c r="S66" i="1" s="1"/>
  <c r="W66" i="1" s="1"/>
  <c r="K67" i="1"/>
  <c r="J68" i="1"/>
  <c r="R68" i="1" s="1"/>
  <c r="L40" i="1"/>
  <c r="K41" i="1"/>
  <c r="J42" i="1"/>
  <c r="R42" i="1" s="1"/>
  <c r="J16" i="1"/>
  <c r="R16" i="1" s="1"/>
  <c r="K15" i="1"/>
  <c r="L14" i="1"/>
  <c r="S40" i="1" l="1"/>
  <c r="W40" i="1" s="1"/>
  <c r="S14" i="1"/>
  <c r="W14" i="1" s="1"/>
  <c r="L67" i="1"/>
  <c r="S67" i="1" s="1"/>
  <c r="W67" i="1" s="1"/>
  <c r="K68" i="1"/>
  <c r="J69" i="1"/>
  <c r="R69" i="1" s="1"/>
  <c r="K42" i="1"/>
  <c r="J43" i="1"/>
  <c r="R43" i="1" s="1"/>
  <c r="L41" i="1"/>
  <c r="J17" i="1"/>
  <c r="R17" i="1" s="1"/>
  <c r="L15" i="1"/>
  <c r="K16" i="1"/>
  <c r="S41" i="1" l="1"/>
  <c r="W41" i="1" s="1"/>
  <c r="S15" i="1"/>
  <c r="W15" i="1" s="1"/>
  <c r="L68" i="1"/>
  <c r="S68" i="1" s="1"/>
  <c r="W68" i="1" s="1"/>
  <c r="K69" i="1"/>
  <c r="J70" i="1"/>
  <c r="R70" i="1" s="1"/>
  <c r="K43" i="1"/>
  <c r="L42" i="1"/>
  <c r="J44" i="1"/>
  <c r="R44" i="1" s="1"/>
  <c r="J18" i="1"/>
  <c r="R18" i="1" s="1"/>
  <c r="L16" i="1"/>
  <c r="K17" i="1"/>
  <c r="S42" i="1" l="1"/>
  <c r="W42" i="1" s="1"/>
  <c r="S16" i="1"/>
  <c r="W16" i="1" s="1"/>
  <c r="K70" i="1"/>
  <c r="L69" i="1"/>
  <c r="S69" i="1" s="1"/>
  <c r="W69" i="1" s="1"/>
  <c r="J71" i="1"/>
  <c r="R71" i="1" s="1"/>
  <c r="K44" i="1"/>
  <c r="L43" i="1"/>
  <c r="J45" i="1"/>
  <c r="R45" i="1" s="1"/>
  <c r="J19" i="1"/>
  <c r="R19" i="1" s="1"/>
  <c r="L17" i="1"/>
  <c r="K18" i="1"/>
  <c r="S43" i="1" l="1"/>
  <c r="W43" i="1" s="1"/>
  <c r="S17" i="1"/>
  <c r="W17" i="1" s="1"/>
  <c r="K71" i="1"/>
  <c r="L70" i="1"/>
  <c r="S70" i="1" s="1"/>
  <c r="W70" i="1" s="1"/>
  <c r="J72" i="1"/>
  <c r="R72" i="1" s="1"/>
  <c r="L44" i="1"/>
  <c r="J46" i="1"/>
  <c r="R46" i="1" s="1"/>
  <c r="K45" i="1"/>
  <c r="J20" i="1"/>
  <c r="R20" i="1" s="1"/>
  <c r="L18" i="1"/>
  <c r="K19" i="1"/>
  <c r="S44" i="1" l="1"/>
  <c r="W44" i="1" s="1"/>
  <c r="S18" i="1"/>
  <c r="W18" i="1" s="1"/>
  <c r="L71" i="1"/>
  <c r="S71" i="1" s="1"/>
  <c r="W71" i="1" s="1"/>
  <c r="K72" i="1"/>
  <c r="L72" i="1" s="1"/>
  <c r="K46" i="1"/>
  <c r="L45" i="1"/>
  <c r="J47" i="1"/>
  <c r="R47" i="1" s="1"/>
  <c r="J21" i="1"/>
  <c r="R21" i="1" s="1"/>
  <c r="L19" i="1"/>
  <c r="K20" i="1"/>
  <c r="S45" i="1" l="1"/>
  <c r="W45" i="1" s="1"/>
  <c r="M72" i="1"/>
  <c r="N72" i="1" s="1"/>
  <c r="T72" i="1" s="1"/>
  <c r="S72" i="1"/>
  <c r="W72" i="1" s="1"/>
  <c r="X72" i="1" s="1"/>
  <c r="S19" i="1"/>
  <c r="W19" i="1" s="1"/>
  <c r="K47" i="1"/>
  <c r="L47" i="1" s="1"/>
  <c r="S47" i="1" s="1"/>
  <c r="W47" i="1" s="1"/>
  <c r="X47" i="1" s="1"/>
  <c r="L46" i="1"/>
  <c r="S46" i="1" s="1"/>
  <c r="W46" i="1" s="1"/>
  <c r="J22" i="1"/>
  <c r="R22" i="1" s="1"/>
  <c r="K21" i="1"/>
  <c r="L20" i="1"/>
  <c r="S20" i="1" s="1"/>
  <c r="W20" i="1" s="1"/>
  <c r="M71" i="1" l="1"/>
  <c r="N71" i="1" s="1"/>
  <c r="T71" i="1" s="1"/>
  <c r="Y47" i="1"/>
  <c r="X46" i="1"/>
  <c r="Y72" i="1"/>
  <c r="Z72" i="1" s="1"/>
  <c r="X71" i="1"/>
  <c r="M47" i="1"/>
  <c r="N47" i="1" s="1"/>
  <c r="K22" i="1"/>
  <c r="L22" i="1" s="1"/>
  <c r="S22" i="1" s="1"/>
  <c r="W22" i="1" s="1"/>
  <c r="X22" i="1" s="1"/>
  <c r="L21" i="1"/>
  <c r="S21" i="1" s="1"/>
  <c r="W21" i="1" s="1"/>
  <c r="M70" i="1" l="1"/>
  <c r="M69" i="1" s="1"/>
  <c r="T47" i="1"/>
  <c r="Z47" i="1" s="1"/>
  <c r="X70" i="1"/>
  <c r="Y71" i="1"/>
  <c r="Z71" i="1" s="1"/>
  <c r="X45" i="1"/>
  <c r="Y46" i="1"/>
  <c r="X21" i="1"/>
  <c r="X20" i="1" s="1"/>
  <c r="X19" i="1" s="1"/>
  <c r="X18" i="1" s="1"/>
  <c r="X17" i="1" s="1"/>
  <c r="X16" i="1" s="1"/>
  <c r="X15" i="1" s="1"/>
  <c r="X14" i="1" s="1"/>
  <c r="X13" i="1" s="1"/>
  <c r="X12" i="1" s="1"/>
  <c r="X11" i="1" s="1"/>
  <c r="X10" i="1" s="1"/>
  <c r="X9" i="1" s="1"/>
  <c r="X8" i="1" s="1"/>
  <c r="M46" i="1"/>
  <c r="M22" i="1"/>
  <c r="N22" i="1" s="1"/>
  <c r="N70" i="1" l="1"/>
  <c r="T70" i="1" s="1"/>
  <c r="X44" i="1"/>
  <c r="Y45" i="1"/>
  <c r="X69" i="1"/>
  <c r="Y70" i="1"/>
  <c r="T22" i="1"/>
  <c r="Y9" i="1"/>
  <c r="X7" i="1"/>
  <c r="Y8" i="1"/>
  <c r="Y10" i="1"/>
  <c r="N69" i="1"/>
  <c r="T69" i="1" s="1"/>
  <c r="M68" i="1"/>
  <c r="N46" i="1"/>
  <c r="M45" i="1"/>
  <c r="M21" i="1"/>
  <c r="Z70" i="1" l="1"/>
  <c r="T46" i="1"/>
  <c r="Z46" i="1" s="1"/>
  <c r="Y69" i="1"/>
  <c r="Z69" i="1" s="1"/>
  <c r="X68" i="1"/>
  <c r="Y44" i="1"/>
  <c r="X43" i="1"/>
  <c r="X6" i="1"/>
  <c r="Y7" i="1"/>
  <c r="Y11" i="1"/>
  <c r="N68" i="1"/>
  <c r="T68" i="1" s="1"/>
  <c r="M67" i="1"/>
  <c r="N45" i="1"/>
  <c r="M44" i="1"/>
  <c r="N21" i="1"/>
  <c r="M20" i="1"/>
  <c r="X42" i="1" l="1"/>
  <c r="Y43" i="1"/>
  <c r="Y68" i="1"/>
  <c r="Z68" i="1" s="1"/>
  <c r="X67" i="1"/>
  <c r="T45" i="1"/>
  <c r="Z45" i="1" s="1"/>
  <c r="T21" i="1"/>
  <c r="X5" i="1"/>
  <c r="Y6" i="1"/>
  <c r="Y12" i="1"/>
  <c r="N67" i="1"/>
  <c r="T67" i="1" s="1"/>
  <c r="M66" i="1"/>
  <c r="N44" i="1"/>
  <c r="M43" i="1"/>
  <c r="M19" i="1"/>
  <c r="N20" i="1"/>
  <c r="T44" i="1" l="1"/>
  <c r="Z44" i="1" s="1"/>
  <c r="X66" i="1"/>
  <c r="Y67" i="1"/>
  <c r="Z67" i="1" s="1"/>
  <c r="X41" i="1"/>
  <c r="Y42" i="1"/>
  <c r="T20" i="1"/>
  <c r="X4" i="1"/>
  <c r="Y4" i="1" s="1"/>
  <c r="F78" i="1" s="1"/>
  <c r="Y5" i="1"/>
  <c r="Y13" i="1"/>
  <c r="N66" i="1"/>
  <c r="T66" i="1" s="1"/>
  <c r="M65" i="1"/>
  <c r="N43" i="1"/>
  <c r="M42" i="1"/>
  <c r="M18" i="1"/>
  <c r="N19" i="1"/>
  <c r="Y66" i="1" l="1"/>
  <c r="Z66" i="1" s="1"/>
  <c r="X65" i="1"/>
  <c r="T43" i="1"/>
  <c r="Z43" i="1" s="1"/>
  <c r="X40" i="1"/>
  <c r="Y41" i="1"/>
  <c r="T19" i="1"/>
  <c r="Y14" i="1"/>
  <c r="N65" i="1"/>
  <c r="T65" i="1" s="1"/>
  <c r="M64" i="1"/>
  <c r="M41" i="1"/>
  <c r="N42" i="1"/>
  <c r="M17" i="1"/>
  <c r="N18" i="1"/>
  <c r="Y40" i="1" l="1"/>
  <c r="X39" i="1"/>
  <c r="T42" i="1"/>
  <c r="Z42" i="1" s="1"/>
  <c r="X64" i="1"/>
  <c r="Y65" i="1"/>
  <c r="Z65" i="1" s="1"/>
  <c r="T18" i="1"/>
  <c r="Y15" i="1"/>
  <c r="N64" i="1"/>
  <c r="T64" i="1" s="1"/>
  <c r="M63" i="1"/>
  <c r="M40" i="1"/>
  <c r="N41" i="1"/>
  <c r="M16" i="1"/>
  <c r="N17" i="1"/>
  <c r="T41" i="1" l="1"/>
  <c r="Z41" i="1" s="1"/>
  <c r="X63" i="1"/>
  <c r="Y64" i="1"/>
  <c r="Z64" i="1" s="1"/>
  <c r="X38" i="1"/>
  <c r="Y39" i="1"/>
  <c r="T17" i="1"/>
  <c r="Y16" i="1"/>
  <c r="N63" i="1"/>
  <c r="T63" i="1" s="1"/>
  <c r="M62" i="1"/>
  <c r="N40" i="1"/>
  <c r="M39" i="1"/>
  <c r="M15" i="1"/>
  <c r="N16" i="1"/>
  <c r="Y38" i="1" l="1"/>
  <c r="X37" i="1"/>
  <c r="Y63" i="1"/>
  <c r="Z63" i="1" s="1"/>
  <c r="X62" i="1"/>
  <c r="T40" i="1"/>
  <c r="Z40" i="1" s="1"/>
  <c r="T16" i="1"/>
  <c r="Z16" i="1" s="1"/>
  <c r="Y17" i="1"/>
  <c r="N62" i="1"/>
  <c r="T62" i="1" s="1"/>
  <c r="M61" i="1"/>
  <c r="N39" i="1"/>
  <c r="M38" i="1"/>
  <c r="M14" i="1"/>
  <c r="N15" i="1"/>
  <c r="X61" i="1" l="1"/>
  <c r="Y62" i="1"/>
  <c r="Z62" i="1" s="1"/>
  <c r="Y37" i="1"/>
  <c r="X36" i="1"/>
  <c r="T39" i="1"/>
  <c r="Z39" i="1" s="1"/>
  <c r="T15" i="1"/>
  <c r="Z15" i="1" s="1"/>
  <c r="Y18" i="1"/>
  <c r="Z17" i="1"/>
  <c r="N61" i="1"/>
  <c r="T61" i="1" s="1"/>
  <c r="M60" i="1"/>
  <c r="M37" i="1"/>
  <c r="N38" i="1"/>
  <c r="M13" i="1"/>
  <c r="N14" i="1"/>
  <c r="X35" i="1" l="1"/>
  <c r="Y36" i="1"/>
  <c r="T38" i="1"/>
  <c r="Z38" i="1" s="1"/>
  <c r="X60" i="1"/>
  <c r="Y61" i="1"/>
  <c r="Z61" i="1" s="1"/>
  <c r="T14" i="1"/>
  <c r="Z14" i="1" s="1"/>
  <c r="Y19" i="1"/>
  <c r="Z18" i="1"/>
  <c r="N60" i="1"/>
  <c r="T60" i="1" s="1"/>
  <c r="M59" i="1"/>
  <c r="N37" i="1"/>
  <c r="M36" i="1"/>
  <c r="M12" i="1"/>
  <c r="N13" i="1"/>
  <c r="Y60" i="1" l="1"/>
  <c r="Z60" i="1" s="1"/>
  <c r="X59" i="1"/>
  <c r="T37" i="1"/>
  <c r="Z37" i="1" s="1"/>
  <c r="Y35" i="1"/>
  <c r="X34" i="1"/>
  <c r="T13" i="1"/>
  <c r="Z13" i="1" s="1"/>
  <c r="Y20" i="1"/>
  <c r="Z19" i="1"/>
  <c r="N59" i="1"/>
  <c r="T59" i="1" s="1"/>
  <c r="M58" i="1"/>
  <c r="M35" i="1"/>
  <c r="N36" i="1"/>
  <c r="M11" i="1"/>
  <c r="N12" i="1"/>
  <c r="Y34" i="1" l="1"/>
  <c r="X33" i="1"/>
  <c r="X58" i="1"/>
  <c r="Y59" i="1"/>
  <c r="Z59" i="1" s="1"/>
  <c r="T36" i="1"/>
  <c r="Z36" i="1" s="1"/>
  <c r="T12" i="1"/>
  <c r="Z12" i="1" s="1"/>
  <c r="Y21" i="1"/>
  <c r="Z20" i="1"/>
  <c r="N58" i="1"/>
  <c r="T58" i="1" s="1"/>
  <c r="M57" i="1"/>
  <c r="M34" i="1"/>
  <c r="N35" i="1"/>
  <c r="M10" i="1"/>
  <c r="N11" i="1"/>
  <c r="T35" i="1" l="1"/>
  <c r="Z35" i="1" s="1"/>
  <c r="X57" i="1"/>
  <c r="Y58" i="1"/>
  <c r="Z58" i="1" s="1"/>
  <c r="X32" i="1"/>
  <c r="Y33" i="1"/>
  <c r="T11" i="1"/>
  <c r="Z11" i="1" s="1"/>
  <c r="Y22" i="1"/>
  <c r="Z22" i="1" s="1"/>
  <c r="Z21" i="1"/>
  <c r="N57" i="1"/>
  <c r="T57" i="1" s="1"/>
  <c r="M56" i="1"/>
  <c r="N34" i="1"/>
  <c r="M33" i="1"/>
  <c r="M9" i="1"/>
  <c r="N10" i="1"/>
  <c r="T34" i="1" l="1"/>
  <c r="Z34" i="1" s="1"/>
  <c r="Y57" i="1"/>
  <c r="Z57" i="1" s="1"/>
  <c r="X56" i="1"/>
  <c r="X31" i="1"/>
  <c r="Y32" i="1"/>
  <c r="T10" i="1"/>
  <c r="Z10" i="1" s="1"/>
  <c r="N56" i="1"/>
  <c r="T56" i="1" s="1"/>
  <c r="M55" i="1"/>
  <c r="M32" i="1"/>
  <c r="N33" i="1"/>
  <c r="M8" i="1"/>
  <c r="N9" i="1"/>
  <c r="X55" i="1" l="1"/>
  <c r="Y56" i="1"/>
  <c r="Z56" i="1" s="1"/>
  <c r="T33" i="1"/>
  <c r="Z33" i="1" s="1"/>
  <c r="X30" i="1"/>
  <c r="Y31" i="1"/>
  <c r="T9" i="1"/>
  <c r="Z9" i="1" s="1"/>
  <c r="N55" i="1"/>
  <c r="T55" i="1" s="1"/>
  <c r="M54" i="1"/>
  <c r="N54" i="1" s="1"/>
  <c r="N32" i="1"/>
  <c r="M31" i="1"/>
  <c r="M7" i="1"/>
  <c r="N8" i="1"/>
  <c r="T54" i="1" l="1"/>
  <c r="E80" i="1"/>
  <c r="T32" i="1"/>
  <c r="Z32" i="1" s="1"/>
  <c r="Y30" i="1"/>
  <c r="X29" i="1"/>
  <c r="Y29" i="1" s="1"/>
  <c r="F79" i="1" s="1"/>
  <c r="X54" i="1"/>
  <c r="Y54" i="1" s="1"/>
  <c r="Y55" i="1"/>
  <c r="Z55" i="1" s="1"/>
  <c r="T8" i="1"/>
  <c r="Z8" i="1" s="1"/>
  <c r="N31" i="1"/>
  <c r="M30" i="1"/>
  <c r="M6" i="1"/>
  <c r="N7" i="1"/>
  <c r="Z54" i="1" l="1"/>
  <c r="F80" i="1"/>
  <c r="G80" i="1" s="1"/>
  <c r="T31" i="1"/>
  <c r="Z31" i="1" s="1"/>
  <c r="T7" i="1"/>
  <c r="Z7" i="1" s="1"/>
  <c r="M29" i="1"/>
  <c r="N29" i="1" s="1"/>
  <c r="E79" i="1" s="1"/>
  <c r="G79" i="1" s="1"/>
  <c r="N30" i="1"/>
  <c r="M5" i="1"/>
  <c r="N6" i="1"/>
  <c r="T30" i="1" l="1"/>
  <c r="Z30" i="1" s="1"/>
  <c r="T29" i="1"/>
  <c r="Z29" i="1" s="1"/>
  <c r="T6" i="1"/>
  <c r="Z6" i="1" s="1"/>
  <c r="M4" i="1"/>
  <c r="N4" i="1" s="1"/>
  <c r="E78" i="1" s="1"/>
  <c r="G78" i="1" s="1"/>
  <c r="N5" i="1"/>
  <c r="T5" i="1" l="1"/>
  <c r="Z5" i="1" s="1"/>
  <c r="T4" i="1"/>
  <c r="Z4" i="1" s="1"/>
</calcChain>
</file>

<file path=xl/sharedStrings.xml><?xml version="1.0" encoding="utf-8"?>
<sst xmlns="http://schemas.openxmlformats.org/spreadsheetml/2006/main" count="2990" uniqueCount="93">
  <si>
    <t>Age interval</t>
  </si>
  <si>
    <t>n</t>
  </si>
  <si>
    <r>
      <rPr>
        <b/>
        <vertAlign val="subscript"/>
        <sz val="14"/>
        <color indexed="8"/>
        <rFont val="Arial"/>
        <family val="2"/>
      </rPr>
      <t>n</t>
    </r>
    <r>
      <rPr>
        <b/>
        <sz val="14"/>
        <color indexed="8"/>
        <rFont val="Arial"/>
        <family val="2"/>
      </rPr>
      <t>P</t>
    </r>
    <r>
      <rPr>
        <b/>
        <vertAlign val="subscript"/>
        <sz val="14"/>
        <color indexed="8"/>
        <rFont val="Arial"/>
        <family val="2"/>
      </rPr>
      <t>x</t>
    </r>
  </si>
  <si>
    <r>
      <rPr>
        <b/>
        <vertAlign val="subscript"/>
        <sz val="14"/>
        <color indexed="8"/>
        <rFont val="Arial"/>
        <family val="2"/>
      </rPr>
      <t>n</t>
    </r>
    <r>
      <rPr>
        <b/>
        <sz val="14"/>
        <color indexed="8"/>
        <rFont val="Arial"/>
        <family val="2"/>
      </rPr>
      <t>D</t>
    </r>
    <r>
      <rPr>
        <b/>
        <vertAlign val="subscript"/>
        <sz val="14"/>
        <color indexed="8"/>
        <rFont val="Arial"/>
        <family val="2"/>
      </rPr>
      <t>x</t>
    </r>
  </si>
  <si>
    <r>
      <rPr>
        <b/>
        <vertAlign val="subscript"/>
        <sz val="14"/>
        <color indexed="8"/>
        <rFont val="Arial"/>
        <family val="2"/>
      </rPr>
      <t>n</t>
    </r>
    <r>
      <rPr>
        <b/>
        <sz val="14"/>
        <color indexed="8"/>
        <rFont val="Arial"/>
        <family val="2"/>
      </rPr>
      <t>M</t>
    </r>
    <r>
      <rPr>
        <b/>
        <vertAlign val="subscript"/>
        <sz val="14"/>
        <color indexed="8"/>
        <rFont val="Arial"/>
        <family val="2"/>
      </rPr>
      <t>x</t>
    </r>
  </si>
  <si>
    <t>a</t>
  </si>
  <si>
    <r>
      <rPr>
        <b/>
        <vertAlign val="subscript"/>
        <sz val="14"/>
        <color indexed="8"/>
        <rFont val="Arial"/>
        <family val="2"/>
      </rPr>
      <t>n</t>
    </r>
    <r>
      <rPr>
        <b/>
        <sz val="14"/>
        <color indexed="8"/>
        <rFont val="Arial"/>
        <family val="2"/>
      </rPr>
      <t>q</t>
    </r>
    <r>
      <rPr>
        <b/>
        <vertAlign val="subscript"/>
        <sz val="14"/>
        <color indexed="8"/>
        <rFont val="Arial"/>
        <family val="2"/>
      </rPr>
      <t>x</t>
    </r>
  </si>
  <si>
    <r>
      <rPr>
        <b/>
        <vertAlign val="subscript"/>
        <sz val="14"/>
        <color indexed="8"/>
        <rFont val="Arial"/>
        <family val="2"/>
      </rPr>
      <t>n</t>
    </r>
    <r>
      <rPr>
        <b/>
        <sz val="14"/>
        <color indexed="8"/>
        <rFont val="Arial"/>
        <family val="2"/>
      </rPr>
      <t>p</t>
    </r>
    <r>
      <rPr>
        <b/>
        <vertAlign val="subscript"/>
        <sz val="14"/>
        <color indexed="8"/>
        <rFont val="Arial"/>
        <family val="2"/>
      </rPr>
      <t>x</t>
    </r>
  </si>
  <si>
    <r>
      <t>l</t>
    </r>
    <r>
      <rPr>
        <b/>
        <vertAlign val="subscript"/>
        <sz val="14"/>
        <color indexed="8"/>
        <rFont val="Arial"/>
        <family val="2"/>
      </rPr>
      <t>x</t>
    </r>
  </si>
  <si>
    <r>
      <rPr>
        <b/>
        <vertAlign val="subscript"/>
        <sz val="14"/>
        <color indexed="8"/>
        <rFont val="Arial"/>
        <family val="2"/>
      </rPr>
      <t>n</t>
    </r>
    <r>
      <rPr>
        <b/>
        <sz val="14"/>
        <color indexed="8"/>
        <rFont val="Arial"/>
        <family val="2"/>
      </rPr>
      <t>d</t>
    </r>
    <r>
      <rPr>
        <b/>
        <vertAlign val="subscript"/>
        <sz val="14"/>
        <color indexed="8"/>
        <rFont val="Arial"/>
        <family val="2"/>
      </rPr>
      <t>x</t>
    </r>
  </si>
  <si>
    <r>
      <rPr>
        <b/>
        <vertAlign val="subscript"/>
        <sz val="14"/>
        <color indexed="8"/>
        <rFont val="Arial"/>
        <family val="2"/>
      </rPr>
      <t>n</t>
    </r>
    <r>
      <rPr>
        <b/>
        <sz val="14"/>
        <color indexed="8"/>
        <rFont val="Arial"/>
        <family val="2"/>
      </rPr>
      <t>L</t>
    </r>
    <r>
      <rPr>
        <b/>
        <vertAlign val="subscript"/>
        <sz val="14"/>
        <color indexed="8"/>
        <rFont val="Arial"/>
        <family val="2"/>
      </rPr>
      <t>x</t>
    </r>
  </si>
  <si>
    <r>
      <t>T</t>
    </r>
    <r>
      <rPr>
        <b/>
        <vertAlign val="subscript"/>
        <sz val="14"/>
        <color indexed="8"/>
        <rFont val="Arial"/>
        <family val="2"/>
      </rPr>
      <t>x</t>
    </r>
  </si>
  <si>
    <r>
      <t>e</t>
    </r>
    <r>
      <rPr>
        <b/>
        <vertAlign val="subscript"/>
        <sz val="14"/>
        <color indexed="8"/>
        <rFont val="Arial"/>
        <family val="2"/>
      </rPr>
      <t>x</t>
    </r>
  </si>
  <si>
    <t>Males</t>
  </si>
  <si>
    <t>จากตารางชีพปกติ (From conventional life table)</t>
  </si>
  <si>
    <r>
      <t xml:space="preserve">Proportion of disability free with weighting </t>
    </r>
    <r>
      <rPr>
        <b/>
        <sz val="10"/>
        <color rgb="FFFF0000"/>
        <rFont val="Tahoma"/>
        <family val="2"/>
      </rPr>
      <t>(NE)</t>
    </r>
  </si>
  <si>
    <t>Proportion of disability with weighting</t>
  </si>
  <si>
    <t>Person-years lived without disability</t>
  </si>
  <si>
    <t>Total person-years lived without disability</t>
  </si>
  <si>
    <t>HALE</t>
  </si>
  <si>
    <t>LE-HALE</t>
  </si>
  <si>
    <t>population</t>
  </si>
  <si>
    <t>death</t>
  </si>
  <si>
    <r>
      <t>D</t>
    </r>
    <r>
      <rPr>
        <vertAlign val="subscript"/>
        <sz val="10"/>
        <color theme="0" tint="-0.499984740745262"/>
        <rFont val="Arial"/>
        <family val="2"/>
      </rPr>
      <t>x</t>
    </r>
    <r>
      <rPr>
        <sz val="10"/>
        <color theme="0" tint="-0.499984740745262"/>
        <rFont val="Arial"/>
        <family val="2"/>
      </rPr>
      <t>/P</t>
    </r>
    <r>
      <rPr>
        <vertAlign val="subscript"/>
        <sz val="10"/>
        <color theme="0" tint="-0.499984740745262"/>
        <rFont val="Arial"/>
        <family val="2"/>
      </rPr>
      <t>x</t>
    </r>
  </si>
  <si>
    <r>
      <t>n</t>
    </r>
    <r>
      <rPr>
        <vertAlign val="subscript"/>
        <sz val="10"/>
        <color theme="0" tint="-0.499984740745262"/>
        <rFont val="Arial"/>
        <family val="2"/>
      </rPr>
      <t>x</t>
    </r>
    <r>
      <rPr>
        <sz val="10"/>
        <color theme="0" tint="-0.499984740745262"/>
        <rFont val="Arial"/>
        <family val="2"/>
      </rPr>
      <t>*M</t>
    </r>
    <r>
      <rPr>
        <vertAlign val="subscript"/>
        <sz val="10"/>
        <color theme="0" tint="-0.499984740745262"/>
        <rFont val="Arial"/>
        <family val="2"/>
      </rPr>
      <t>x</t>
    </r>
    <r>
      <rPr>
        <sz val="10"/>
        <color theme="0" tint="-0.499984740745262"/>
        <rFont val="Arial"/>
        <family val="2"/>
      </rPr>
      <t>/(1+(1-a</t>
    </r>
    <r>
      <rPr>
        <vertAlign val="subscript"/>
        <sz val="10"/>
        <color theme="0" tint="-0.499984740745262"/>
        <rFont val="Arial"/>
        <family val="2"/>
      </rPr>
      <t>x</t>
    </r>
    <r>
      <rPr>
        <sz val="10"/>
        <color theme="0" tint="-0.499984740745262"/>
        <rFont val="Arial"/>
        <family val="2"/>
      </rPr>
      <t>)*n</t>
    </r>
    <r>
      <rPr>
        <vertAlign val="subscript"/>
        <sz val="10"/>
        <color theme="0" tint="-0.499984740745262"/>
        <rFont val="Arial"/>
        <family val="2"/>
      </rPr>
      <t>x</t>
    </r>
    <r>
      <rPr>
        <sz val="10"/>
        <color theme="0" tint="-0.499984740745262"/>
        <rFont val="Arial"/>
        <family val="2"/>
      </rPr>
      <t>*M</t>
    </r>
    <r>
      <rPr>
        <vertAlign val="subscript"/>
        <sz val="10"/>
        <color theme="0" tint="-0.499984740745262"/>
        <rFont val="Arial"/>
        <family val="2"/>
      </rPr>
      <t>x</t>
    </r>
    <r>
      <rPr>
        <sz val="10"/>
        <color theme="0" tint="-0.499984740745262"/>
        <rFont val="Arial"/>
        <family val="2"/>
      </rPr>
      <t>)</t>
    </r>
  </si>
  <si>
    <r>
      <t>1-q</t>
    </r>
    <r>
      <rPr>
        <vertAlign val="subscript"/>
        <sz val="10"/>
        <color theme="0" tint="-0.499984740745262"/>
        <rFont val="Arial"/>
        <family val="2"/>
      </rPr>
      <t>x</t>
    </r>
  </si>
  <si>
    <r>
      <t>l</t>
    </r>
    <r>
      <rPr>
        <vertAlign val="subscript"/>
        <sz val="10"/>
        <color theme="0" tint="-0.499984740745262"/>
        <rFont val="Arial"/>
        <family val="2"/>
      </rPr>
      <t>x-1</t>
    </r>
    <r>
      <rPr>
        <sz val="10"/>
        <color theme="0" tint="-0.499984740745262"/>
        <rFont val="Arial"/>
        <family val="2"/>
      </rPr>
      <t>*p</t>
    </r>
    <r>
      <rPr>
        <vertAlign val="subscript"/>
        <sz val="10"/>
        <color theme="0" tint="-0.499984740745262"/>
        <rFont val="Arial"/>
        <family val="2"/>
      </rPr>
      <t>x-1</t>
    </r>
  </si>
  <si>
    <r>
      <t>l</t>
    </r>
    <r>
      <rPr>
        <vertAlign val="subscript"/>
        <sz val="10"/>
        <color theme="0" tint="-0.499984740745262"/>
        <rFont val="Arial"/>
        <family val="2"/>
      </rPr>
      <t>x</t>
    </r>
    <r>
      <rPr>
        <sz val="10"/>
        <color theme="0" tint="-0.499984740745262"/>
        <rFont val="Arial"/>
        <family val="2"/>
      </rPr>
      <t>*q</t>
    </r>
    <r>
      <rPr>
        <vertAlign val="subscript"/>
        <sz val="10"/>
        <color theme="0" tint="-0.499984740745262"/>
        <rFont val="Arial"/>
        <family val="2"/>
      </rPr>
      <t>x</t>
    </r>
  </si>
  <si>
    <r>
      <t>n</t>
    </r>
    <r>
      <rPr>
        <vertAlign val="subscript"/>
        <sz val="10"/>
        <color theme="0" tint="-0.499984740745262"/>
        <rFont val="Arial"/>
        <family val="2"/>
      </rPr>
      <t>x</t>
    </r>
    <r>
      <rPr>
        <sz val="10"/>
        <color theme="0" tint="-0.499984740745262"/>
        <rFont val="Arial"/>
        <family val="2"/>
      </rPr>
      <t>*(l</t>
    </r>
    <r>
      <rPr>
        <vertAlign val="subscript"/>
        <sz val="10"/>
        <color theme="0" tint="-0.499984740745262"/>
        <rFont val="Arial"/>
        <family val="2"/>
      </rPr>
      <t>x+1</t>
    </r>
    <r>
      <rPr>
        <sz val="10"/>
        <color theme="0" tint="-0.499984740745262"/>
        <rFont val="Arial"/>
        <family val="2"/>
      </rPr>
      <t>+a</t>
    </r>
    <r>
      <rPr>
        <vertAlign val="subscript"/>
        <sz val="10"/>
        <color theme="0" tint="-0.499984740745262"/>
        <rFont val="Arial"/>
        <family val="2"/>
      </rPr>
      <t>x</t>
    </r>
    <r>
      <rPr>
        <sz val="10"/>
        <color theme="0" tint="-0.499984740745262"/>
        <rFont val="Arial"/>
        <family val="2"/>
      </rPr>
      <t>*d</t>
    </r>
    <r>
      <rPr>
        <vertAlign val="subscript"/>
        <sz val="10"/>
        <color theme="0" tint="-0.499984740745262"/>
        <rFont val="Arial"/>
        <family val="2"/>
      </rPr>
      <t>x</t>
    </r>
    <r>
      <rPr>
        <sz val="10"/>
        <color theme="0" tint="-0.499984740745262"/>
        <rFont val="Arial"/>
        <family val="2"/>
      </rPr>
      <t>)</t>
    </r>
  </si>
  <si>
    <r>
      <t>T</t>
    </r>
    <r>
      <rPr>
        <vertAlign val="subscript"/>
        <sz val="10"/>
        <color theme="0" tint="-0.499984740745262"/>
        <rFont val="Arial"/>
        <family val="2"/>
      </rPr>
      <t>x+1</t>
    </r>
    <r>
      <rPr>
        <sz val="10"/>
        <color theme="0" tint="-0.499984740745262"/>
        <rFont val="Arial"/>
        <family val="2"/>
      </rPr>
      <t>+L</t>
    </r>
    <r>
      <rPr>
        <vertAlign val="subscript"/>
        <sz val="10"/>
        <color theme="0" tint="-0.499984740745262"/>
        <rFont val="Arial"/>
        <family val="2"/>
      </rPr>
      <t>x</t>
    </r>
  </si>
  <si>
    <r>
      <t>T</t>
    </r>
    <r>
      <rPr>
        <vertAlign val="subscript"/>
        <sz val="10"/>
        <color theme="0" tint="-0.499984740745262"/>
        <rFont val="Arial"/>
        <family val="2"/>
      </rPr>
      <t>x</t>
    </r>
    <r>
      <rPr>
        <sz val="10"/>
        <color theme="0" tint="-0.499984740745262"/>
        <rFont val="Arial"/>
        <family val="2"/>
      </rPr>
      <t>/l</t>
    </r>
    <r>
      <rPr>
        <vertAlign val="subscript"/>
        <sz val="10"/>
        <color theme="0" tint="-0.499984740745262"/>
        <rFont val="Arial"/>
        <family val="2"/>
      </rPr>
      <t>x</t>
    </r>
  </si>
  <si>
    <t>Age</t>
  </si>
  <si>
    <r>
      <t>l</t>
    </r>
    <r>
      <rPr>
        <b/>
        <vertAlign val="subscript"/>
        <sz val="10"/>
        <rFont val="Tahoma"/>
        <family val="2"/>
      </rPr>
      <t>x</t>
    </r>
  </si>
  <si>
    <r>
      <rPr>
        <b/>
        <vertAlign val="subscript"/>
        <sz val="10"/>
        <rFont val="Tahoma"/>
        <family val="2"/>
      </rPr>
      <t>n</t>
    </r>
    <r>
      <rPr>
        <b/>
        <sz val="10"/>
        <rFont val="Tahoma"/>
        <family val="2"/>
      </rPr>
      <t>L</t>
    </r>
    <r>
      <rPr>
        <b/>
        <vertAlign val="subscript"/>
        <sz val="10"/>
        <rFont val="Tahoma"/>
        <family val="2"/>
      </rPr>
      <t>x</t>
    </r>
  </si>
  <si>
    <r>
      <t>e</t>
    </r>
    <r>
      <rPr>
        <b/>
        <vertAlign val="subscript"/>
        <sz val="10"/>
        <rFont val="Tahoma"/>
        <family val="2"/>
      </rPr>
      <t>x</t>
    </r>
  </si>
  <si>
    <t>1 - 4</t>
  </si>
  <si>
    <t xml:space="preserve"> 1-4</t>
  </si>
  <si>
    <t>5 - 9</t>
  </si>
  <si>
    <t xml:space="preserve"> 5-9</t>
  </si>
  <si>
    <t>10 - 14</t>
  </si>
  <si>
    <t xml:space="preserve"> 10-14</t>
  </si>
  <si>
    <t>15 - 19</t>
  </si>
  <si>
    <t xml:space="preserve"> 15-19</t>
  </si>
  <si>
    <t>20 - 24</t>
  </si>
  <si>
    <t xml:space="preserve"> 20-24</t>
  </si>
  <si>
    <t>25 - 29</t>
  </si>
  <si>
    <t xml:space="preserve"> 25-29</t>
  </si>
  <si>
    <t>30 - 34</t>
  </si>
  <si>
    <t xml:space="preserve"> 30-34</t>
  </si>
  <si>
    <t>35 - 39</t>
  </si>
  <si>
    <t xml:space="preserve"> 35-39</t>
  </si>
  <si>
    <t>40 - 44</t>
  </si>
  <si>
    <t xml:space="preserve"> 40-44</t>
  </si>
  <si>
    <t xml:space="preserve"> 45 - 49</t>
  </si>
  <si>
    <t xml:space="preserve"> 45-49</t>
  </si>
  <si>
    <t xml:space="preserve"> 50 - 54</t>
  </si>
  <si>
    <t xml:space="preserve"> 50-54</t>
  </si>
  <si>
    <t>55 - 59</t>
  </si>
  <si>
    <t xml:space="preserve"> 55-59</t>
  </si>
  <si>
    <t>60 - 64</t>
  </si>
  <si>
    <t xml:space="preserve"> 60-64</t>
  </si>
  <si>
    <t>65 - 69</t>
  </si>
  <si>
    <t xml:space="preserve"> 65-69</t>
  </si>
  <si>
    <t>70 - 74</t>
  </si>
  <si>
    <t xml:space="preserve"> 70-74</t>
  </si>
  <si>
    <t>75 - 79</t>
  </si>
  <si>
    <t xml:space="preserve"> 75-79</t>
  </si>
  <si>
    <t>80 - 84</t>
  </si>
  <si>
    <t>80-84</t>
  </si>
  <si>
    <t>85+</t>
  </si>
  <si>
    <t>total</t>
  </si>
  <si>
    <r>
      <rPr>
        <b/>
        <vertAlign val="subscript"/>
        <sz val="10"/>
        <color indexed="8"/>
        <rFont val="Arial"/>
        <family val="2"/>
      </rPr>
      <t>n</t>
    </r>
    <r>
      <rPr>
        <b/>
        <sz val="10"/>
        <color indexed="8"/>
        <rFont val="Arial"/>
        <family val="2"/>
      </rPr>
      <t>P</t>
    </r>
    <r>
      <rPr>
        <b/>
        <vertAlign val="subscript"/>
        <sz val="10"/>
        <color indexed="8"/>
        <rFont val="Arial"/>
        <family val="2"/>
      </rPr>
      <t>x</t>
    </r>
  </si>
  <si>
    <r>
      <rPr>
        <b/>
        <vertAlign val="subscript"/>
        <sz val="10"/>
        <color indexed="8"/>
        <rFont val="Arial"/>
        <family val="2"/>
      </rPr>
      <t>n</t>
    </r>
    <r>
      <rPr>
        <b/>
        <sz val="10"/>
        <color indexed="8"/>
        <rFont val="Arial"/>
        <family val="2"/>
      </rPr>
      <t>D</t>
    </r>
    <r>
      <rPr>
        <b/>
        <vertAlign val="subscript"/>
        <sz val="10"/>
        <color indexed="8"/>
        <rFont val="Arial"/>
        <family val="2"/>
      </rPr>
      <t>x</t>
    </r>
  </si>
  <si>
    <r>
      <rPr>
        <b/>
        <vertAlign val="subscript"/>
        <sz val="10"/>
        <color indexed="8"/>
        <rFont val="Arial"/>
        <family val="2"/>
      </rPr>
      <t>n</t>
    </r>
    <r>
      <rPr>
        <b/>
        <sz val="10"/>
        <color indexed="8"/>
        <rFont val="Arial"/>
        <family val="2"/>
      </rPr>
      <t>M</t>
    </r>
    <r>
      <rPr>
        <b/>
        <vertAlign val="subscript"/>
        <sz val="10"/>
        <color indexed="8"/>
        <rFont val="Arial"/>
        <family val="2"/>
      </rPr>
      <t>x</t>
    </r>
  </si>
  <si>
    <r>
      <rPr>
        <b/>
        <vertAlign val="subscript"/>
        <sz val="10"/>
        <color indexed="8"/>
        <rFont val="Arial"/>
        <family val="2"/>
      </rPr>
      <t>n</t>
    </r>
    <r>
      <rPr>
        <b/>
        <sz val="10"/>
        <color indexed="8"/>
        <rFont val="Arial"/>
        <family val="2"/>
      </rPr>
      <t>q</t>
    </r>
    <r>
      <rPr>
        <b/>
        <vertAlign val="subscript"/>
        <sz val="10"/>
        <color indexed="8"/>
        <rFont val="Arial"/>
        <family val="2"/>
      </rPr>
      <t>x</t>
    </r>
  </si>
  <si>
    <r>
      <rPr>
        <b/>
        <vertAlign val="subscript"/>
        <sz val="10"/>
        <color indexed="8"/>
        <rFont val="Arial"/>
        <family val="2"/>
      </rPr>
      <t>n</t>
    </r>
    <r>
      <rPr>
        <b/>
        <sz val="10"/>
        <color indexed="8"/>
        <rFont val="Arial"/>
        <family val="2"/>
      </rPr>
      <t>p</t>
    </r>
    <r>
      <rPr>
        <b/>
        <vertAlign val="subscript"/>
        <sz val="10"/>
        <color indexed="8"/>
        <rFont val="Arial"/>
        <family val="2"/>
      </rPr>
      <t>x</t>
    </r>
  </si>
  <si>
    <r>
      <t>l</t>
    </r>
    <r>
      <rPr>
        <b/>
        <vertAlign val="subscript"/>
        <sz val="10"/>
        <color indexed="8"/>
        <rFont val="Arial"/>
        <family val="2"/>
      </rPr>
      <t>x</t>
    </r>
  </si>
  <si>
    <r>
      <rPr>
        <b/>
        <vertAlign val="subscript"/>
        <sz val="10"/>
        <color indexed="8"/>
        <rFont val="Arial"/>
        <family val="2"/>
      </rPr>
      <t>n</t>
    </r>
    <r>
      <rPr>
        <b/>
        <sz val="10"/>
        <color indexed="8"/>
        <rFont val="Arial"/>
        <family val="2"/>
      </rPr>
      <t>d</t>
    </r>
    <r>
      <rPr>
        <b/>
        <vertAlign val="subscript"/>
        <sz val="10"/>
        <color indexed="8"/>
        <rFont val="Arial"/>
        <family val="2"/>
      </rPr>
      <t>x</t>
    </r>
  </si>
  <si>
    <r>
      <rPr>
        <b/>
        <vertAlign val="subscript"/>
        <sz val="10"/>
        <color indexed="8"/>
        <rFont val="Arial"/>
        <family val="2"/>
      </rPr>
      <t>n</t>
    </r>
    <r>
      <rPr>
        <b/>
        <sz val="10"/>
        <color indexed="8"/>
        <rFont val="Arial"/>
        <family val="2"/>
      </rPr>
      <t>L</t>
    </r>
    <r>
      <rPr>
        <b/>
        <vertAlign val="subscript"/>
        <sz val="10"/>
        <color indexed="8"/>
        <rFont val="Arial"/>
        <family val="2"/>
      </rPr>
      <t>x</t>
    </r>
  </si>
  <si>
    <r>
      <t>T</t>
    </r>
    <r>
      <rPr>
        <b/>
        <vertAlign val="subscript"/>
        <sz val="10"/>
        <color indexed="8"/>
        <rFont val="Arial"/>
        <family val="2"/>
      </rPr>
      <t>x</t>
    </r>
  </si>
  <si>
    <r>
      <t>e</t>
    </r>
    <r>
      <rPr>
        <b/>
        <vertAlign val="subscript"/>
        <sz val="10"/>
        <color indexed="8"/>
        <rFont val="Arial"/>
        <family val="2"/>
      </rPr>
      <t>x</t>
    </r>
  </si>
  <si>
    <t>sex</t>
  </si>
  <si>
    <t>age</t>
  </si>
  <si>
    <t>LE</t>
  </si>
  <si>
    <t>male</t>
  </si>
  <si>
    <t>female</t>
  </si>
  <si>
    <t>bothsex</t>
  </si>
  <si>
    <t xml:space="preserve">ตารางชีพย่อ ชาย </t>
  </si>
  <si>
    <t xml:space="preserve">ตารางชีพย่อ หญิง </t>
  </si>
  <si>
    <t xml:space="preserve">ตารางชีพย่อ รวมเพศ </t>
  </si>
  <si>
    <r>
      <t xml:space="preserve">การคำนวณ Health-adjusted life expectancy (HALE) : </t>
    </r>
    <r>
      <rPr>
        <b/>
        <sz val="12"/>
        <color rgb="FFFF0000"/>
        <rFont val="Tahoma"/>
        <family val="2"/>
      </rPr>
      <t>เพศชาย</t>
    </r>
    <r>
      <rPr>
        <b/>
        <sz val="12"/>
        <rFont val="Tahoma"/>
        <family val="2"/>
      </rPr>
      <t xml:space="preserve"> </t>
    </r>
  </si>
  <si>
    <r>
      <t xml:space="preserve">การคำนวณ Health-adjusted life expectancy (HALE) : </t>
    </r>
    <r>
      <rPr>
        <b/>
        <sz val="12"/>
        <color rgb="FFFF0000"/>
        <rFont val="Tahoma"/>
        <family val="2"/>
      </rPr>
      <t>เพศหญิง</t>
    </r>
  </si>
  <si>
    <t>การคำนวณ Health-adjusted life expectancy (HALE) : รวมเพศ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</si>
</sst>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-* #,##0.00_-;\-* #,##0.00_-;_-* &quot;-&quot;??_-;_-@_-"/>
    <numFmt numFmtId="164" formatCode="0.00000"/>
    <numFmt numFmtId="165" formatCode="0.000"/>
    <numFmt numFmtId="166" formatCode="_-* #,##0_-;\-* #,##0_-;_-* &quot;-&quot;??_-;_-@_-"/>
    <numFmt numFmtId="167" formatCode="0.0"/>
  </numFmts>
  <fonts count="29" x14ac:knownFonts="1">
    <font>
      <sz val="11"/>
      <color theme="1"/>
      <name val="Tahoma"/>
      <family val="2"/>
      <charset val="222"/>
    </font>
    <font>
      <b/>
      <sz val="10"/>
      <name val="Arial"/>
      <family val="2"/>
    </font>
    <font>
      <sz val="10"/>
      <name val="Arial"/>
      <family val="2"/>
    </font>
    <font>
      <b/>
      <sz val="10"/>
      <color indexed="8"/>
      <name val="Arial"/>
      <family val="2"/>
    </font>
    <font>
      <b/>
      <vertAlign val="subscript"/>
      <sz val="10"/>
      <color indexed="8"/>
      <name val="Arial"/>
      <family val="2"/>
    </font>
    <font>
      <sz val="10"/>
      <color indexed="8"/>
      <name val="Arial"/>
      <family val="2"/>
    </font>
    <font>
      <b/>
      <sz val="14"/>
      <color indexed="9"/>
      <name val="Arial"/>
      <family val="2"/>
    </font>
    <font>
      <sz val="10"/>
      <name val="Tahoma"/>
      <family val="2"/>
    </font>
    <font>
      <b/>
      <sz val="10"/>
      <color indexed="9"/>
      <name val="Tahoma"/>
      <family val="2"/>
    </font>
    <font>
      <b/>
      <sz val="10"/>
      <name val="Tahoma"/>
      <family val="2"/>
    </font>
    <font>
      <sz val="10"/>
      <color indexed="8"/>
      <name val="Tahoma"/>
      <family val="2"/>
    </font>
    <font>
      <b/>
      <sz val="12"/>
      <name val="Tahoma"/>
      <family val="2"/>
    </font>
    <font>
      <b/>
      <vertAlign val="subscript"/>
      <sz val="10"/>
      <name val="Tahoma"/>
      <family val="2"/>
    </font>
    <font>
      <sz val="8"/>
      <name val="Tahoma"/>
      <family val="2"/>
      <charset val="222"/>
    </font>
    <font>
      <sz val="10"/>
      <color rgb="FF00B050"/>
      <name val="Arial"/>
      <family val="2"/>
    </font>
    <font>
      <sz val="11"/>
      <color theme="1"/>
      <name val="Tahoma"/>
      <family val="2"/>
      <charset val="222"/>
    </font>
    <font>
      <sz val="10"/>
      <color theme="0" tint="-0.499984740745262"/>
      <name val="Arial"/>
      <family val="2"/>
    </font>
    <font>
      <vertAlign val="subscript"/>
      <sz val="10"/>
      <color theme="0" tint="-0.499984740745262"/>
      <name val="Arial"/>
      <family val="2"/>
    </font>
    <font>
      <b/>
      <sz val="12"/>
      <color rgb="FFFF0000"/>
      <name val="Tahoma"/>
      <family val="2"/>
    </font>
    <font>
      <b/>
      <sz val="14"/>
      <name val="Arial"/>
      <family val="2"/>
    </font>
    <font>
      <b/>
      <sz val="14"/>
      <color indexed="8"/>
      <name val="Arial"/>
      <family val="2"/>
    </font>
    <font>
      <b/>
      <vertAlign val="subscript"/>
      <sz val="14"/>
      <color indexed="8"/>
      <name val="Arial"/>
      <family val="2"/>
    </font>
    <font>
      <b/>
      <sz val="10"/>
      <color rgb="FFFF0000"/>
      <name val="Tahoma"/>
      <family val="2"/>
    </font>
    <font>
      <sz val="14"/>
      <color theme="1"/>
      <name val="Tahoma"/>
      <family val="2"/>
      <charset val="222"/>
    </font>
    <font>
      <sz val="14"/>
      <color rgb="FF00B050"/>
      <name val="Tahoma"/>
      <family val="2"/>
      <charset val="222"/>
    </font>
    <font>
      <sz val="14"/>
      <color rgb="FFFF0000"/>
      <name val="Tahoma"/>
      <family val="2"/>
      <charset val="222"/>
    </font>
    <font>
      <sz val="11"/>
      <color theme="1"/>
      <name val="Calibri"/>
      <family val="2"/>
      <scheme val="minor"/>
    </font>
    <font>
      <sz val="11"/>
      <color rgb="FFFF0000"/>
      <name val="Tahoma"/>
      <family val="2"/>
      <charset val="222"/>
    </font>
    <font>
      <sz val="10"/>
      <color rgb="FFFF0000"/>
      <name val="Arial"/>
      <family val="2"/>
      <charset val="222"/>
    </font>
  </fonts>
  <fills count="14">
    <fill>
      <patternFill patternType="none"/>
    </fill>
    <fill>
      <patternFill patternType="gray125"/>
    </fill>
    <fill>
      <patternFill patternType="solid">
        <fgColor indexed="27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16"/>
        <bgColor indexed="64"/>
      </patternFill>
    </fill>
    <fill>
      <patternFill patternType="solid">
        <fgColor indexed="56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rgb="FF00B0F0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2" fillId="0" borderId="0"/>
    <xf numFmtId="43" fontId="15" fillId="0" borderId="0" applyFont="0" applyFill="0" applyBorder="0" applyAlignment="0" applyProtection="0"/>
  </cellStyleXfs>
  <cellXfs count="75">
    <xf numFmtId="0" fontId="0" fillId="0" borderId="0" xfId="0"/>
    <xf numFmtId="0" fontId="2" fillId="0" borderId="0" xfId="0" applyFont="1" applyAlignment="1">
      <alignment horizontal="center"/>
    </xf>
    <xf numFmtId="0" fontId="5" fillId="0" borderId="0" xfId="0" applyFont="1"/>
    <xf numFmtId="164" fontId="5" fillId="0" borderId="0" xfId="0" applyNumberFormat="1" applyFont="1"/>
    <xf numFmtId="2" fontId="5" fillId="0" borderId="0" xfId="0" applyNumberFormat="1" applyFont="1"/>
    <xf numFmtId="1" fontId="5" fillId="0" borderId="0" xfId="0" applyNumberFormat="1" applyFont="1"/>
    <xf numFmtId="0" fontId="1" fillId="0" borderId="2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3" fillId="0" borderId="2" xfId="0" applyFont="1" applyBorder="1" applyAlignment="1">
      <alignment horizontal="center"/>
    </xf>
    <xf numFmtId="0" fontId="5" fillId="0" borderId="0" xfId="0" applyFont="1" applyAlignment="1">
      <alignment horizontal="center"/>
    </xf>
    <xf numFmtId="0" fontId="5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3" xfId="0" applyFont="1" applyBorder="1"/>
    <xf numFmtId="0" fontId="2" fillId="0" borderId="3" xfId="0" applyFont="1" applyBorder="1" applyAlignment="1">
      <alignment horizontal="center"/>
    </xf>
    <xf numFmtId="3" fontId="14" fillId="0" borderId="0" xfId="0" applyNumberFormat="1" applyFont="1"/>
    <xf numFmtId="1" fontId="0" fillId="0" borderId="0" xfId="0" applyNumberFormat="1"/>
    <xf numFmtId="0" fontId="2" fillId="0" borderId="0" xfId="1"/>
    <xf numFmtId="164" fontId="5" fillId="0" borderId="3" xfId="0" applyNumberFormat="1" applyFont="1" applyBorder="1"/>
    <xf numFmtId="164" fontId="5" fillId="0" borderId="2" xfId="0" applyNumberFormat="1" applyFont="1" applyBorder="1"/>
    <xf numFmtId="0" fontId="5" fillId="0" borderId="2" xfId="0" applyFont="1" applyBorder="1"/>
    <xf numFmtId="1" fontId="5" fillId="0" borderId="2" xfId="0" applyNumberFormat="1" applyFont="1" applyBorder="1"/>
    <xf numFmtId="1" fontId="5" fillId="0" borderId="3" xfId="0" applyNumberFormat="1" applyFont="1" applyBorder="1"/>
    <xf numFmtId="0" fontId="3" fillId="0" borderId="10" xfId="0" applyFont="1" applyBorder="1" applyAlignment="1">
      <alignment horizontal="center"/>
    </xf>
    <xf numFmtId="0" fontId="16" fillId="0" borderId="1" xfId="0" applyFont="1" applyBorder="1" applyAlignment="1">
      <alignment horizontal="center" vertical="center"/>
    </xf>
    <xf numFmtId="0" fontId="16" fillId="0" borderId="11" xfId="0" applyFont="1" applyBorder="1" applyAlignment="1">
      <alignment horizontal="center" vertical="center"/>
    </xf>
    <xf numFmtId="166" fontId="5" fillId="0" borderId="0" xfId="2" applyNumberFormat="1" applyFont="1"/>
    <xf numFmtId="0" fontId="9" fillId="0" borderId="6" xfId="0" applyFont="1" applyBorder="1" applyAlignment="1">
      <alignment horizontal="center" vertical="center"/>
    </xf>
    <xf numFmtId="0" fontId="7" fillId="0" borderId="6" xfId="0" applyFont="1" applyBorder="1" applyAlignment="1">
      <alignment horizontal="center"/>
    </xf>
    <xf numFmtId="0" fontId="9" fillId="2" borderId="0" xfId="0" applyFont="1" applyFill="1" applyAlignment="1">
      <alignment horizontal="right"/>
    </xf>
    <xf numFmtId="3" fontId="10" fillId="0" borderId="0" xfId="0" applyNumberFormat="1" applyFont="1"/>
    <xf numFmtId="0" fontId="7" fillId="0" borderId="7" xfId="0" applyFont="1" applyBorder="1" applyAlignment="1">
      <alignment horizontal="center"/>
    </xf>
    <xf numFmtId="3" fontId="10" fillId="0" borderId="3" xfId="0" applyNumberFormat="1" applyFont="1" applyBorder="1"/>
    <xf numFmtId="167" fontId="5" fillId="7" borderId="10" xfId="0" applyNumberFormat="1" applyFont="1" applyFill="1" applyBorder="1"/>
    <xf numFmtId="167" fontId="5" fillId="0" borderId="4" xfId="0" applyNumberFormat="1" applyFont="1" applyBorder="1"/>
    <xf numFmtId="167" fontId="5" fillId="0" borderId="5" xfId="0" applyNumberFormat="1" applyFont="1" applyBorder="1"/>
    <xf numFmtId="167" fontId="10" fillId="0" borderId="0" xfId="0" applyNumberFormat="1" applyFont="1"/>
    <xf numFmtId="167" fontId="10" fillId="0" borderId="4" xfId="0" applyNumberFormat="1" applyFont="1" applyBorder="1"/>
    <xf numFmtId="167" fontId="10" fillId="0" borderId="5" xfId="0" applyNumberFormat="1" applyFont="1" applyBorder="1"/>
    <xf numFmtId="167" fontId="10" fillId="0" borderId="3" xfId="0" applyNumberFormat="1" applyFont="1" applyBorder="1"/>
    <xf numFmtId="0" fontId="2" fillId="0" borderId="6" xfId="0" applyFont="1" applyBorder="1" applyAlignment="1">
      <alignment horizontal="center"/>
    </xf>
    <xf numFmtId="167" fontId="10" fillId="7" borderId="0" xfId="0" applyNumberFormat="1" applyFont="1" applyFill="1"/>
    <xf numFmtId="0" fontId="5" fillId="11" borderId="2" xfId="0" applyFont="1" applyFill="1" applyBorder="1"/>
    <xf numFmtId="165" fontId="10" fillId="9" borderId="0" xfId="0" applyNumberFormat="1" applyFont="1" applyFill="1" applyAlignment="1">
      <alignment horizontal="center"/>
    </xf>
    <xf numFmtId="165" fontId="10" fillId="0" borderId="0" xfId="0" applyNumberFormat="1" applyFont="1" applyAlignment="1">
      <alignment horizontal="center"/>
    </xf>
    <xf numFmtId="165" fontId="10" fillId="9" borderId="3" xfId="0" applyNumberFormat="1" applyFont="1" applyFill="1" applyBorder="1" applyAlignment="1">
      <alignment horizontal="center"/>
    </xf>
    <xf numFmtId="165" fontId="10" fillId="0" borderId="3" xfId="0" applyNumberFormat="1" applyFont="1" applyBorder="1" applyAlignment="1">
      <alignment horizontal="center"/>
    </xf>
    <xf numFmtId="0" fontId="19" fillId="0" borderId="2" xfId="0" applyFont="1" applyBorder="1" applyAlignment="1">
      <alignment horizontal="center" vertical="center"/>
    </xf>
    <xf numFmtId="0" fontId="20" fillId="0" borderId="2" xfId="0" applyFont="1" applyBorder="1" applyAlignment="1">
      <alignment horizontal="center" vertical="center"/>
    </xf>
    <xf numFmtId="0" fontId="20" fillId="0" borderId="10" xfId="0" applyFont="1" applyBorder="1" applyAlignment="1">
      <alignment horizontal="center" vertical="center"/>
    </xf>
    <xf numFmtId="166" fontId="5" fillId="13" borderId="0" xfId="2" applyNumberFormat="1" applyFont="1" applyFill="1" applyAlignment="1">
      <alignment horizontal="right" wrapText="1"/>
    </xf>
    <xf numFmtId="166" fontId="5" fillId="13" borderId="3" xfId="2" applyNumberFormat="1" applyFont="1" applyFill="1" applyBorder="1" applyAlignment="1">
      <alignment horizontal="right" wrapText="1"/>
    </xf>
    <xf numFmtId="0" fontId="23" fillId="0" borderId="0" xfId="0" applyFont="1"/>
    <xf numFmtId="0" fontId="24" fillId="0" borderId="0" xfId="0" applyFont="1"/>
    <xf numFmtId="0" fontId="25" fillId="0" borderId="0" xfId="0" applyFont="1"/>
    <xf numFmtId="167" fontId="25" fillId="0" borderId="0" xfId="0" applyNumberFormat="1" applyFont="1"/>
    <xf numFmtId="3" fontId="26" fillId="0" borderId="0" xfId="0" applyNumberFormat="1" applyFont="1" applyAlignment="1">
      <alignment wrapText="1"/>
    </xf>
    <xf numFmtId="3" fontId="26" fillId="0" borderId="0" xfId="0" applyNumberFormat="1" applyFont="1"/>
    <xf numFmtId="0" fontId="27" fillId="0" borderId="0" xfId="0" applyFont="1"/>
    <xf numFmtId="166" fontId="28" fillId="0" borderId="0" xfId="2" applyNumberFormat="1" applyFont="1"/>
    <xf numFmtId="0" fontId="8" fillId="6" borderId="4" xfId="0" applyFont="1" applyFill="1" applyBorder="1" applyAlignment="1">
      <alignment horizontal="center"/>
    </xf>
    <xf numFmtId="0" fontId="11" fillId="4" borderId="8" xfId="0" applyFont="1" applyFill="1" applyBorder="1" applyAlignment="1">
      <alignment horizontal="center" vertical="center"/>
    </xf>
    <xf numFmtId="0" fontId="11" fillId="4" borderId="9" xfId="0" applyFont="1" applyFill="1" applyBorder="1" applyAlignment="1">
      <alignment horizontal="center" vertical="center"/>
    </xf>
    <xf numFmtId="0" fontId="11" fillId="4" borderId="12" xfId="0" applyFont="1" applyFill="1" applyBorder="1" applyAlignment="1">
      <alignment horizontal="center" vertical="center"/>
    </xf>
    <xf numFmtId="0" fontId="8" fillId="5" borderId="0" xfId="0" applyFont="1" applyFill="1" applyAlignment="1">
      <alignment horizontal="center" wrapText="1"/>
    </xf>
    <xf numFmtId="0" fontId="9" fillId="3" borderId="0" xfId="0" applyFont="1" applyFill="1" applyAlignment="1">
      <alignment horizontal="center" vertical="center" wrapText="1"/>
    </xf>
    <xf numFmtId="0" fontId="9" fillId="3" borderId="0" xfId="0" applyFont="1" applyFill="1" applyAlignment="1">
      <alignment horizontal="center" wrapText="1"/>
    </xf>
    <xf numFmtId="0" fontId="8" fillId="6" borderId="0" xfId="0" applyFont="1" applyFill="1" applyAlignment="1">
      <alignment horizontal="center" wrapText="1"/>
    </xf>
    <xf numFmtId="0" fontId="1" fillId="0" borderId="2" xfId="0" applyFont="1" applyBorder="1" applyAlignment="1">
      <alignment horizontal="center" vertical="top" wrapText="1"/>
    </xf>
    <xf numFmtId="0" fontId="1" fillId="0" borderId="1" xfId="0" applyFont="1" applyBorder="1" applyAlignment="1">
      <alignment horizontal="center" vertical="top" wrapText="1"/>
    </xf>
    <xf numFmtId="0" fontId="8" fillId="5" borderId="0" xfId="0" applyFont="1" applyFill="1" applyAlignment="1">
      <alignment horizontal="center" vertical="center" wrapText="1"/>
    </xf>
    <xf numFmtId="0" fontId="8" fillId="6" borderId="0" xfId="0" applyFont="1" applyFill="1" applyAlignment="1">
      <alignment horizontal="center" vertical="center" wrapText="1"/>
    </xf>
    <xf numFmtId="0" fontId="8" fillId="6" borderId="4" xfId="0" applyFont="1" applyFill="1" applyBorder="1" applyAlignment="1">
      <alignment horizontal="center" vertical="center"/>
    </xf>
    <xf numFmtId="0" fontId="6" fillId="8" borderId="0" xfId="0" applyFont="1" applyFill="1" applyAlignment="1">
      <alignment horizontal="center" vertical="center"/>
    </xf>
    <xf numFmtId="0" fontId="6" fillId="10" borderId="0" xfId="0" applyFont="1" applyFill="1" applyAlignment="1">
      <alignment horizontal="center"/>
    </xf>
    <xf numFmtId="0" fontId="6" fillId="12" borderId="0" xfId="0" applyFont="1" applyFill="1" applyAlignment="1">
      <alignment horizontal="center"/>
    </xf>
  </cellXfs>
  <cellStyles count="3">
    <cellStyle name="Microsoft Excel found an error in the formula you entered. Do you want to accept the correction proposed below?_x000a__x000a_|_x000a__x000a_• To accept the correction, click Yes._x000a_• To close this message and correct the formula yourself, click No." xfId="1" xr:uid="{00000000-0005-0000-0000-000000000000}"/>
    <cellStyle name="จุลภาค" xfId="2" builtinId="3"/>
    <cellStyle name="ปกติ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C000"/>
  </sheetPr>
  <dimension ref="A1:Z80"/>
  <sheetViews>
    <sheetView topLeftCell="A28" zoomScale="80" zoomScaleNormal="80" workbookViewId="0">
      <selection activeCell="H8" sqref="H8"/>
    </sheetView>
  </sheetViews>
  <sheetFormatPr defaultColWidth="8.796875" defaultRowHeight="13.8" x14ac:dyDescent="0.25"/>
  <cols>
    <col min="1" max="1" width="9" customWidth="1"/>
    <col min="4" max="4" width="10.19921875" bestFit="1" customWidth="1"/>
    <col min="5" max="5" width="8.796875" bestFit="1" customWidth="1"/>
    <col min="8" max="8" width="19" customWidth="1"/>
    <col min="10" max="10" width="9.69921875" bestFit="1" customWidth="1"/>
    <col min="12" max="12" width="12.796875" bestFit="1" customWidth="1"/>
    <col min="21" max="22" width="20.19921875" customWidth="1"/>
    <col min="23" max="23" width="18.19921875" customWidth="1"/>
    <col min="24" max="24" width="20.296875" customWidth="1"/>
  </cols>
  <sheetData>
    <row r="1" spans="1:26" s="2" customFormat="1" ht="27.45" customHeight="1" thickBot="1" x14ac:dyDescent="0.3">
      <c r="B1" s="72" t="s">
        <v>87</v>
      </c>
      <c r="C1" s="72"/>
      <c r="D1" s="72"/>
      <c r="E1" s="72"/>
      <c r="F1" s="72"/>
      <c r="G1" s="72"/>
      <c r="H1" s="72"/>
      <c r="I1" s="72"/>
      <c r="J1" s="72"/>
      <c r="K1" s="72"/>
      <c r="L1" s="72"/>
      <c r="M1" s="72"/>
      <c r="N1" s="72"/>
      <c r="Q1" s="60" t="s">
        <v>90</v>
      </c>
      <c r="R1" s="61"/>
      <c r="S1" s="61"/>
      <c r="T1" s="61"/>
      <c r="U1" s="61"/>
      <c r="V1" s="61"/>
      <c r="W1" s="61"/>
      <c r="X1" s="61"/>
      <c r="Y1" s="61"/>
      <c r="Z1" s="62"/>
    </row>
    <row r="2" spans="1:26" s="9" customFormat="1" ht="35.549999999999997" customHeight="1" x14ac:dyDescent="0.25">
      <c r="A2" s="7"/>
      <c r="B2" s="67" t="s">
        <v>0</v>
      </c>
      <c r="C2" s="46" t="s">
        <v>1</v>
      </c>
      <c r="D2" s="47" t="s">
        <v>2</v>
      </c>
      <c r="E2" s="47" t="s">
        <v>3</v>
      </c>
      <c r="F2" s="47" t="s">
        <v>4</v>
      </c>
      <c r="G2" s="47" t="s">
        <v>5</v>
      </c>
      <c r="H2" s="47" t="s">
        <v>6</v>
      </c>
      <c r="I2" s="47" t="s">
        <v>7</v>
      </c>
      <c r="J2" s="47" t="s">
        <v>8</v>
      </c>
      <c r="K2" s="47" t="s">
        <v>9</v>
      </c>
      <c r="L2" s="47" t="s">
        <v>10</v>
      </c>
      <c r="M2" s="47" t="s">
        <v>11</v>
      </c>
      <c r="N2" s="48" t="s">
        <v>12</v>
      </c>
      <c r="Q2" s="26" t="s">
        <v>13</v>
      </c>
      <c r="R2" s="69" t="s">
        <v>14</v>
      </c>
      <c r="S2" s="69"/>
      <c r="T2" s="69"/>
      <c r="U2" s="64" t="s">
        <v>15</v>
      </c>
      <c r="V2" s="64" t="s">
        <v>16</v>
      </c>
      <c r="W2" s="70" t="s">
        <v>17</v>
      </c>
      <c r="X2" s="70" t="s">
        <v>18</v>
      </c>
      <c r="Y2" s="71" t="s">
        <v>19</v>
      </c>
      <c r="Z2" s="71" t="s">
        <v>20</v>
      </c>
    </row>
    <row r="3" spans="1:26" s="10" customFormat="1" ht="23.25" customHeight="1" thickBot="1" x14ac:dyDescent="0.35">
      <c r="B3" s="68"/>
      <c r="C3" s="11"/>
      <c r="D3" s="23" t="s">
        <v>21</v>
      </c>
      <c r="E3" s="23" t="s">
        <v>22</v>
      </c>
      <c r="F3" s="23" t="s">
        <v>23</v>
      </c>
      <c r="G3" s="23"/>
      <c r="H3" s="23" t="s">
        <v>24</v>
      </c>
      <c r="I3" s="23" t="s">
        <v>25</v>
      </c>
      <c r="J3" s="23" t="s">
        <v>26</v>
      </c>
      <c r="K3" s="23" t="s">
        <v>27</v>
      </c>
      <c r="L3" s="23" t="s">
        <v>28</v>
      </c>
      <c r="M3" s="23" t="s">
        <v>29</v>
      </c>
      <c r="N3" s="24" t="s">
        <v>30</v>
      </c>
      <c r="Q3" s="27" t="s">
        <v>31</v>
      </c>
      <c r="R3" s="28" t="s">
        <v>32</v>
      </c>
      <c r="S3" s="28" t="s">
        <v>33</v>
      </c>
      <c r="T3" s="28" t="s">
        <v>34</v>
      </c>
      <c r="U3" s="64"/>
      <c r="V3" s="64"/>
      <c r="W3" s="70"/>
      <c r="X3" s="70"/>
      <c r="Y3" s="71"/>
      <c r="Z3" s="71"/>
    </row>
    <row r="4" spans="1:26" s="2" customFormat="1" x14ac:dyDescent="0.25">
      <c r="A4" s="2">
        <v>1</v>
      </c>
      <c r="B4" s="1">
        <v>0</v>
      </c>
      <c r="C4" s="1">
        <v>1</v>
      </c>
      <c r="D4">
        <v>371</v>
      </c>
      <c r="E4">
        <v>3</v>
      </c>
      <c r="F4" s="3">
        <f>E4/D4</f>
        <v>8.0862533692722376E-3</v>
      </c>
      <c r="G4" s="2">
        <v>0.3</v>
      </c>
      <c r="H4" s="18">
        <f>C4*F4/(1+(1-G4)*C4*F4)</f>
        <v>8.0407397480568212E-3</v>
      </c>
      <c r="I4" s="18">
        <f>1-H4</f>
        <v>0.99195926025194314</v>
      </c>
      <c r="J4" s="41">
        <v>100000</v>
      </c>
      <c r="K4" s="20">
        <f>J4*H4</f>
        <v>804.07397480568216</v>
      </c>
      <c r="L4" s="20">
        <f>C4*(J5+G4*K4)</f>
        <v>99437.14821763603</v>
      </c>
      <c r="M4" s="5">
        <f t="shared" ref="M4:M20" si="0">L4+M5</f>
        <v>7402285.1420474937</v>
      </c>
      <c r="N4" s="32">
        <f>M4/J4</f>
        <v>74.022851420474936</v>
      </c>
      <c r="O4" s="4"/>
      <c r="Q4" s="39">
        <v>0</v>
      </c>
      <c r="R4" s="29">
        <f t="shared" ref="R4:R22" si="1">J4</f>
        <v>100000</v>
      </c>
      <c r="S4" s="29">
        <f t="shared" ref="S4:S22" si="2">L4</f>
        <v>99437.14821763603</v>
      </c>
      <c r="T4" s="35">
        <f t="shared" ref="T4:T22" si="3">N4</f>
        <v>74.022851420474936</v>
      </c>
      <c r="U4" s="42">
        <v>0.96680194174873568</v>
      </c>
      <c r="V4" s="43">
        <f>1-U4</f>
        <v>3.3198058251264317E-2</v>
      </c>
      <c r="W4" s="29">
        <f>S4*U4</f>
        <v>96136.02797876735</v>
      </c>
      <c r="X4" s="29">
        <f t="shared" ref="X4:X20" si="4">X5+W4</f>
        <v>6691913.1866110628</v>
      </c>
      <c r="Y4" s="40">
        <f>X4/R4</f>
        <v>66.919131866110632</v>
      </c>
      <c r="Z4" s="36">
        <f>T4-Y4</f>
        <v>7.1037195543643037</v>
      </c>
    </row>
    <row r="5" spans="1:26" s="2" customFormat="1" x14ac:dyDescent="0.25">
      <c r="A5" s="2">
        <v>2</v>
      </c>
      <c r="B5" s="1" t="s">
        <v>35</v>
      </c>
      <c r="C5" s="1">
        <v>4</v>
      </c>
      <c r="D5">
        <v>1516</v>
      </c>
      <c r="E5"/>
      <c r="F5" s="3">
        <f t="shared" ref="F5:F22" si="5">E5/D5</f>
        <v>0</v>
      </c>
      <c r="G5" s="2">
        <v>0.4</v>
      </c>
      <c r="H5" s="3">
        <f t="shared" ref="H5:H21" si="6">C5*F5/(1+(1-G5)*C5*F5)</f>
        <v>0</v>
      </c>
      <c r="I5" s="3">
        <f t="shared" ref="I5:I22" si="7">1-H5</f>
        <v>1</v>
      </c>
      <c r="J5" s="5">
        <f>I4*J4</f>
        <v>99195.92602519432</v>
      </c>
      <c r="K5" s="5">
        <f t="shared" ref="K5:K22" si="8">J5*H5</f>
        <v>0</v>
      </c>
      <c r="L5" s="5">
        <f t="shared" ref="L5:L21" si="9">C5*(J6+G5*K5)</f>
        <v>396783.70410077728</v>
      </c>
      <c r="M5" s="5">
        <f t="shared" si="0"/>
        <v>7302847.9938298576</v>
      </c>
      <c r="N5" s="33">
        <f t="shared" ref="N5:N22" si="10">M5/J5</f>
        <v>73.62044275865766</v>
      </c>
      <c r="O5" s="4"/>
      <c r="Q5" s="27" t="s">
        <v>36</v>
      </c>
      <c r="R5" s="29">
        <f t="shared" si="1"/>
        <v>99195.92602519432</v>
      </c>
      <c r="S5" s="29">
        <f t="shared" si="2"/>
        <v>396783.70410077728</v>
      </c>
      <c r="T5" s="35">
        <f t="shared" si="3"/>
        <v>73.62044275865766</v>
      </c>
      <c r="U5" s="42">
        <v>0.96680194174873568</v>
      </c>
      <c r="V5" s="43">
        <f>1-U5</f>
        <v>3.3198058251264317E-2</v>
      </c>
      <c r="W5" s="29">
        <f t="shared" ref="W5:W22" si="11">S5*U5</f>
        <v>383611.25557888724</v>
      </c>
      <c r="X5" s="29">
        <f t="shared" si="4"/>
        <v>6595777.1586322952</v>
      </c>
      <c r="Y5" s="35">
        <f t="shared" ref="Y5:Y22" si="12">X5/R5</f>
        <v>66.492419829389604</v>
      </c>
      <c r="Z5" s="36">
        <f t="shared" ref="Z5:Z22" si="13">T5-Y5</f>
        <v>7.1280229292680559</v>
      </c>
    </row>
    <row r="6" spans="1:26" s="2" customFormat="1" x14ac:dyDescent="0.25">
      <c r="A6" s="2">
        <v>3</v>
      </c>
      <c r="B6" s="1" t="s">
        <v>37</v>
      </c>
      <c r="C6" s="1">
        <v>5</v>
      </c>
      <c r="D6">
        <v>1927</v>
      </c>
      <c r="E6"/>
      <c r="F6" s="3">
        <f t="shared" si="5"/>
        <v>0</v>
      </c>
      <c r="G6" s="2">
        <v>0.5</v>
      </c>
      <c r="H6" s="3">
        <f t="shared" si="6"/>
        <v>0</v>
      </c>
      <c r="I6" s="3">
        <f t="shared" si="7"/>
        <v>1</v>
      </c>
      <c r="J6" s="5">
        <f t="shared" ref="J6:J22" si="14">I5*J5</f>
        <v>99195.92602519432</v>
      </c>
      <c r="K6" s="5">
        <f t="shared" si="8"/>
        <v>0</v>
      </c>
      <c r="L6" s="5">
        <f t="shared" si="9"/>
        <v>495979.63012597163</v>
      </c>
      <c r="M6" s="5">
        <f t="shared" si="0"/>
        <v>6906064.2897290802</v>
      </c>
      <c r="N6" s="33">
        <f t="shared" si="10"/>
        <v>69.62044275865766</v>
      </c>
      <c r="O6" s="4"/>
      <c r="Q6" s="27" t="s">
        <v>38</v>
      </c>
      <c r="R6" s="29">
        <f t="shared" si="1"/>
        <v>99195.92602519432</v>
      </c>
      <c r="S6" s="29">
        <f t="shared" si="2"/>
        <v>495979.63012597163</v>
      </c>
      <c r="T6" s="35">
        <f t="shared" si="3"/>
        <v>69.62044275865766</v>
      </c>
      <c r="U6" s="42">
        <v>0.96680194174873568</v>
      </c>
      <c r="V6" s="43">
        <f>1-U6</f>
        <v>3.3198058251264317E-2</v>
      </c>
      <c r="W6" s="29">
        <f t="shared" si="11"/>
        <v>479514.0694736091</v>
      </c>
      <c r="X6" s="29">
        <f t="shared" si="4"/>
        <v>6212165.9030534076</v>
      </c>
      <c r="Y6" s="35">
        <f t="shared" si="12"/>
        <v>62.62521206239466</v>
      </c>
      <c r="Z6" s="36">
        <f t="shared" si="13"/>
        <v>6.9952306962630004</v>
      </c>
    </row>
    <row r="7" spans="1:26" s="2" customFormat="1" x14ac:dyDescent="0.25">
      <c r="A7" s="2">
        <v>4</v>
      </c>
      <c r="B7" s="1" t="s">
        <v>39</v>
      </c>
      <c r="C7" s="1">
        <v>5</v>
      </c>
      <c r="D7">
        <v>2000</v>
      </c>
      <c r="E7"/>
      <c r="F7" s="3">
        <f t="shared" si="5"/>
        <v>0</v>
      </c>
      <c r="G7" s="2">
        <v>0.5</v>
      </c>
      <c r="H7" s="3">
        <f t="shared" si="6"/>
        <v>0</v>
      </c>
      <c r="I7" s="3">
        <f t="shared" si="7"/>
        <v>1</v>
      </c>
      <c r="J7" s="5">
        <f t="shared" si="14"/>
        <v>99195.92602519432</v>
      </c>
      <c r="K7" s="5">
        <f t="shared" si="8"/>
        <v>0</v>
      </c>
      <c r="L7" s="5">
        <f t="shared" si="9"/>
        <v>495979.63012597163</v>
      </c>
      <c r="M7" s="5">
        <f t="shared" si="0"/>
        <v>6410084.6596031087</v>
      </c>
      <c r="N7" s="33">
        <f t="shared" si="10"/>
        <v>64.62044275865766</v>
      </c>
      <c r="O7" s="4"/>
      <c r="Q7" s="27" t="s">
        <v>40</v>
      </c>
      <c r="R7" s="29">
        <f t="shared" si="1"/>
        <v>99195.92602519432</v>
      </c>
      <c r="S7" s="29">
        <f t="shared" si="2"/>
        <v>495979.63012597163</v>
      </c>
      <c r="T7" s="35">
        <f t="shared" si="3"/>
        <v>64.62044275865766</v>
      </c>
      <c r="U7" s="42">
        <v>0.96680194174873568</v>
      </c>
      <c r="V7" s="43">
        <f>1-U7</f>
        <v>3.3198058251264317E-2</v>
      </c>
      <c r="W7" s="29">
        <f t="shared" si="11"/>
        <v>479514.0694736091</v>
      </c>
      <c r="X7" s="29">
        <f t="shared" si="4"/>
        <v>5732651.8335797982</v>
      </c>
      <c r="Y7" s="35">
        <f t="shared" si="12"/>
        <v>57.791202353650981</v>
      </c>
      <c r="Z7" s="36">
        <f t="shared" si="13"/>
        <v>6.8292404050066793</v>
      </c>
    </row>
    <row r="8" spans="1:26" s="2" customFormat="1" x14ac:dyDescent="0.25">
      <c r="A8" s="2">
        <v>5</v>
      </c>
      <c r="B8" s="1" t="s">
        <v>41</v>
      </c>
      <c r="C8" s="1">
        <v>5</v>
      </c>
      <c r="D8">
        <v>2257</v>
      </c>
      <c r="E8">
        <v>3</v>
      </c>
      <c r="F8" s="3">
        <f t="shared" si="5"/>
        <v>1.329198050509526E-3</v>
      </c>
      <c r="G8" s="2">
        <v>0.5</v>
      </c>
      <c r="H8" s="3">
        <f t="shared" si="6"/>
        <v>6.623978803267829E-3</v>
      </c>
      <c r="I8" s="3">
        <f t="shared" si="7"/>
        <v>0.99337602119673218</v>
      </c>
      <c r="J8" s="5">
        <f t="shared" si="14"/>
        <v>99195.92602519432</v>
      </c>
      <c r="K8" s="5">
        <f t="shared" si="8"/>
        <v>657.07171136141073</v>
      </c>
      <c r="L8" s="5">
        <f t="shared" si="9"/>
        <v>494336.95084756811</v>
      </c>
      <c r="M8" s="5">
        <f t="shared" si="0"/>
        <v>5914105.0294771371</v>
      </c>
      <c r="N8" s="33">
        <f t="shared" si="10"/>
        <v>59.620442758657653</v>
      </c>
      <c r="O8" s="4"/>
      <c r="Q8" s="27" t="s">
        <v>42</v>
      </c>
      <c r="R8" s="29">
        <f t="shared" si="1"/>
        <v>99195.92602519432</v>
      </c>
      <c r="S8" s="29">
        <f t="shared" si="2"/>
        <v>494336.95084756811</v>
      </c>
      <c r="T8" s="35">
        <f t="shared" si="3"/>
        <v>59.620442758657653</v>
      </c>
      <c r="U8" s="42">
        <v>0.96680194174873568</v>
      </c>
      <c r="V8" s="43">
        <f>1-U8</f>
        <v>3.3198058251264317E-2</v>
      </c>
      <c r="W8" s="29">
        <f t="shared" si="11"/>
        <v>477925.92395757814</v>
      </c>
      <c r="X8" s="29">
        <f t="shared" si="4"/>
        <v>5253137.7641061889</v>
      </c>
      <c r="Y8" s="35">
        <f t="shared" si="12"/>
        <v>52.957192644907295</v>
      </c>
      <c r="Z8" s="36">
        <f t="shared" si="13"/>
        <v>6.6632501137503581</v>
      </c>
    </row>
    <row r="9" spans="1:26" s="2" customFormat="1" x14ac:dyDescent="0.25">
      <c r="A9" s="2">
        <v>6</v>
      </c>
      <c r="B9" s="1" t="s">
        <v>43</v>
      </c>
      <c r="C9" s="1">
        <v>5</v>
      </c>
      <c r="D9">
        <v>2230</v>
      </c>
      <c r="E9">
        <v>5</v>
      </c>
      <c r="F9" s="3">
        <f t="shared" si="5"/>
        <v>2.242152466367713E-3</v>
      </c>
      <c r="G9" s="2">
        <v>0.5</v>
      </c>
      <c r="H9" s="3">
        <f t="shared" si="6"/>
        <v>1.1148272017837234E-2</v>
      </c>
      <c r="I9" s="3">
        <f t="shared" si="7"/>
        <v>0.98885172798216281</v>
      </c>
      <c r="J9" s="5">
        <f t="shared" si="14"/>
        <v>98538.854313832911</v>
      </c>
      <c r="K9" s="5">
        <f t="shared" si="8"/>
        <v>1098.5379522166434</v>
      </c>
      <c r="L9" s="5">
        <f t="shared" si="9"/>
        <v>489947.92668862297</v>
      </c>
      <c r="M9" s="5">
        <f t="shared" si="0"/>
        <v>5419768.0786295692</v>
      </c>
      <c r="N9" s="33">
        <f t="shared" si="10"/>
        <v>55.001330352069466</v>
      </c>
      <c r="O9" s="4"/>
      <c r="Q9" s="27" t="s">
        <v>44</v>
      </c>
      <c r="R9" s="29">
        <f t="shared" si="1"/>
        <v>98538.854313832911</v>
      </c>
      <c r="S9" s="29">
        <f t="shared" si="2"/>
        <v>489947.92668862297</v>
      </c>
      <c r="T9" s="35">
        <f t="shared" si="3"/>
        <v>55.001330352069466</v>
      </c>
      <c r="U9" s="42">
        <v>0.9555940589531835</v>
      </c>
      <c r="V9" s="43">
        <f t="shared" ref="V9:V22" si="15">1-U9</f>
        <v>4.4405941046816499E-2</v>
      </c>
      <c r="W9" s="29">
        <f t="shared" si="11"/>
        <v>468191.32794007799</v>
      </c>
      <c r="X9" s="29">
        <f t="shared" si="4"/>
        <v>4775211.840148611</v>
      </c>
      <c r="Y9" s="35">
        <f t="shared" si="12"/>
        <v>48.460192412428583</v>
      </c>
      <c r="Z9" s="36">
        <f t="shared" si="13"/>
        <v>6.5411379396408833</v>
      </c>
    </row>
    <row r="10" spans="1:26" s="2" customFormat="1" x14ac:dyDescent="0.25">
      <c r="A10" s="2">
        <v>7</v>
      </c>
      <c r="B10" s="1" t="s">
        <v>45</v>
      </c>
      <c r="C10" s="1">
        <v>5</v>
      </c>
      <c r="D10">
        <v>2376</v>
      </c>
      <c r="E10">
        <v>3</v>
      </c>
      <c r="F10" s="3">
        <f t="shared" si="5"/>
        <v>1.2626262626262627E-3</v>
      </c>
      <c r="G10" s="2">
        <v>0.5</v>
      </c>
      <c r="H10" s="3">
        <f t="shared" si="6"/>
        <v>6.2932662051604785E-3</v>
      </c>
      <c r="I10" s="3">
        <f t="shared" si="7"/>
        <v>0.99370673379483954</v>
      </c>
      <c r="J10" s="5">
        <f t="shared" si="14"/>
        <v>97440.316361616278</v>
      </c>
      <c r="K10" s="5">
        <f t="shared" si="8"/>
        <v>613.21784997870532</v>
      </c>
      <c r="L10" s="5">
        <f t="shared" si="9"/>
        <v>485668.5371831347</v>
      </c>
      <c r="M10" s="5">
        <f t="shared" si="0"/>
        <v>4929820.1519409465</v>
      </c>
      <c r="N10" s="33">
        <f t="shared" si="10"/>
        <v>50.593228101247249</v>
      </c>
      <c r="O10" s="4"/>
      <c r="Q10" s="27" t="s">
        <v>46</v>
      </c>
      <c r="R10" s="29">
        <f t="shared" si="1"/>
        <v>97440.316361616278</v>
      </c>
      <c r="S10" s="29">
        <f t="shared" si="2"/>
        <v>485668.5371831347</v>
      </c>
      <c r="T10" s="35">
        <f t="shared" si="3"/>
        <v>50.593228101247249</v>
      </c>
      <c r="U10" s="42">
        <v>0.96363095511775332</v>
      </c>
      <c r="V10" s="43">
        <f t="shared" si="15"/>
        <v>3.6369044882246682E-2</v>
      </c>
      <c r="W10" s="29">
        <f t="shared" si="11"/>
        <v>468005.23635642621</v>
      </c>
      <c r="X10" s="29">
        <f t="shared" si="4"/>
        <v>4307020.5122085335</v>
      </c>
      <c r="Y10" s="35">
        <f t="shared" si="12"/>
        <v>44.201626934630482</v>
      </c>
      <c r="Z10" s="36">
        <f t="shared" si="13"/>
        <v>6.3916011666167662</v>
      </c>
    </row>
    <row r="11" spans="1:26" s="2" customFormat="1" x14ac:dyDescent="0.25">
      <c r="A11" s="2">
        <v>8</v>
      </c>
      <c r="B11" s="1" t="s">
        <v>47</v>
      </c>
      <c r="C11" s="1">
        <v>5</v>
      </c>
      <c r="D11">
        <v>2681</v>
      </c>
      <c r="E11">
        <v>10</v>
      </c>
      <c r="F11" s="3">
        <f t="shared" si="5"/>
        <v>3.7299515106303618E-3</v>
      </c>
      <c r="G11" s="2">
        <v>0.5</v>
      </c>
      <c r="H11" s="3">
        <f t="shared" si="6"/>
        <v>1.8477457501847747E-2</v>
      </c>
      <c r="I11" s="3">
        <f t="shared" si="7"/>
        <v>0.9815225424981523</v>
      </c>
      <c r="J11" s="5">
        <f t="shared" si="14"/>
        <v>96827.098511637581</v>
      </c>
      <c r="K11" s="5">
        <f t="shared" si="8"/>
        <v>1789.1185977760085</v>
      </c>
      <c r="L11" s="5">
        <f t="shared" si="9"/>
        <v>479662.69606374792</v>
      </c>
      <c r="M11" s="5">
        <f t="shared" si="0"/>
        <v>4444151.6147578117</v>
      </c>
      <c r="N11" s="33">
        <f t="shared" si="10"/>
        <v>45.897808393212074</v>
      </c>
      <c r="O11" s="4"/>
      <c r="Q11" s="27" t="s">
        <v>48</v>
      </c>
      <c r="R11" s="29">
        <f t="shared" si="1"/>
        <v>96827.098511637581</v>
      </c>
      <c r="S11" s="29">
        <f t="shared" si="2"/>
        <v>479662.69606374792</v>
      </c>
      <c r="T11" s="35">
        <f t="shared" si="3"/>
        <v>45.897808393212074</v>
      </c>
      <c r="U11" s="42">
        <v>0.96005435016735896</v>
      </c>
      <c r="V11" s="43">
        <f t="shared" si="15"/>
        <v>3.9945649832641039E-2</v>
      </c>
      <c r="W11" s="29">
        <f t="shared" si="11"/>
        <v>460502.25796900492</v>
      </c>
      <c r="X11" s="29">
        <f t="shared" si="4"/>
        <v>3839015.275852107</v>
      </c>
      <c r="Y11" s="35">
        <f t="shared" si="12"/>
        <v>39.648149483594189</v>
      </c>
      <c r="Z11" s="36">
        <f t="shared" si="13"/>
        <v>6.2496589096178852</v>
      </c>
    </row>
    <row r="12" spans="1:26" s="2" customFormat="1" x14ac:dyDescent="0.25">
      <c r="A12" s="2">
        <v>9</v>
      </c>
      <c r="B12" s="1" t="s">
        <v>49</v>
      </c>
      <c r="C12" s="1">
        <v>5</v>
      </c>
      <c r="D12">
        <v>2980</v>
      </c>
      <c r="E12">
        <v>10</v>
      </c>
      <c r="F12" s="3">
        <f t="shared" si="5"/>
        <v>3.3557046979865771E-3</v>
      </c>
      <c r="G12" s="2">
        <v>0.5</v>
      </c>
      <c r="H12" s="3">
        <f t="shared" si="6"/>
        <v>1.6638935108153081E-2</v>
      </c>
      <c r="I12" s="3">
        <f t="shared" si="7"/>
        <v>0.98336106489184694</v>
      </c>
      <c r="J12" s="5">
        <f t="shared" si="14"/>
        <v>95037.979913861578</v>
      </c>
      <c r="K12" s="5">
        <f t="shared" si="8"/>
        <v>1581.3307805966988</v>
      </c>
      <c r="L12" s="5">
        <f t="shared" si="9"/>
        <v>471236.57261781621</v>
      </c>
      <c r="M12" s="5">
        <f t="shared" si="0"/>
        <v>3964488.9186940636</v>
      </c>
      <c r="N12" s="33">
        <f t="shared" si="10"/>
        <v>41.71478520784332</v>
      </c>
      <c r="O12" s="4"/>
      <c r="Q12" s="27" t="s">
        <v>50</v>
      </c>
      <c r="R12" s="29">
        <f t="shared" si="1"/>
        <v>95037.979913861578</v>
      </c>
      <c r="S12" s="29">
        <f t="shared" si="2"/>
        <v>471236.57261781621</v>
      </c>
      <c r="T12" s="35">
        <f t="shared" si="3"/>
        <v>41.71478520784332</v>
      </c>
      <c r="U12" s="42">
        <v>0.94127750867207383</v>
      </c>
      <c r="V12" s="43">
        <f t="shared" si="15"/>
        <v>5.8722491327926174E-2</v>
      </c>
      <c r="W12" s="29">
        <f t="shared" si="11"/>
        <v>443564.38706886483</v>
      </c>
      <c r="X12" s="29">
        <f t="shared" si="4"/>
        <v>3378513.0178831019</v>
      </c>
      <c r="Y12" s="35">
        <f t="shared" si="12"/>
        <v>35.549082808212503</v>
      </c>
      <c r="Z12" s="36">
        <f t="shared" si="13"/>
        <v>6.1657023996308169</v>
      </c>
    </row>
    <row r="13" spans="1:26" s="2" customFormat="1" x14ac:dyDescent="0.25">
      <c r="A13" s="2">
        <v>10</v>
      </c>
      <c r="B13" s="1" t="s">
        <v>51</v>
      </c>
      <c r="C13" s="1">
        <v>5</v>
      </c>
      <c r="D13">
        <v>2746</v>
      </c>
      <c r="E13">
        <v>14</v>
      </c>
      <c r="F13" s="3">
        <f t="shared" si="5"/>
        <v>5.0983248361252727E-3</v>
      </c>
      <c r="G13" s="2">
        <v>0.5</v>
      </c>
      <c r="H13" s="3">
        <f t="shared" si="6"/>
        <v>2.5170801869830995E-2</v>
      </c>
      <c r="I13" s="3">
        <f t="shared" si="7"/>
        <v>0.97482919813016899</v>
      </c>
      <c r="J13" s="5">
        <f t="shared" si="14"/>
        <v>93456.649133264887</v>
      </c>
      <c r="K13" s="5">
        <f t="shared" si="8"/>
        <v>2352.378798751723</v>
      </c>
      <c r="L13" s="5">
        <f t="shared" si="9"/>
        <v>461402.2986694451</v>
      </c>
      <c r="M13" s="5">
        <f t="shared" si="0"/>
        <v>3493252.3460762473</v>
      </c>
      <c r="N13" s="33">
        <f t="shared" si="10"/>
        <v>37.378317952476877</v>
      </c>
      <c r="O13" s="4"/>
      <c r="Q13" s="27" t="s">
        <v>52</v>
      </c>
      <c r="R13" s="29">
        <f t="shared" si="1"/>
        <v>93456.649133264887</v>
      </c>
      <c r="S13" s="29">
        <f t="shared" si="2"/>
        <v>461402.2986694451</v>
      </c>
      <c r="T13" s="35">
        <f t="shared" si="3"/>
        <v>37.378317952476877</v>
      </c>
      <c r="U13" s="42">
        <v>0.95386474178345915</v>
      </c>
      <c r="V13" s="43">
        <f t="shared" si="15"/>
        <v>4.6135258216540853E-2</v>
      </c>
      <c r="W13" s="29">
        <f t="shared" si="11"/>
        <v>440115.38447862474</v>
      </c>
      <c r="X13" s="29">
        <f t="shared" si="4"/>
        <v>2934948.6308142371</v>
      </c>
      <c r="Y13" s="35">
        <f t="shared" si="12"/>
        <v>31.404385434675014</v>
      </c>
      <c r="Z13" s="36">
        <f t="shared" si="13"/>
        <v>5.9739325178018632</v>
      </c>
    </row>
    <row r="14" spans="1:26" s="2" customFormat="1" x14ac:dyDescent="0.25">
      <c r="A14" s="2">
        <v>11</v>
      </c>
      <c r="B14" s="1" t="s">
        <v>53</v>
      </c>
      <c r="C14" s="1">
        <v>5</v>
      </c>
      <c r="D14">
        <v>2611</v>
      </c>
      <c r="E14">
        <v>14</v>
      </c>
      <c r="F14" s="3">
        <f t="shared" si="5"/>
        <v>5.3619302949061663E-3</v>
      </c>
      <c r="G14" s="2">
        <v>0.5</v>
      </c>
      <c r="H14" s="3">
        <f t="shared" si="6"/>
        <v>2.6455026455026457E-2</v>
      </c>
      <c r="I14" s="3">
        <f t="shared" si="7"/>
        <v>0.97354497354497349</v>
      </c>
      <c r="J14" s="5">
        <f t="shared" si="14"/>
        <v>91104.270334513159</v>
      </c>
      <c r="K14" s="5">
        <f t="shared" si="8"/>
        <v>2410.1658818654278</v>
      </c>
      <c r="L14" s="5">
        <f t="shared" si="9"/>
        <v>449495.93696790218</v>
      </c>
      <c r="M14" s="5">
        <f t="shared" si="0"/>
        <v>3031850.0474068024</v>
      </c>
      <c r="N14" s="33">
        <f t="shared" si="10"/>
        <v>33.278901595661452</v>
      </c>
      <c r="O14" s="4"/>
      <c r="Q14" s="27" t="s">
        <v>54</v>
      </c>
      <c r="R14" s="29">
        <f t="shared" si="1"/>
        <v>91104.270334513159</v>
      </c>
      <c r="S14" s="29">
        <f t="shared" si="2"/>
        <v>449495.93696790218</v>
      </c>
      <c r="T14" s="35">
        <f t="shared" si="3"/>
        <v>33.278901595661452</v>
      </c>
      <c r="U14" s="42">
        <v>0.94210046609890041</v>
      </c>
      <c r="V14" s="43">
        <f t="shared" si="15"/>
        <v>5.7899533901099587E-2</v>
      </c>
      <c r="W14" s="29">
        <f t="shared" si="11"/>
        <v>423470.3317270226</v>
      </c>
      <c r="X14" s="29">
        <f t="shared" si="4"/>
        <v>2494833.2463356121</v>
      </c>
      <c r="Y14" s="35">
        <f t="shared" si="12"/>
        <v>27.384372183380421</v>
      </c>
      <c r="Z14" s="36">
        <f t="shared" si="13"/>
        <v>5.894529412281031</v>
      </c>
    </row>
    <row r="15" spans="1:26" s="2" customFormat="1" x14ac:dyDescent="0.25">
      <c r="A15" s="2">
        <v>12</v>
      </c>
      <c r="B15" s="1" t="s">
        <v>55</v>
      </c>
      <c r="C15" s="1">
        <v>5</v>
      </c>
      <c r="D15">
        <v>2061</v>
      </c>
      <c r="E15">
        <v>17</v>
      </c>
      <c r="F15" s="3">
        <f t="shared" si="5"/>
        <v>8.2484230955846682E-3</v>
      </c>
      <c r="G15" s="2">
        <v>0.5</v>
      </c>
      <c r="H15" s="3">
        <f t="shared" si="6"/>
        <v>4.0408842405514622E-2</v>
      </c>
      <c r="I15" s="3">
        <f t="shared" si="7"/>
        <v>0.95959115759448532</v>
      </c>
      <c r="J15" s="5">
        <f t="shared" si="14"/>
        <v>88694.10445264772</v>
      </c>
      <c r="K15" s="5">
        <f t="shared" si="8"/>
        <v>3584.0260891252947</v>
      </c>
      <c r="L15" s="5">
        <f t="shared" si="9"/>
        <v>434510.45704042533</v>
      </c>
      <c r="M15" s="5">
        <f t="shared" si="0"/>
        <v>2582354.1104389001</v>
      </c>
      <c r="N15" s="33">
        <f t="shared" si="10"/>
        <v>29.115284791195734</v>
      </c>
      <c r="O15" s="4"/>
      <c r="Q15" s="27" t="s">
        <v>56</v>
      </c>
      <c r="R15" s="29">
        <f t="shared" si="1"/>
        <v>88694.10445264772</v>
      </c>
      <c r="S15" s="29">
        <f t="shared" si="2"/>
        <v>434510.45704042533</v>
      </c>
      <c r="T15" s="35">
        <f t="shared" si="3"/>
        <v>29.115284791195734</v>
      </c>
      <c r="U15" s="42">
        <v>0.91645683631107144</v>
      </c>
      <c r="V15" s="43">
        <f t="shared" si="15"/>
        <v>8.3543163688928557E-2</v>
      </c>
      <c r="W15" s="29">
        <f t="shared" si="11"/>
        <v>398210.07880334591</v>
      </c>
      <c r="X15" s="29">
        <f t="shared" si="4"/>
        <v>2071362.9146085894</v>
      </c>
      <c r="Y15" s="35">
        <f t="shared" si="12"/>
        <v>23.354009010987365</v>
      </c>
      <c r="Z15" s="36">
        <f t="shared" si="13"/>
        <v>5.7612757802083685</v>
      </c>
    </row>
    <row r="16" spans="1:26" s="2" customFormat="1" x14ac:dyDescent="0.25">
      <c r="A16" s="2">
        <v>13</v>
      </c>
      <c r="B16" s="1" t="s">
        <v>57</v>
      </c>
      <c r="C16" s="1">
        <v>5</v>
      </c>
      <c r="D16">
        <v>1797</v>
      </c>
      <c r="E16">
        <v>17</v>
      </c>
      <c r="F16" s="3">
        <f t="shared" si="5"/>
        <v>9.4602114635503609E-3</v>
      </c>
      <c r="G16" s="2">
        <v>0.5</v>
      </c>
      <c r="H16" s="3">
        <f t="shared" si="6"/>
        <v>4.6208208752378355E-2</v>
      </c>
      <c r="I16" s="3">
        <f t="shared" si="7"/>
        <v>0.9537917912476217</v>
      </c>
      <c r="J16" s="5">
        <f t="shared" si="14"/>
        <v>85110.078363522422</v>
      </c>
      <c r="K16" s="5">
        <f t="shared" si="8"/>
        <v>3932.7842679529244</v>
      </c>
      <c r="L16" s="5">
        <f t="shared" si="9"/>
        <v>415718.43114772986</v>
      </c>
      <c r="M16" s="5">
        <f t="shared" si="0"/>
        <v>2147843.6533984747</v>
      </c>
      <c r="N16" s="33">
        <f t="shared" si="10"/>
        <v>25.23606715792927</v>
      </c>
      <c r="O16" s="4"/>
      <c r="Q16" s="27" t="s">
        <v>58</v>
      </c>
      <c r="R16" s="29">
        <f t="shared" si="1"/>
        <v>85110.078363522422</v>
      </c>
      <c r="S16" s="29">
        <f t="shared" si="2"/>
        <v>415718.43114772986</v>
      </c>
      <c r="T16" s="35">
        <f t="shared" si="3"/>
        <v>25.23606715792927</v>
      </c>
      <c r="U16" s="42">
        <v>0.8859396016463057</v>
      </c>
      <c r="V16" s="43">
        <f t="shared" si="15"/>
        <v>0.1140603983536943</v>
      </c>
      <c r="W16" s="29">
        <f t="shared" si="11"/>
        <v>368301.42128804693</v>
      </c>
      <c r="X16" s="29">
        <f t="shared" si="4"/>
        <v>1673152.8358052433</v>
      </c>
      <c r="Y16" s="35">
        <f t="shared" si="12"/>
        <v>19.658692225130707</v>
      </c>
      <c r="Z16" s="36">
        <f t="shared" si="13"/>
        <v>5.5773749327985627</v>
      </c>
    </row>
    <row r="17" spans="1:26" s="2" customFormat="1" x14ac:dyDescent="0.25">
      <c r="A17" s="2">
        <v>14</v>
      </c>
      <c r="B17" s="1" t="s">
        <v>59</v>
      </c>
      <c r="C17" s="1">
        <v>5</v>
      </c>
      <c r="D17">
        <v>1364</v>
      </c>
      <c r="E17">
        <v>13</v>
      </c>
      <c r="F17" s="3">
        <f t="shared" si="5"/>
        <v>9.5307917888563052E-3</v>
      </c>
      <c r="G17" s="2">
        <v>0.5</v>
      </c>
      <c r="H17" s="3">
        <f t="shared" si="6"/>
        <v>4.6544933762978871E-2</v>
      </c>
      <c r="I17" s="3">
        <f t="shared" si="7"/>
        <v>0.95345506623702114</v>
      </c>
      <c r="J17" s="5">
        <f t="shared" si="14"/>
        <v>81177.294095569508</v>
      </c>
      <c r="K17" s="5">
        <f t="shared" si="8"/>
        <v>3778.3917767361386</v>
      </c>
      <c r="L17" s="5">
        <f t="shared" si="9"/>
        <v>396440.49103600718</v>
      </c>
      <c r="M17" s="5">
        <f t="shared" si="0"/>
        <v>1732125.2222507449</v>
      </c>
      <c r="N17" s="33">
        <f t="shared" si="10"/>
        <v>21.337558014825241</v>
      </c>
      <c r="O17" s="4"/>
      <c r="Q17" s="27" t="s">
        <v>60</v>
      </c>
      <c r="R17" s="29">
        <f t="shared" si="1"/>
        <v>81177.294095569508</v>
      </c>
      <c r="S17" s="29">
        <f t="shared" si="2"/>
        <v>396440.49103600718</v>
      </c>
      <c r="T17" s="35">
        <f t="shared" si="3"/>
        <v>21.337558014825241</v>
      </c>
      <c r="U17" s="42">
        <v>0.85631920960893304</v>
      </c>
      <c r="V17" s="43">
        <f t="shared" si="15"/>
        <v>0.14368079039106696</v>
      </c>
      <c r="W17" s="29">
        <f t="shared" si="11"/>
        <v>339479.60794093099</v>
      </c>
      <c r="X17" s="29">
        <f t="shared" si="4"/>
        <v>1304851.4145171964</v>
      </c>
      <c r="Y17" s="35">
        <f t="shared" si="12"/>
        <v>16.07409348950463</v>
      </c>
      <c r="Z17" s="36">
        <f t="shared" si="13"/>
        <v>5.2634645253206109</v>
      </c>
    </row>
    <row r="18" spans="1:26" s="2" customFormat="1" x14ac:dyDescent="0.25">
      <c r="A18" s="2">
        <v>15</v>
      </c>
      <c r="B18" s="1" t="s">
        <v>61</v>
      </c>
      <c r="C18" s="1">
        <v>5</v>
      </c>
      <c r="D18">
        <v>1001</v>
      </c>
      <c r="E18">
        <v>27</v>
      </c>
      <c r="F18" s="3">
        <f t="shared" si="5"/>
        <v>2.6973026973026972E-2</v>
      </c>
      <c r="G18" s="2">
        <v>0.5</v>
      </c>
      <c r="H18" s="3">
        <f t="shared" si="6"/>
        <v>0.12634534394010294</v>
      </c>
      <c r="I18" s="3">
        <f t="shared" si="7"/>
        <v>0.87365465605989701</v>
      </c>
      <c r="J18" s="5">
        <f t="shared" si="14"/>
        <v>77398.902318833367</v>
      </c>
      <c r="K18" s="5">
        <f t="shared" si="8"/>
        <v>9778.9909340594331</v>
      </c>
      <c r="L18" s="5">
        <f t="shared" si="9"/>
        <v>362547.03425901826</v>
      </c>
      <c r="M18" s="5">
        <f t="shared" si="0"/>
        <v>1335684.7312147378</v>
      </c>
      <c r="N18" s="33">
        <f t="shared" si="10"/>
        <v>17.257153411718701</v>
      </c>
      <c r="O18" s="4"/>
      <c r="Q18" s="27" t="s">
        <v>62</v>
      </c>
      <c r="R18" s="29">
        <f t="shared" si="1"/>
        <v>77398.902318833367</v>
      </c>
      <c r="S18" s="29">
        <f t="shared" si="2"/>
        <v>362547.03425901826</v>
      </c>
      <c r="T18" s="35">
        <f t="shared" si="3"/>
        <v>17.257153411718701</v>
      </c>
      <c r="U18" s="42">
        <v>0.77613843304153718</v>
      </c>
      <c r="V18" s="43">
        <f t="shared" si="15"/>
        <v>0.22386156695846282</v>
      </c>
      <c r="W18" s="29">
        <f t="shared" si="11"/>
        <v>281386.68707365094</v>
      </c>
      <c r="X18" s="29">
        <f t="shared" si="4"/>
        <v>965371.80657626525</v>
      </c>
      <c r="Y18" s="35">
        <f t="shared" si="12"/>
        <v>12.472680847585647</v>
      </c>
      <c r="Z18" s="36">
        <f t="shared" si="13"/>
        <v>4.7844725641330541</v>
      </c>
    </row>
    <row r="19" spans="1:26" s="2" customFormat="1" x14ac:dyDescent="0.25">
      <c r="A19" s="2">
        <v>16</v>
      </c>
      <c r="B19" s="1" t="s">
        <v>63</v>
      </c>
      <c r="C19" s="1">
        <v>5</v>
      </c>
      <c r="D19">
        <v>639</v>
      </c>
      <c r="E19">
        <v>16</v>
      </c>
      <c r="F19" s="3">
        <f t="shared" si="5"/>
        <v>2.5039123630672927E-2</v>
      </c>
      <c r="G19" s="2">
        <v>0.5</v>
      </c>
      <c r="H19" s="3">
        <f t="shared" si="6"/>
        <v>0.11782032400589101</v>
      </c>
      <c r="I19" s="3">
        <f t="shared" si="7"/>
        <v>0.88217967599410896</v>
      </c>
      <c r="J19" s="5">
        <f t="shared" si="14"/>
        <v>67619.911384773935</v>
      </c>
      <c r="K19" s="5">
        <f t="shared" si="8"/>
        <v>7966.9998686037034</v>
      </c>
      <c r="L19" s="5">
        <f t="shared" si="9"/>
        <v>318182.05725236039</v>
      </c>
      <c r="M19" s="5">
        <f t="shared" si="0"/>
        <v>973137.6969557195</v>
      </c>
      <c r="N19" s="33">
        <f t="shared" si="10"/>
        <v>14.391289148817817</v>
      </c>
      <c r="O19" s="4"/>
      <c r="Q19" s="27" t="s">
        <v>64</v>
      </c>
      <c r="R19" s="29">
        <f t="shared" si="1"/>
        <v>67619.911384773935</v>
      </c>
      <c r="S19" s="29">
        <f t="shared" si="2"/>
        <v>318182.05725236039</v>
      </c>
      <c r="T19" s="35">
        <f t="shared" si="3"/>
        <v>14.391289148817817</v>
      </c>
      <c r="U19" s="42">
        <v>0.73716277889453141</v>
      </c>
      <c r="V19" s="43">
        <f t="shared" si="15"/>
        <v>0.26283722110546859</v>
      </c>
      <c r="W19" s="29">
        <f t="shared" si="11"/>
        <v>234551.96951852887</v>
      </c>
      <c r="X19" s="29">
        <f t="shared" si="4"/>
        <v>683985.11950261437</v>
      </c>
      <c r="Y19" s="35">
        <f t="shared" si="12"/>
        <v>10.115143683205538</v>
      </c>
      <c r="Z19" s="36">
        <f t="shared" si="13"/>
        <v>4.276145465612279</v>
      </c>
    </row>
    <row r="20" spans="1:26" s="2" customFormat="1" x14ac:dyDescent="0.25">
      <c r="A20" s="2">
        <v>17</v>
      </c>
      <c r="B20" s="1" t="s">
        <v>65</v>
      </c>
      <c r="C20" s="1">
        <v>5</v>
      </c>
      <c r="D20">
        <v>450</v>
      </c>
      <c r="E20">
        <v>35</v>
      </c>
      <c r="F20" s="3">
        <f t="shared" si="5"/>
        <v>7.7777777777777779E-2</v>
      </c>
      <c r="G20" s="2">
        <v>0.5</v>
      </c>
      <c r="H20" s="3">
        <f t="shared" si="6"/>
        <v>0.32558139534883723</v>
      </c>
      <c r="I20" s="3">
        <f t="shared" si="7"/>
        <v>0.67441860465116277</v>
      </c>
      <c r="J20" s="5">
        <f t="shared" si="14"/>
        <v>59652.911516170228</v>
      </c>
      <c r="K20" s="5">
        <f t="shared" si="8"/>
        <v>19421.878168055424</v>
      </c>
      <c r="L20" s="5">
        <f t="shared" si="9"/>
        <v>249709.8621607126</v>
      </c>
      <c r="M20" s="5">
        <f t="shared" si="0"/>
        <v>654955.63970335911</v>
      </c>
      <c r="N20" s="33">
        <f t="shared" si="10"/>
        <v>10.979441288893653</v>
      </c>
      <c r="O20" s="4"/>
      <c r="Q20" s="27" t="s">
        <v>66</v>
      </c>
      <c r="R20" s="29">
        <f t="shared" si="1"/>
        <v>59652.911516170228</v>
      </c>
      <c r="S20" s="29">
        <f t="shared" si="2"/>
        <v>249709.8621607126</v>
      </c>
      <c r="T20" s="35">
        <f t="shared" si="3"/>
        <v>10.979441288893653</v>
      </c>
      <c r="U20" s="42">
        <v>0.7271372759570951</v>
      </c>
      <c r="V20" s="43">
        <f t="shared" si="15"/>
        <v>0.2728627240429049</v>
      </c>
      <c r="W20" s="29">
        <f t="shared" si="11"/>
        <v>181573.34895116225</v>
      </c>
      <c r="X20" s="29">
        <f t="shared" si="4"/>
        <v>449433.14998408547</v>
      </c>
      <c r="Y20" s="35">
        <f t="shared" si="12"/>
        <v>7.5341360305985532</v>
      </c>
      <c r="Z20" s="36">
        <f t="shared" si="13"/>
        <v>3.4453052582951003</v>
      </c>
    </row>
    <row r="21" spans="1:26" s="2" customFormat="1" x14ac:dyDescent="0.25">
      <c r="A21" s="2">
        <v>18</v>
      </c>
      <c r="B21" s="1" t="s">
        <v>67</v>
      </c>
      <c r="C21" s="1">
        <v>5</v>
      </c>
      <c r="D21">
        <v>255</v>
      </c>
      <c r="E21">
        <v>22</v>
      </c>
      <c r="F21" s="3">
        <f t="shared" si="5"/>
        <v>8.6274509803921567E-2</v>
      </c>
      <c r="G21" s="2">
        <v>0.5</v>
      </c>
      <c r="H21" s="3">
        <f t="shared" si="6"/>
        <v>0.35483870967741932</v>
      </c>
      <c r="I21" s="3">
        <f t="shared" si="7"/>
        <v>0.64516129032258074</v>
      </c>
      <c r="J21" s="5">
        <f t="shared" si="14"/>
        <v>40231.033348114805</v>
      </c>
      <c r="K21" s="5">
        <f t="shared" si="8"/>
        <v>14275.527962234284</v>
      </c>
      <c r="L21" s="5">
        <f t="shared" si="9"/>
        <v>165466.34683498833</v>
      </c>
      <c r="M21" s="5">
        <f>L21+M22</f>
        <v>405245.77754264651</v>
      </c>
      <c r="N21" s="33">
        <f t="shared" si="10"/>
        <v>10.072964669738864</v>
      </c>
      <c r="O21" s="4"/>
      <c r="Q21" s="27" t="s">
        <v>68</v>
      </c>
      <c r="R21" s="29">
        <f t="shared" si="1"/>
        <v>40231.033348114805</v>
      </c>
      <c r="S21" s="29">
        <f t="shared" si="2"/>
        <v>165466.34683498833</v>
      </c>
      <c r="T21" s="35">
        <f t="shared" si="3"/>
        <v>10.072964669738864</v>
      </c>
      <c r="U21" s="42">
        <v>0.68635947845240242</v>
      </c>
      <c r="V21" s="43">
        <f t="shared" si="15"/>
        <v>0.31364052154759758</v>
      </c>
      <c r="W21" s="29">
        <f t="shared" si="11"/>
        <v>113569.39551508692</v>
      </c>
      <c r="X21" s="29">
        <f>X22+W21</f>
        <v>267859.80103292322</v>
      </c>
      <c r="Y21" s="35">
        <f t="shared" si="12"/>
        <v>6.6580392980503671</v>
      </c>
      <c r="Z21" s="36">
        <f t="shared" si="13"/>
        <v>3.4149253716884971</v>
      </c>
    </row>
    <row r="22" spans="1:26" s="2" customFormat="1" x14ac:dyDescent="0.25">
      <c r="A22" s="12">
        <v>19</v>
      </c>
      <c r="B22" s="13" t="s">
        <v>69</v>
      </c>
      <c r="C22" s="12"/>
      <c r="D22">
        <v>194</v>
      </c>
      <c r="E22">
        <v>21</v>
      </c>
      <c r="F22" s="17">
        <f t="shared" si="5"/>
        <v>0.10824742268041238</v>
      </c>
      <c r="G22" s="12"/>
      <c r="H22" s="17">
        <v>1</v>
      </c>
      <c r="I22" s="17">
        <f t="shared" si="7"/>
        <v>0</v>
      </c>
      <c r="J22" s="21">
        <f t="shared" si="14"/>
        <v>25955.505385880522</v>
      </c>
      <c r="K22" s="21">
        <f t="shared" si="8"/>
        <v>25955.505385880522</v>
      </c>
      <c r="L22" s="21">
        <f>K22/F22</f>
        <v>239779.43070765815</v>
      </c>
      <c r="M22" s="21">
        <f>L22</f>
        <v>239779.43070765815</v>
      </c>
      <c r="N22" s="34">
        <f t="shared" si="10"/>
        <v>9.2380952380952372</v>
      </c>
      <c r="O22" s="4"/>
      <c r="Q22" s="30" t="s">
        <v>69</v>
      </c>
      <c r="R22" s="31">
        <f t="shared" si="1"/>
        <v>25955.505385880522</v>
      </c>
      <c r="S22" s="31">
        <f t="shared" si="2"/>
        <v>239779.43070765815</v>
      </c>
      <c r="T22" s="38">
        <f t="shared" si="3"/>
        <v>9.2380952380952372</v>
      </c>
      <c r="U22" s="44">
        <v>0.64346806172022719</v>
      </c>
      <c r="V22" s="45">
        <f t="shared" si="15"/>
        <v>0.35653193827977281</v>
      </c>
      <c r="W22" s="31">
        <f t="shared" si="11"/>
        <v>154290.40551783631</v>
      </c>
      <c r="X22" s="31">
        <f>W22</f>
        <v>154290.40551783631</v>
      </c>
      <c r="Y22" s="38">
        <f t="shared" si="12"/>
        <v>5.944419236844003</v>
      </c>
      <c r="Z22" s="37">
        <f t="shared" si="13"/>
        <v>3.2936760012512343</v>
      </c>
    </row>
    <row r="23" spans="1:26" s="2" customFormat="1" ht="13.2" x14ac:dyDescent="0.25">
      <c r="B23" s="2" t="s">
        <v>70</v>
      </c>
      <c r="D23" s="25">
        <f>SUM(D4:D22)</f>
        <v>31456</v>
      </c>
      <c r="E23" s="25">
        <f>SUM(E4:E22)</f>
        <v>230</v>
      </c>
    </row>
    <row r="24" spans="1:26" s="2" customFormat="1" ht="13.2" x14ac:dyDescent="0.25">
      <c r="D24" s="14"/>
      <c r="E24" s="14"/>
      <c r="F24" s="5"/>
    </row>
    <row r="25" spans="1:26" x14ac:dyDescent="0.25">
      <c r="D25" s="15"/>
      <c r="E25" s="15"/>
      <c r="K25" s="16"/>
    </row>
    <row r="26" spans="1:26" s="2" customFormat="1" ht="18" thickBot="1" x14ac:dyDescent="0.35">
      <c r="B26" s="73" t="s">
        <v>88</v>
      </c>
      <c r="C26" s="73"/>
      <c r="D26" s="73"/>
      <c r="E26" s="73"/>
      <c r="F26" s="73"/>
      <c r="G26" s="73"/>
      <c r="H26" s="73"/>
      <c r="I26" s="73"/>
      <c r="J26" s="73"/>
      <c r="K26" s="73"/>
      <c r="L26" s="73"/>
      <c r="M26" s="73"/>
      <c r="N26" s="73"/>
      <c r="Q26" s="60" t="s">
        <v>91</v>
      </c>
      <c r="R26" s="61"/>
      <c r="S26" s="61"/>
      <c r="T26" s="61"/>
      <c r="U26" s="61"/>
      <c r="V26" s="61"/>
      <c r="W26" s="61"/>
      <c r="X26" s="61"/>
      <c r="Y26" s="61"/>
      <c r="Z26" s="62"/>
    </row>
    <row r="27" spans="1:26" s="9" customFormat="1" ht="14.25" customHeight="1" x14ac:dyDescent="0.35">
      <c r="A27" s="7"/>
      <c r="B27" s="67" t="s">
        <v>0</v>
      </c>
      <c r="C27" s="6" t="s">
        <v>1</v>
      </c>
      <c r="D27" s="8" t="s">
        <v>71</v>
      </c>
      <c r="E27" s="8" t="s">
        <v>72</v>
      </c>
      <c r="F27" s="8" t="s">
        <v>73</v>
      </c>
      <c r="G27" s="8" t="s">
        <v>5</v>
      </c>
      <c r="H27" s="8" t="s">
        <v>74</v>
      </c>
      <c r="I27" s="8" t="s">
        <v>75</v>
      </c>
      <c r="J27" s="8" t="s">
        <v>76</v>
      </c>
      <c r="K27" s="8" t="s">
        <v>77</v>
      </c>
      <c r="L27" s="8" t="s">
        <v>78</v>
      </c>
      <c r="M27" s="8" t="s">
        <v>79</v>
      </c>
      <c r="N27" s="22" t="s">
        <v>80</v>
      </c>
      <c r="Q27" s="26" t="s">
        <v>13</v>
      </c>
      <c r="R27" s="63" t="s">
        <v>14</v>
      </c>
      <c r="S27" s="63"/>
      <c r="T27" s="63"/>
      <c r="U27" s="64" t="s">
        <v>15</v>
      </c>
      <c r="V27" s="65" t="s">
        <v>16</v>
      </c>
      <c r="W27" s="66" t="s">
        <v>17</v>
      </c>
      <c r="X27" s="66" t="s">
        <v>18</v>
      </c>
      <c r="Y27" s="59" t="s">
        <v>19</v>
      </c>
      <c r="Z27" s="59" t="s">
        <v>20</v>
      </c>
    </row>
    <row r="28" spans="1:26" s="10" customFormat="1" ht="32.549999999999997" customHeight="1" thickBot="1" x14ac:dyDescent="0.35">
      <c r="B28" s="68"/>
      <c r="C28" s="11"/>
      <c r="D28" s="23" t="s">
        <v>21</v>
      </c>
      <c r="E28" s="23" t="s">
        <v>22</v>
      </c>
      <c r="F28" s="23" t="s">
        <v>23</v>
      </c>
      <c r="G28" s="23"/>
      <c r="H28" s="23" t="s">
        <v>24</v>
      </c>
      <c r="I28" s="23" t="s">
        <v>25</v>
      </c>
      <c r="J28" s="23" t="s">
        <v>26</v>
      </c>
      <c r="K28" s="23" t="s">
        <v>27</v>
      </c>
      <c r="L28" s="23" t="s">
        <v>28</v>
      </c>
      <c r="M28" s="23" t="s">
        <v>29</v>
      </c>
      <c r="N28" s="24" t="s">
        <v>30</v>
      </c>
      <c r="Q28" s="27" t="s">
        <v>31</v>
      </c>
      <c r="R28" s="28" t="s">
        <v>32</v>
      </c>
      <c r="S28" s="28" t="s">
        <v>33</v>
      </c>
      <c r="T28" s="28" t="s">
        <v>34</v>
      </c>
      <c r="U28" s="64"/>
      <c r="V28" s="65"/>
      <c r="W28" s="66"/>
      <c r="X28" s="66"/>
      <c r="Y28" s="59"/>
      <c r="Z28" s="59"/>
    </row>
    <row r="29" spans="1:26" s="2" customFormat="1" x14ac:dyDescent="0.25">
      <c r="A29" s="2">
        <v>1</v>
      </c>
      <c r="B29" s="1">
        <v>0</v>
      </c>
      <c r="C29" s="1">
        <v>1</v>
      </c>
      <c r="D29">
        <v>349</v>
      </c>
      <c r="E29">
        <v>1</v>
      </c>
      <c r="F29" s="3">
        <f>E29/D29</f>
        <v>2.8653295128939827E-3</v>
      </c>
      <c r="G29" s="2">
        <v>0.3</v>
      </c>
      <c r="H29" s="18">
        <f>C29*F29/(1+(1-G29)*C29*F29)</f>
        <v>2.8595939376608523E-3</v>
      </c>
      <c r="I29" s="18">
        <f>1-H29</f>
        <v>0.99714040606233911</v>
      </c>
      <c r="J29" s="19">
        <v>100000</v>
      </c>
      <c r="K29" s="20">
        <f>J29*H29</f>
        <v>285.95939376608521</v>
      </c>
      <c r="L29" s="20">
        <f>C29*(J30+G29*K29)</f>
        <v>99799.828424363746</v>
      </c>
      <c r="M29" s="5">
        <f t="shared" ref="M29:M45" si="16">L29+M30</f>
        <v>8124165.8495222926</v>
      </c>
      <c r="N29" s="32">
        <f>M29/J29</f>
        <v>81.241658495222921</v>
      </c>
      <c r="O29" s="4"/>
      <c r="Q29" s="39">
        <v>0</v>
      </c>
      <c r="R29" s="29">
        <f t="shared" ref="R29:R47" si="17">J29</f>
        <v>100000</v>
      </c>
      <c r="S29" s="29">
        <f t="shared" ref="S29:S47" si="18">L29</f>
        <v>99799.828424363746</v>
      </c>
      <c r="T29" s="35">
        <f t="shared" ref="T29:T47" si="19">N29</f>
        <v>81.241658495222921</v>
      </c>
      <c r="U29" s="42">
        <v>0.95864674002964168</v>
      </c>
      <c r="V29" s="43">
        <f>1-U29</f>
        <v>4.1353259970358325E-2</v>
      </c>
      <c r="W29" s="29">
        <f>S29*U29</f>
        <v>95672.78017453388</v>
      </c>
      <c r="X29" s="29">
        <f t="shared" ref="X29:X45" si="20">X30+W29</f>
        <v>7138150.0673470153</v>
      </c>
      <c r="Y29" s="40">
        <f>X29/R29</f>
        <v>71.381500673470157</v>
      </c>
      <c r="Z29" s="36">
        <f>T29-Y29</f>
        <v>9.8601578217527646</v>
      </c>
    </row>
    <row r="30" spans="1:26" s="2" customFormat="1" x14ac:dyDescent="0.25">
      <c r="A30" s="2">
        <v>2</v>
      </c>
      <c r="B30" s="1" t="s">
        <v>35</v>
      </c>
      <c r="C30" s="1">
        <v>4</v>
      </c>
      <c r="D30">
        <v>1398</v>
      </c>
      <c r="E30">
        <v>1</v>
      </c>
      <c r="F30" s="3">
        <f t="shared" ref="F30:F47" si="21">E30/D30</f>
        <v>7.1530758226037196E-4</v>
      </c>
      <c r="G30" s="2">
        <v>0.4</v>
      </c>
      <c r="H30" s="3">
        <f t="shared" ref="H30:H46" si="22">C30*F30/(1+(1-G30)*C30*F30)</f>
        <v>2.8563267637817767E-3</v>
      </c>
      <c r="I30" s="3">
        <f t="shared" ref="I30:I47" si="23">1-H30</f>
        <v>0.99714367323621822</v>
      </c>
      <c r="J30" s="5">
        <f>I29*J29</f>
        <v>99714.040606233917</v>
      </c>
      <c r="K30" s="5">
        <f t="shared" ref="K30:K47" si="24">J30*H30</f>
        <v>284.81588290840881</v>
      </c>
      <c r="L30" s="5">
        <f t="shared" ref="L30:L46" si="25">C30*(J31+G30*K30)</f>
        <v>398172.60430595546</v>
      </c>
      <c r="M30" s="5">
        <f t="shared" si="16"/>
        <v>8024366.0210979292</v>
      </c>
      <c r="N30" s="33">
        <f t="shared" ref="N30:N47" si="26">M30/J30</f>
        <v>80.473782551704787</v>
      </c>
      <c r="O30" s="4"/>
      <c r="Q30" s="27" t="s">
        <v>36</v>
      </c>
      <c r="R30" s="29">
        <f t="shared" si="17"/>
        <v>99714.040606233917</v>
      </c>
      <c r="S30" s="29">
        <f t="shared" si="18"/>
        <v>398172.60430595546</v>
      </c>
      <c r="T30" s="35">
        <f t="shared" si="19"/>
        <v>80.473782551704787</v>
      </c>
      <c r="U30" s="42">
        <v>0.95864674002964168</v>
      </c>
      <c r="V30" s="43">
        <f>1-U30</f>
        <v>4.1353259970358325E-2</v>
      </c>
      <c r="W30" s="29">
        <f t="shared" ref="W30:W47" si="27">S30*U30</f>
        <v>381706.86908701668</v>
      </c>
      <c r="X30" s="29">
        <f t="shared" si="20"/>
        <v>7042477.2871724814</v>
      </c>
      <c r="Y30" s="35">
        <f t="shared" ref="Y30:Y47" si="28">X30/R30</f>
        <v>70.6267366597137</v>
      </c>
      <c r="Z30" s="36">
        <f t="shared" ref="Z30:Z47" si="29">T30-Y30</f>
        <v>9.8470458919910868</v>
      </c>
    </row>
    <row r="31" spans="1:26" s="2" customFormat="1" x14ac:dyDescent="0.25">
      <c r="A31" s="2">
        <v>3</v>
      </c>
      <c r="B31" s="1" t="s">
        <v>37</v>
      </c>
      <c r="C31" s="1">
        <v>5</v>
      </c>
      <c r="D31">
        <v>1739</v>
      </c>
      <c r="E31"/>
      <c r="F31" s="3">
        <f t="shared" si="21"/>
        <v>0</v>
      </c>
      <c r="G31" s="2">
        <v>0.5</v>
      </c>
      <c r="H31" s="3">
        <f t="shared" si="22"/>
        <v>0</v>
      </c>
      <c r="I31" s="3">
        <f t="shared" si="23"/>
        <v>1</v>
      </c>
      <c r="J31" s="5">
        <f t="shared" ref="J31:J47" si="30">I30*J30</f>
        <v>99429.224723325504</v>
      </c>
      <c r="K31" s="5">
        <f t="shared" si="24"/>
        <v>0</v>
      </c>
      <c r="L31" s="5">
        <f t="shared" si="25"/>
        <v>497146.12361662753</v>
      </c>
      <c r="M31" s="5">
        <f t="shared" si="16"/>
        <v>7626193.4167919736</v>
      </c>
      <c r="N31" s="33">
        <f t="shared" si="26"/>
        <v>76.699717190924787</v>
      </c>
      <c r="O31" s="4"/>
      <c r="Q31" s="27" t="s">
        <v>38</v>
      </c>
      <c r="R31" s="29">
        <f t="shared" si="17"/>
        <v>99429.224723325504</v>
      </c>
      <c r="S31" s="29">
        <f t="shared" si="18"/>
        <v>497146.12361662753</v>
      </c>
      <c r="T31" s="35">
        <f t="shared" si="19"/>
        <v>76.699717190924787</v>
      </c>
      <c r="U31" s="42">
        <v>0.95864674002964168</v>
      </c>
      <c r="V31" s="43">
        <f>1-U31</f>
        <v>4.1353259970358325E-2</v>
      </c>
      <c r="W31" s="29">
        <f t="shared" si="27"/>
        <v>476587.51072345325</v>
      </c>
      <c r="X31" s="29">
        <f t="shared" si="20"/>
        <v>6660770.4180854643</v>
      </c>
      <c r="Y31" s="35">
        <f t="shared" si="28"/>
        <v>66.990066920665498</v>
      </c>
      <c r="Z31" s="36">
        <f t="shared" si="29"/>
        <v>9.7096502702592886</v>
      </c>
    </row>
    <row r="32" spans="1:26" s="2" customFormat="1" x14ac:dyDescent="0.25">
      <c r="A32" s="2">
        <v>4</v>
      </c>
      <c r="B32" s="1" t="s">
        <v>39</v>
      </c>
      <c r="C32" s="1">
        <v>5</v>
      </c>
      <c r="D32">
        <v>2036</v>
      </c>
      <c r="E32">
        <v>3</v>
      </c>
      <c r="F32" s="3">
        <f t="shared" si="21"/>
        <v>1.4734774066797642E-3</v>
      </c>
      <c r="G32" s="2">
        <v>0.5</v>
      </c>
      <c r="H32" s="3">
        <f t="shared" si="22"/>
        <v>7.3403474431123069E-3</v>
      </c>
      <c r="I32" s="3">
        <f t="shared" si="23"/>
        <v>0.99265965255688771</v>
      </c>
      <c r="J32" s="5">
        <f t="shared" si="30"/>
        <v>99429.224723325504</v>
      </c>
      <c r="K32" s="5">
        <f t="shared" si="24"/>
        <v>729.8450554685013</v>
      </c>
      <c r="L32" s="5">
        <f t="shared" si="25"/>
        <v>495321.51097795629</v>
      </c>
      <c r="M32" s="5">
        <f t="shared" si="16"/>
        <v>7129047.2931753462</v>
      </c>
      <c r="N32" s="33">
        <f t="shared" si="26"/>
        <v>71.699717190924801</v>
      </c>
      <c r="O32" s="4"/>
      <c r="Q32" s="27" t="s">
        <v>40</v>
      </c>
      <c r="R32" s="29">
        <f t="shared" si="17"/>
        <v>99429.224723325504</v>
      </c>
      <c r="S32" s="29">
        <f t="shared" si="18"/>
        <v>495321.51097795629</v>
      </c>
      <c r="T32" s="35">
        <f t="shared" si="19"/>
        <v>71.699717190924801</v>
      </c>
      <c r="U32" s="42">
        <v>0.95864674002964168</v>
      </c>
      <c r="V32" s="43">
        <f>1-U32</f>
        <v>4.1353259970358325E-2</v>
      </c>
      <c r="W32" s="29">
        <f t="shared" si="27"/>
        <v>474838.35176557419</v>
      </c>
      <c r="X32" s="29">
        <f t="shared" si="20"/>
        <v>6184182.9073620113</v>
      </c>
      <c r="Y32" s="35">
        <f t="shared" si="28"/>
        <v>62.196833220517298</v>
      </c>
      <c r="Z32" s="36">
        <f t="shared" si="29"/>
        <v>9.5028839704075025</v>
      </c>
    </row>
    <row r="33" spans="1:26" s="2" customFormat="1" x14ac:dyDescent="0.25">
      <c r="A33" s="2">
        <v>5</v>
      </c>
      <c r="B33" s="1" t="s">
        <v>41</v>
      </c>
      <c r="C33" s="1">
        <v>5</v>
      </c>
      <c r="D33">
        <v>2033</v>
      </c>
      <c r="E33"/>
      <c r="F33" s="3">
        <f t="shared" si="21"/>
        <v>0</v>
      </c>
      <c r="G33" s="2">
        <v>0.5</v>
      </c>
      <c r="H33" s="3">
        <f t="shared" si="22"/>
        <v>0</v>
      </c>
      <c r="I33" s="3">
        <f t="shared" si="23"/>
        <v>1</v>
      </c>
      <c r="J33" s="5">
        <f t="shared" si="30"/>
        <v>98699.379667857007</v>
      </c>
      <c r="K33" s="5">
        <f t="shared" si="24"/>
        <v>0</v>
      </c>
      <c r="L33" s="5">
        <f t="shared" si="25"/>
        <v>493496.89833928505</v>
      </c>
      <c r="M33" s="5">
        <f t="shared" si="16"/>
        <v>6633725.7821973898</v>
      </c>
      <c r="N33" s="33">
        <f t="shared" si="26"/>
        <v>67.211423258395271</v>
      </c>
      <c r="O33" s="4"/>
      <c r="Q33" s="27" t="s">
        <v>42</v>
      </c>
      <c r="R33" s="29">
        <f t="shared" si="17"/>
        <v>98699.379667857007</v>
      </c>
      <c r="S33" s="29">
        <f t="shared" si="18"/>
        <v>493496.89833928505</v>
      </c>
      <c r="T33" s="35">
        <f t="shared" si="19"/>
        <v>67.211423258395271</v>
      </c>
      <c r="U33" s="42">
        <v>0.95864674002964168</v>
      </c>
      <c r="V33" s="43">
        <f>1-U33</f>
        <v>4.1353259970358325E-2</v>
      </c>
      <c r="W33" s="29">
        <f t="shared" si="27"/>
        <v>473089.19280769513</v>
      </c>
      <c r="X33" s="29">
        <f t="shared" si="20"/>
        <v>5709344.5555964373</v>
      </c>
      <c r="Y33" s="35">
        <f t="shared" si="28"/>
        <v>57.845799789314931</v>
      </c>
      <c r="Z33" s="36">
        <f t="shared" si="29"/>
        <v>9.3656234690803402</v>
      </c>
    </row>
    <row r="34" spans="1:26" s="2" customFormat="1" x14ac:dyDescent="0.25">
      <c r="A34" s="2">
        <v>6</v>
      </c>
      <c r="B34" s="1" t="s">
        <v>43</v>
      </c>
      <c r="C34" s="1">
        <v>5</v>
      </c>
      <c r="D34">
        <v>2254</v>
      </c>
      <c r="E34">
        <v>1</v>
      </c>
      <c r="F34" s="3">
        <f t="shared" si="21"/>
        <v>4.4365572315882877E-4</v>
      </c>
      <c r="G34" s="2">
        <v>0.5</v>
      </c>
      <c r="H34" s="3">
        <f t="shared" si="22"/>
        <v>2.2158209616662972E-3</v>
      </c>
      <c r="I34" s="3">
        <f t="shared" si="23"/>
        <v>0.99778417903833372</v>
      </c>
      <c r="J34" s="5">
        <f t="shared" si="30"/>
        <v>98699.379667857007</v>
      </c>
      <c r="K34" s="5">
        <f t="shared" si="24"/>
        <v>218.70015437149789</v>
      </c>
      <c r="L34" s="5">
        <f t="shared" si="25"/>
        <v>492950.14795335627</v>
      </c>
      <c r="M34" s="5">
        <f t="shared" si="16"/>
        <v>6140228.8838581052</v>
      </c>
      <c r="N34" s="33">
        <f t="shared" si="26"/>
        <v>62.211423258395278</v>
      </c>
      <c r="O34" s="4"/>
      <c r="Q34" s="27" t="s">
        <v>44</v>
      </c>
      <c r="R34" s="29">
        <f t="shared" si="17"/>
        <v>98699.379667857007</v>
      </c>
      <c r="S34" s="29">
        <f t="shared" si="18"/>
        <v>492950.14795335627</v>
      </c>
      <c r="T34" s="35">
        <f t="shared" si="19"/>
        <v>62.211423258395278</v>
      </c>
      <c r="U34" s="42">
        <v>0.96918021726394632</v>
      </c>
      <c r="V34" s="43">
        <f t="shared" ref="V34:V47" si="31">1-U34</f>
        <v>3.081978273605368E-2</v>
      </c>
      <c r="W34" s="29">
        <f t="shared" si="27"/>
        <v>477757.53149372828</v>
      </c>
      <c r="X34" s="29">
        <f t="shared" si="20"/>
        <v>5236255.3627887424</v>
      </c>
      <c r="Y34" s="35">
        <f t="shared" si="28"/>
        <v>53.052566089166724</v>
      </c>
      <c r="Z34" s="36">
        <f t="shared" si="29"/>
        <v>9.1588571692285541</v>
      </c>
    </row>
    <row r="35" spans="1:26" s="2" customFormat="1" x14ac:dyDescent="0.25">
      <c r="A35" s="2">
        <v>7</v>
      </c>
      <c r="B35" s="1" t="s">
        <v>45</v>
      </c>
      <c r="C35" s="1">
        <v>5</v>
      </c>
      <c r="D35">
        <v>2280</v>
      </c>
      <c r="E35">
        <v>2</v>
      </c>
      <c r="F35" s="3">
        <f t="shared" si="21"/>
        <v>8.7719298245614037E-4</v>
      </c>
      <c r="G35" s="2">
        <v>0.5</v>
      </c>
      <c r="H35" s="3">
        <f t="shared" si="22"/>
        <v>4.3763676148796497E-3</v>
      </c>
      <c r="I35" s="3">
        <f t="shared" si="23"/>
        <v>0.99562363238512031</v>
      </c>
      <c r="J35" s="5">
        <f t="shared" si="30"/>
        <v>98480.679513485506</v>
      </c>
      <c r="K35" s="5">
        <f t="shared" si="24"/>
        <v>430.98765651415977</v>
      </c>
      <c r="L35" s="5">
        <f t="shared" si="25"/>
        <v>491325.92842614214</v>
      </c>
      <c r="M35" s="5">
        <f t="shared" si="16"/>
        <v>5647278.7359047486</v>
      </c>
      <c r="N35" s="33">
        <f t="shared" si="26"/>
        <v>57.344026907647759</v>
      </c>
      <c r="O35" s="4"/>
      <c r="Q35" s="27" t="s">
        <v>46</v>
      </c>
      <c r="R35" s="29">
        <f t="shared" si="17"/>
        <v>98480.679513485506</v>
      </c>
      <c r="S35" s="29">
        <f t="shared" si="18"/>
        <v>491325.92842614214</v>
      </c>
      <c r="T35" s="35">
        <f t="shared" si="19"/>
        <v>57.344026907647759</v>
      </c>
      <c r="U35" s="42">
        <v>0.96192878092594225</v>
      </c>
      <c r="V35" s="43">
        <f t="shared" si="31"/>
        <v>3.8071219074057749E-2</v>
      </c>
      <c r="W35" s="29">
        <f t="shared" si="27"/>
        <v>472620.55136826565</v>
      </c>
      <c r="X35" s="29">
        <f t="shared" si="20"/>
        <v>4758497.8312950144</v>
      </c>
      <c r="Y35" s="35">
        <f t="shared" si="28"/>
        <v>48.319100302749298</v>
      </c>
      <c r="Z35" s="36">
        <f t="shared" si="29"/>
        <v>9.0249266048984609</v>
      </c>
    </row>
    <row r="36" spans="1:26" s="2" customFormat="1" x14ac:dyDescent="0.25">
      <c r="A36" s="2">
        <v>8</v>
      </c>
      <c r="B36" s="1" t="s">
        <v>47</v>
      </c>
      <c r="C36" s="1">
        <v>5</v>
      </c>
      <c r="D36">
        <v>2564</v>
      </c>
      <c r="E36">
        <v>1</v>
      </c>
      <c r="F36" s="3">
        <f t="shared" si="21"/>
        <v>3.9001560062402497E-4</v>
      </c>
      <c r="G36" s="2">
        <v>0.5</v>
      </c>
      <c r="H36" s="3">
        <f t="shared" si="22"/>
        <v>1.9481784531463081E-3</v>
      </c>
      <c r="I36" s="3">
        <f t="shared" si="23"/>
        <v>0.99805182154685368</v>
      </c>
      <c r="J36" s="5">
        <f t="shared" si="30"/>
        <v>98049.691856971345</v>
      </c>
      <c r="K36" s="5">
        <f t="shared" si="24"/>
        <v>191.01829701338659</v>
      </c>
      <c r="L36" s="5">
        <f t="shared" si="25"/>
        <v>489770.91354232328</v>
      </c>
      <c r="M36" s="5">
        <f t="shared" si="16"/>
        <v>5155952.8074786067</v>
      </c>
      <c r="N36" s="33">
        <f t="shared" si="26"/>
        <v>52.585099553395665</v>
      </c>
      <c r="O36" s="4"/>
      <c r="Q36" s="27" t="s">
        <v>48</v>
      </c>
      <c r="R36" s="29">
        <f t="shared" si="17"/>
        <v>98049.691856971345</v>
      </c>
      <c r="S36" s="29">
        <f t="shared" si="18"/>
        <v>489770.91354232328</v>
      </c>
      <c r="T36" s="35">
        <f t="shared" si="19"/>
        <v>52.585099553395665</v>
      </c>
      <c r="U36" s="42">
        <v>0.95558309086652893</v>
      </c>
      <c r="V36" s="43">
        <f t="shared" si="31"/>
        <v>4.4416909133471072E-2</v>
      </c>
      <c r="W36" s="29">
        <f t="shared" si="27"/>
        <v>468016.80337929679</v>
      </c>
      <c r="X36" s="29">
        <f t="shared" si="20"/>
        <v>4285877.2799267489</v>
      </c>
      <c r="Y36" s="35">
        <f t="shared" si="28"/>
        <v>43.711277401857764</v>
      </c>
      <c r="Z36" s="36">
        <f t="shared" si="29"/>
        <v>8.873822151537901</v>
      </c>
    </row>
    <row r="37" spans="1:26" s="2" customFormat="1" x14ac:dyDescent="0.25">
      <c r="A37" s="2">
        <v>9</v>
      </c>
      <c r="B37" s="1" t="s">
        <v>49</v>
      </c>
      <c r="C37" s="1">
        <v>5</v>
      </c>
      <c r="D37">
        <v>2843</v>
      </c>
      <c r="E37">
        <v>3</v>
      </c>
      <c r="F37" s="3">
        <f t="shared" si="21"/>
        <v>1.0552233556102709E-3</v>
      </c>
      <c r="G37" s="2">
        <v>0.5</v>
      </c>
      <c r="H37" s="3">
        <f t="shared" si="22"/>
        <v>5.2622346956674275E-3</v>
      </c>
      <c r="I37" s="3">
        <f t="shared" si="23"/>
        <v>0.99473776530433256</v>
      </c>
      <c r="J37" s="5">
        <f t="shared" si="30"/>
        <v>97858.673559957955</v>
      </c>
      <c r="K37" s="5">
        <f t="shared" si="24"/>
        <v>514.95530727920345</v>
      </c>
      <c r="L37" s="5">
        <f t="shared" si="25"/>
        <v>488005.97953159176</v>
      </c>
      <c r="M37" s="5">
        <f t="shared" si="16"/>
        <v>4666181.8939362839</v>
      </c>
      <c r="N37" s="33">
        <f t="shared" si="26"/>
        <v>47.682864729178213</v>
      </c>
      <c r="O37" s="4"/>
      <c r="Q37" s="27" t="s">
        <v>50</v>
      </c>
      <c r="R37" s="29">
        <f t="shared" si="17"/>
        <v>97858.673559957955</v>
      </c>
      <c r="S37" s="29">
        <f t="shared" si="18"/>
        <v>488005.97953159176</v>
      </c>
      <c r="T37" s="35">
        <f t="shared" si="19"/>
        <v>47.682864729178213</v>
      </c>
      <c r="U37" s="42">
        <v>0.95343645724036619</v>
      </c>
      <c r="V37" s="43">
        <f t="shared" si="31"/>
        <v>4.6563542759633814E-2</v>
      </c>
      <c r="W37" s="29">
        <f t="shared" si="27"/>
        <v>465282.69223671552</v>
      </c>
      <c r="X37" s="29">
        <f t="shared" si="20"/>
        <v>3817860.4765474522</v>
      </c>
      <c r="Y37" s="35">
        <f t="shared" si="28"/>
        <v>39.014022341190341</v>
      </c>
      <c r="Z37" s="36">
        <f t="shared" si="29"/>
        <v>8.6688423879878727</v>
      </c>
    </row>
    <row r="38" spans="1:26" s="2" customFormat="1" x14ac:dyDescent="0.25">
      <c r="A38" s="2">
        <v>10</v>
      </c>
      <c r="B38" s="1" t="s">
        <v>51</v>
      </c>
      <c r="C38" s="1">
        <v>5</v>
      </c>
      <c r="D38">
        <v>2772</v>
      </c>
      <c r="E38">
        <v>5</v>
      </c>
      <c r="F38" s="3">
        <f t="shared" si="21"/>
        <v>1.8037518037518038E-3</v>
      </c>
      <c r="G38" s="2">
        <v>0.5</v>
      </c>
      <c r="H38" s="3">
        <f t="shared" si="22"/>
        <v>8.9782725803555386E-3</v>
      </c>
      <c r="I38" s="3">
        <f t="shared" si="23"/>
        <v>0.99102172741964445</v>
      </c>
      <c r="J38" s="5">
        <f t="shared" si="30"/>
        <v>97343.718252678751</v>
      </c>
      <c r="K38" s="5">
        <f t="shared" si="24"/>
        <v>873.97843645788055</v>
      </c>
      <c r="L38" s="5">
        <f t="shared" si="25"/>
        <v>484533.645172249</v>
      </c>
      <c r="M38" s="5">
        <f t="shared" si="16"/>
        <v>4178175.9144046926</v>
      </c>
      <c r="N38" s="33">
        <f t="shared" si="26"/>
        <v>42.921885350210729</v>
      </c>
      <c r="O38" s="4"/>
      <c r="Q38" s="27" t="s">
        <v>52</v>
      </c>
      <c r="R38" s="29">
        <f t="shared" si="17"/>
        <v>97343.718252678751</v>
      </c>
      <c r="S38" s="29">
        <f t="shared" si="18"/>
        <v>484533.645172249</v>
      </c>
      <c r="T38" s="35">
        <f t="shared" si="19"/>
        <v>42.921885350210729</v>
      </c>
      <c r="U38" s="42">
        <v>0.93748024841036759</v>
      </c>
      <c r="V38" s="43">
        <f t="shared" si="31"/>
        <v>6.2519751589632411E-2</v>
      </c>
      <c r="W38" s="29">
        <f t="shared" si="27"/>
        <v>454240.7220392609</v>
      </c>
      <c r="X38" s="29">
        <f t="shared" si="20"/>
        <v>3352577.7843107367</v>
      </c>
      <c r="Y38" s="35">
        <f t="shared" si="28"/>
        <v>34.440617684320671</v>
      </c>
      <c r="Z38" s="36">
        <f t="shared" si="29"/>
        <v>8.4812676658900585</v>
      </c>
    </row>
    <row r="39" spans="1:26" s="2" customFormat="1" x14ac:dyDescent="0.25">
      <c r="A39" s="2">
        <v>11</v>
      </c>
      <c r="B39" s="1" t="s">
        <v>53</v>
      </c>
      <c r="C39" s="1">
        <v>5</v>
      </c>
      <c r="D39">
        <v>2708</v>
      </c>
      <c r="E39">
        <v>2</v>
      </c>
      <c r="F39" s="3">
        <f t="shared" si="21"/>
        <v>7.3855243722304289E-4</v>
      </c>
      <c r="G39" s="2">
        <v>0.5</v>
      </c>
      <c r="H39" s="3">
        <f t="shared" si="22"/>
        <v>3.6859565057132328E-3</v>
      </c>
      <c r="I39" s="3">
        <f t="shared" si="23"/>
        <v>0.99631404349428676</v>
      </c>
      <c r="J39" s="5">
        <f t="shared" si="30"/>
        <v>96469.73981622087</v>
      </c>
      <c r="K39" s="5">
        <f t="shared" si="24"/>
        <v>355.58326508006218</v>
      </c>
      <c r="L39" s="5">
        <f t="shared" si="25"/>
        <v>481459.74091840419</v>
      </c>
      <c r="M39" s="5">
        <f t="shared" si="16"/>
        <v>3693642.2692324435</v>
      </c>
      <c r="N39" s="33">
        <f t="shared" si="26"/>
        <v>38.288091957840827</v>
      </c>
      <c r="O39" s="4"/>
      <c r="Q39" s="27" t="s">
        <v>54</v>
      </c>
      <c r="R39" s="29">
        <f t="shared" si="17"/>
        <v>96469.73981622087</v>
      </c>
      <c r="S39" s="29">
        <f t="shared" si="18"/>
        <v>481459.74091840419</v>
      </c>
      <c r="T39" s="35">
        <f t="shared" si="19"/>
        <v>38.288091957840827</v>
      </c>
      <c r="U39" s="42">
        <v>0.91788799906018037</v>
      </c>
      <c r="V39" s="43">
        <f t="shared" si="31"/>
        <v>8.2112000939819629E-2</v>
      </c>
      <c r="W39" s="29">
        <f t="shared" si="27"/>
        <v>441926.11821962689</v>
      </c>
      <c r="X39" s="29">
        <f t="shared" si="20"/>
        <v>2898337.0622714758</v>
      </c>
      <c r="Y39" s="35">
        <f t="shared" si="28"/>
        <v>30.044002065237621</v>
      </c>
      <c r="Z39" s="36">
        <f t="shared" si="29"/>
        <v>8.2440898926032062</v>
      </c>
    </row>
    <row r="40" spans="1:26" s="2" customFormat="1" x14ac:dyDescent="0.25">
      <c r="A40" s="2">
        <v>12</v>
      </c>
      <c r="B40" s="1" t="s">
        <v>55</v>
      </c>
      <c r="C40" s="1">
        <v>5</v>
      </c>
      <c r="D40">
        <v>2167</v>
      </c>
      <c r="E40">
        <v>8</v>
      </c>
      <c r="F40" s="3">
        <f t="shared" si="21"/>
        <v>3.6917397323488694E-3</v>
      </c>
      <c r="G40" s="2">
        <v>0.5</v>
      </c>
      <c r="H40" s="3">
        <f t="shared" si="22"/>
        <v>1.8289894833104708E-2</v>
      </c>
      <c r="I40" s="3">
        <f t="shared" si="23"/>
        <v>0.98171010516689527</v>
      </c>
      <c r="J40" s="5">
        <f t="shared" si="30"/>
        <v>96114.156551140812</v>
      </c>
      <c r="K40" s="5">
        <f t="shared" si="24"/>
        <v>1757.9178152929273</v>
      </c>
      <c r="L40" s="5">
        <f t="shared" si="25"/>
        <v>476175.98821747175</v>
      </c>
      <c r="M40" s="5">
        <f t="shared" si="16"/>
        <v>3212182.5283140396</v>
      </c>
      <c r="N40" s="33">
        <f t="shared" si="26"/>
        <v>33.420493333933472</v>
      </c>
      <c r="O40" s="4"/>
      <c r="Q40" s="27" t="s">
        <v>56</v>
      </c>
      <c r="R40" s="29">
        <f t="shared" si="17"/>
        <v>96114.156551140812</v>
      </c>
      <c r="S40" s="29">
        <f t="shared" si="18"/>
        <v>476175.98821747175</v>
      </c>
      <c r="T40" s="35">
        <f t="shared" si="19"/>
        <v>33.420493333933472</v>
      </c>
      <c r="U40" s="42">
        <v>0.89571782863194893</v>
      </c>
      <c r="V40" s="43">
        <f t="shared" si="31"/>
        <v>0.10428217136805107</v>
      </c>
      <c r="W40" s="29">
        <f t="shared" si="27"/>
        <v>426519.32221282629</v>
      </c>
      <c r="X40" s="29">
        <f t="shared" si="20"/>
        <v>2456410.9440518487</v>
      </c>
      <c r="Y40" s="35">
        <f t="shared" si="28"/>
        <v>25.557223120871186</v>
      </c>
      <c r="Z40" s="36">
        <f t="shared" si="29"/>
        <v>7.863270213062286</v>
      </c>
    </row>
    <row r="41" spans="1:26" s="2" customFormat="1" x14ac:dyDescent="0.25">
      <c r="A41" s="2">
        <v>13</v>
      </c>
      <c r="B41" s="1" t="s">
        <v>57</v>
      </c>
      <c r="C41" s="1">
        <v>5</v>
      </c>
      <c r="D41">
        <v>1838</v>
      </c>
      <c r="E41">
        <v>10</v>
      </c>
      <c r="F41" s="3">
        <f t="shared" si="21"/>
        <v>5.4406964091403701E-3</v>
      </c>
      <c r="G41" s="2">
        <v>0.5</v>
      </c>
      <c r="H41" s="3">
        <f t="shared" si="22"/>
        <v>2.6838432635534086E-2</v>
      </c>
      <c r="I41" s="3">
        <f t="shared" si="23"/>
        <v>0.97316156736446591</v>
      </c>
      <c r="J41" s="5">
        <f t="shared" si="30"/>
        <v>94356.238735847888</v>
      </c>
      <c r="K41" s="5">
        <f t="shared" si="24"/>
        <v>2532.3735570544254</v>
      </c>
      <c r="L41" s="5">
        <f t="shared" si="25"/>
        <v>465450.25978660339</v>
      </c>
      <c r="M41" s="5">
        <f t="shared" si="16"/>
        <v>2736006.5400965679</v>
      </c>
      <c r="N41" s="33">
        <f t="shared" si="26"/>
        <v>28.996562143135773</v>
      </c>
      <c r="O41" s="4"/>
      <c r="Q41" s="27" t="s">
        <v>58</v>
      </c>
      <c r="R41" s="29">
        <f t="shared" si="17"/>
        <v>94356.238735847888</v>
      </c>
      <c r="S41" s="29">
        <f t="shared" si="18"/>
        <v>465450.25978660339</v>
      </c>
      <c r="T41" s="35">
        <f t="shared" si="19"/>
        <v>28.996562143135773</v>
      </c>
      <c r="U41" s="42">
        <v>0.86473435856680392</v>
      </c>
      <c r="V41" s="43">
        <f t="shared" si="31"/>
        <v>0.13526564143319608</v>
      </c>
      <c r="W41" s="29">
        <f t="shared" si="27"/>
        <v>402490.83184132073</v>
      </c>
      <c r="X41" s="29">
        <f t="shared" si="20"/>
        <v>2029891.6218390223</v>
      </c>
      <c r="Y41" s="35">
        <f t="shared" si="28"/>
        <v>21.513062082961394</v>
      </c>
      <c r="Z41" s="36">
        <f t="shared" si="29"/>
        <v>7.4835000601743786</v>
      </c>
    </row>
    <row r="42" spans="1:26" s="2" customFormat="1" x14ac:dyDescent="0.25">
      <c r="A42" s="2">
        <v>14</v>
      </c>
      <c r="B42" s="1" t="s">
        <v>59</v>
      </c>
      <c r="C42" s="1">
        <v>5</v>
      </c>
      <c r="D42">
        <v>1468</v>
      </c>
      <c r="E42">
        <v>17</v>
      </c>
      <c r="F42" s="3">
        <f t="shared" si="21"/>
        <v>1.1580381471389645E-2</v>
      </c>
      <c r="G42" s="2">
        <v>0.5</v>
      </c>
      <c r="H42" s="3">
        <f t="shared" si="22"/>
        <v>5.6272757365110893E-2</v>
      </c>
      <c r="I42" s="3">
        <f t="shared" si="23"/>
        <v>0.94372724263488905</v>
      </c>
      <c r="J42" s="5">
        <f t="shared" si="30"/>
        <v>91823.865178793465</v>
      </c>
      <c r="K42" s="5">
        <f t="shared" si="24"/>
        <v>5167.1820855328997</v>
      </c>
      <c r="L42" s="5">
        <f t="shared" si="25"/>
        <v>446201.37068013509</v>
      </c>
      <c r="M42" s="5">
        <f t="shared" si="16"/>
        <v>2270556.2803099644</v>
      </c>
      <c r="N42" s="33">
        <f t="shared" si="26"/>
        <v>24.727300205549884</v>
      </c>
      <c r="O42" s="4"/>
      <c r="Q42" s="27" t="s">
        <v>60</v>
      </c>
      <c r="R42" s="29">
        <f t="shared" si="17"/>
        <v>91823.865178793465</v>
      </c>
      <c r="S42" s="29">
        <f t="shared" si="18"/>
        <v>446201.37068013509</v>
      </c>
      <c r="T42" s="35">
        <f t="shared" si="19"/>
        <v>24.727300205549884</v>
      </c>
      <c r="U42" s="42">
        <v>0.81758889711164551</v>
      </c>
      <c r="V42" s="43">
        <f t="shared" si="31"/>
        <v>0.18241110288835449</v>
      </c>
      <c r="W42" s="29">
        <f t="shared" si="27"/>
        <v>364809.28654407617</v>
      </c>
      <c r="X42" s="29">
        <f t="shared" si="20"/>
        <v>1627400.7899977015</v>
      </c>
      <c r="Y42" s="35">
        <f t="shared" si="28"/>
        <v>17.723069997423135</v>
      </c>
      <c r="Z42" s="36">
        <f t="shared" si="29"/>
        <v>7.0042302081267493</v>
      </c>
    </row>
    <row r="43" spans="1:26" s="2" customFormat="1" x14ac:dyDescent="0.25">
      <c r="A43" s="2">
        <v>15</v>
      </c>
      <c r="B43" s="1" t="s">
        <v>61</v>
      </c>
      <c r="C43" s="1">
        <v>5</v>
      </c>
      <c r="D43">
        <v>1154</v>
      </c>
      <c r="E43">
        <v>14</v>
      </c>
      <c r="F43" s="3">
        <f t="shared" si="21"/>
        <v>1.2131715771230503E-2</v>
      </c>
      <c r="G43" s="2">
        <v>0.5</v>
      </c>
      <c r="H43" s="3">
        <f t="shared" si="22"/>
        <v>5.887300252312868E-2</v>
      </c>
      <c r="I43" s="3">
        <f t="shared" si="23"/>
        <v>0.94112699747687134</v>
      </c>
      <c r="J43" s="5">
        <f t="shared" si="30"/>
        <v>86656.683093260566</v>
      </c>
      <c r="K43" s="5">
        <f t="shared" si="24"/>
        <v>5101.7391223954919</v>
      </c>
      <c r="L43" s="5">
        <f t="shared" si="25"/>
        <v>420529.06766031409</v>
      </c>
      <c r="M43" s="5">
        <f t="shared" si="16"/>
        <v>1824354.9096298292</v>
      </c>
      <c r="N43" s="33">
        <f t="shared" si="26"/>
        <v>21.052674121699823</v>
      </c>
      <c r="O43" s="4"/>
      <c r="Q43" s="27" t="s">
        <v>62</v>
      </c>
      <c r="R43" s="29">
        <f t="shared" si="17"/>
        <v>86656.683093260566</v>
      </c>
      <c r="S43" s="29">
        <f t="shared" si="18"/>
        <v>420529.06766031409</v>
      </c>
      <c r="T43" s="35">
        <f t="shared" si="19"/>
        <v>21.052674121699823</v>
      </c>
      <c r="U43" s="42">
        <v>0.77888026534586052</v>
      </c>
      <c r="V43" s="43">
        <f t="shared" si="31"/>
        <v>0.22111973465413948</v>
      </c>
      <c r="W43" s="29">
        <f t="shared" si="27"/>
        <v>327541.79180491279</v>
      </c>
      <c r="X43" s="29">
        <f t="shared" si="20"/>
        <v>1262591.5034536254</v>
      </c>
      <c r="Y43" s="35">
        <f t="shared" si="28"/>
        <v>14.570041898497488</v>
      </c>
      <c r="Z43" s="36">
        <f t="shared" si="29"/>
        <v>6.4826322232023355</v>
      </c>
    </row>
    <row r="44" spans="1:26" s="2" customFormat="1" x14ac:dyDescent="0.25">
      <c r="A44" s="2">
        <v>16</v>
      </c>
      <c r="B44" s="1" t="s">
        <v>63</v>
      </c>
      <c r="C44" s="1">
        <v>5</v>
      </c>
      <c r="D44">
        <v>715</v>
      </c>
      <c r="E44">
        <v>21</v>
      </c>
      <c r="F44" s="3">
        <f t="shared" si="21"/>
        <v>2.937062937062937E-2</v>
      </c>
      <c r="G44" s="2">
        <v>0.5</v>
      </c>
      <c r="H44" s="3">
        <f t="shared" si="22"/>
        <v>0.13680781758957655</v>
      </c>
      <c r="I44" s="3">
        <f t="shared" si="23"/>
        <v>0.86319218241042339</v>
      </c>
      <c r="J44" s="5">
        <f t="shared" si="30"/>
        <v>81554.943970865075</v>
      </c>
      <c r="K44" s="5">
        <f t="shared" si="24"/>
        <v>11157.353898294245</v>
      </c>
      <c r="L44" s="5">
        <f t="shared" si="25"/>
        <v>379881.33510858973</v>
      </c>
      <c r="M44" s="5">
        <f t="shared" si="16"/>
        <v>1403825.8419695152</v>
      </c>
      <c r="N44" s="33">
        <f t="shared" si="26"/>
        <v>17.213252484987567</v>
      </c>
      <c r="O44" s="4"/>
      <c r="Q44" s="27" t="s">
        <v>64</v>
      </c>
      <c r="R44" s="29">
        <f t="shared" si="17"/>
        <v>81554.943970865075</v>
      </c>
      <c r="S44" s="29">
        <f t="shared" si="18"/>
        <v>379881.33510858973</v>
      </c>
      <c r="T44" s="35">
        <f t="shared" si="19"/>
        <v>17.213252484987567</v>
      </c>
      <c r="U44" s="42">
        <v>0.71980976748499381</v>
      </c>
      <c r="V44" s="43">
        <f t="shared" si="31"/>
        <v>0.28019023251500619</v>
      </c>
      <c r="W44" s="29">
        <f t="shared" si="27"/>
        <v>273442.29549640301</v>
      </c>
      <c r="X44" s="29">
        <f t="shared" si="20"/>
        <v>935049.71164871263</v>
      </c>
      <c r="Y44" s="35">
        <f t="shared" si="28"/>
        <v>11.465273178076764</v>
      </c>
      <c r="Z44" s="36">
        <f t="shared" si="29"/>
        <v>5.7479793069108034</v>
      </c>
    </row>
    <row r="45" spans="1:26" s="2" customFormat="1" x14ac:dyDescent="0.25">
      <c r="A45" s="2">
        <v>17</v>
      </c>
      <c r="B45" s="1" t="s">
        <v>65</v>
      </c>
      <c r="C45" s="1">
        <v>5</v>
      </c>
      <c r="D45">
        <v>547</v>
      </c>
      <c r="E45">
        <v>17</v>
      </c>
      <c r="F45" s="3">
        <f t="shared" si="21"/>
        <v>3.1078610603290677E-2</v>
      </c>
      <c r="G45" s="2">
        <v>0.5</v>
      </c>
      <c r="H45" s="3">
        <f t="shared" si="22"/>
        <v>0.1441899915182358</v>
      </c>
      <c r="I45" s="3">
        <f t="shared" si="23"/>
        <v>0.85581000848176414</v>
      </c>
      <c r="J45" s="5">
        <f t="shared" si="30"/>
        <v>70397.59007257082</v>
      </c>
      <c r="K45" s="5">
        <f t="shared" si="24"/>
        <v>10150.627915468227</v>
      </c>
      <c r="L45" s="5">
        <f t="shared" si="25"/>
        <v>326611.38057418348</v>
      </c>
      <c r="M45" s="5">
        <f t="shared" si="16"/>
        <v>1023944.5068609256</v>
      </c>
      <c r="N45" s="33">
        <f t="shared" si="26"/>
        <v>14.545164199589376</v>
      </c>
      <c r="O45" s="4"/>
      <c r="Q45" s="27" t="s">
        <v>66</v>
      </c>
      <c r="R45" s="29">
        <f t="shared" si="17"/>
        <v>70397.59007257082</v>
      </c>
      <c r="S45" s="29">
        <f t="shared" si="18"/>
        <v>326611.38057418348</v>
      </c>
      <c r="T45" s="35">
        <f t="shared" si="19"/>
        <v>14.545164199589376</v>
      </c>
      <c r="U45" s="42">
        <v>0.68480776711742686</v>
      </c>
      <c r="V45" s="43">
        <f t="shared" si="31"/>
        <v>0.31519223288257314</v>
      </c>
      <c r="W45" s="29">
        <f t="shared" si="27"/>
        <v>223666.0102461467</v>
      </c>
      <c r="X45" s="29">
        <f t="shared" si="20"/>
        <v>661607.41615230963</v>
      </c>
      <c r="Y45" s="35">
        <f t="shared" si="28"/>
        <v>9.3981543327019832</v>
      </c>
      <c r="Z45" s="36">
        <f t="shared" si="29"/>
        <v>5.1470098668873927</v>
      </c>
    </row>
    <row r="46" spans="1:26" s="2" customFormat="1" x14ac:dyDescent="0.25">
      <c r="A46" s="2">
        <v>18</v>
      </c>
      <c r="B46" s="1" t="s">
        <v>67</v>
      </c>
      <c r="C46" s="1">
        <v>5</v>
      </c>
      <c r="D46">
        <v>391</v>
      </c>
      <c r="E46">
        <v>16</v>
      </c>
      <c r="F46" s="3">
        <f t="shared" si="21"/>
        <v>4.0920716112531973E-2</v>
      </c>
      <c r="G46" s="2">
        <v>0.5</v>
      </c>
      <c r="H46" s="3">
        <f t="shared" si="22"/>
        <v>0.18561484918793505</v>
      </c>
      <c r="I46" s="3">
        <f t="shared" si="23"/>
        <v>0.81438515081206497</v>
      </c>
      <c r="J46" s="5">
        <f t="shared" si="30"/>
        <v>60246.962157102585</v>
      </c>
      <c r="K46" s="5">
        <f t="shared" si="24"/>
        <v>11182.730794821828</v>
      </c>
      <c r="L46" s="5">
        <f t="shared" si="25"/>
        <v>273277.98379845836</v>
      </c>
      <c r="M46" s="5">
        <f>L46+M47</f>
        <v>697333.12628674204</v>
      </c>
      <c r="N46" s="33">
        <f t="shared" si="26"/>
        <v>11.57457739476301</v>
      </c>
      <c r="O46" s="4"/>
      <c r="Q46" s="27" t="s">
        <v>68</v>
      </c>
      <c r="R46" s="29">
        <f t="shared" si="17"/>
        <v>60246.962157102585</v>
      </c>
      <c r="S46" s="29">
        <f t="shared" si="18"/>
        <v>273277.98379845836</v>
      </c>
      <c r="T46" s="35">
        <f t="shared" si="19"/>
        <v>11.57457739476301</v>
      </c>
      <c r="U46" s="42">
        <v>0.65629805890441617</v>
      </c>
      <c r="V46" s="43">
        <f t="shared" si="31"/>
        <v>0.34370194109558383</v>
      </c>
      <c r="W46" s="29">
        <f t="shared" si="27"/>
        <v>179351.8103082407</v>
      </c>
      <c r="X46" s="29">
        <f>X47+W46</f>
        <v>437941.40590616298</v>
      </c>
      <c r="Y46" s="35">
        <f t="shared" si="28"/>
        <v>7.2691035402609678</v>
      </c>
      <c r="Z46" s="36">
        <f t="shared" si="29"/>
        <v>4.3054738545020417</v>
      </c>
    </row>
    <row r="47" spans="1:26" s="2" customFormat="1" x14ac:dyDescent="0.25">
      <c r="A47" s="12">
        <v>19</v>
      </c>
      <c r="B47" s="13" t="s">
        <v>69</v>
      </c>
      <c r="C47" s="12"/>
      <c r="D47">
        <v>242</v>
      </c>
      <c r="E47">
        <v>28</v>
      </c>
      <c r="F47" s="17">
        <f t="shared" si="21"/>
        <v>0.11570247933884298</v>
      </c>
      <c r="G47" s="12"/>
      <c r="H47" s="17">
        <v>1</v>
      </c>
      <c r="I47" s="17">
        <f t="shared" si="23"/>
        <v>0</v>
      </c>
      <c r="J47" s="21">
        <f t="shared" si="30"/>
        <v>49064.231362280763</v>
      </c>
      <c r="K47" s="21">
        <f t="shared" si="24"/>
        <v>49064.231362280763</v>
      </c>
      <c r="L47" s="21">
        <f>K47/F47</f>
        <v>424055.14248828375</v>
      </c>
      <c r="M47" s="21">
        <f>L47</f>
        <v>424055.14248828375</v>
      </c>
      <c r="N47" s="34">
        <f t="shared" si="26"/>
        <v>8.6428571428571423</v>
      </c>
      <c r="O47" s="4"/>
      <c r="Q47" s="30" t="s">
        <v>69</v>
      </c>
      <c r="R47" s="31">
        <f t="shared" si="17"/>
        <v>49064.231362280763</v>
      </c>
      <c r="S47" s="31">
        <f t="shared" si="18"/>
        <v>424055.14248828375</v>
      </c>
      <c r="T47" s="38">
        <f t="shared" si="19"/>
        <v>8.6428571428571423</v>
      </c>
      <c r="U47" s="44">
        <v>0.6098018151143324</v>
      </c>
      <c r="V47" s="45">
        <f t="shared" si="31"/>
        <v>0.3901981848856676</v>
      </c>
      <c r="W47" s="31">
        <f t="shared" si="27"/>
        <v>258589.59559792228</v>
      </c>
      <c r="X47" s="31">
        <f>W47</f>
        <v>258589.59559792228</v>
      </c>
      <c r="Y47" s="38">
        <f t="shared" si="28"/>
        <v>5.2704299734881586</v>
      </c>
      <c r="Z47" s="37">
        <f t="shared" si="29"/>
        <v>3.3724271693689838</v>
      </c>
    </row>
    <row r="48" spans="1:26" s="2" customFormat="1" ht="13.2" x14ac:dyDescent="0.25">
      <c r="B48" s="2" t="s">
        <v>70</v>
      </c>
      <c r="D48" s="25">
        <f>SUM(D29:D47)</f>
        <v>31498</v>
      </c>
      <c r="E48" s="25">
        <f>SUM(E29:E47)</f>
        <v>150</v>
      </c>
    </row>
    <row r="51" spans="1:26" s="2" customFormat="1" ht="18" thickBot="1" x14ac:dyDescent="0.35">
      <c r="B51" s="74" t="s">
        <v>89</v>
      </c>
      <c r="C51" s="74"/>
      <c r="D51" s="74"/>
      <c r="E51" s="74"/>
      <c r="F51" s="74"/>
      <c r="G51" s="74"/>
      <c r="H51" s="74"/>
      <c r="I51" s="74"/>
      <c r="J51" s="74"/>
      <c r="K51" s="74"/>
      <c r="L51" s="74"/>
      <c r="M51" s="74"/>
      <c r="N51" s="74"/>
      <c r="Q51" s="60" t="s">
        <v>92</v>
      </c>
      <c r="R51" s="61"/>
      <c r="S51" s="61"/>
      <c r="T51" s="61"/>
      <c r="U51" s="61"/>
      <c r="V51" s="61"/>
      <c r="W51" s="61"/>
      <c r="X51" s="61"/>
      <c r="Y51" s="61"/>
      <c r="Z51" s="62"/>
    </row>
    <row r="52" spans="1:26" s="9" customFormat="1" ht="14.25" customHeight="1" x14ac:dyDescent="0.35">
      <c r="A52" s="7"/>
      <c r="B52" s="67" t="s">
        <v>0</v>
      </c>
      <c r="C52" s="6" t="s">
        <v>1</v>
      </c>
      <c r="D52" s="8" t="s">
        <v>71</v>
      </c>
      <c r="E52" s="8" t="s">
        <v>72</v>
      </c>
      <c r="F52" s="8" t="s">
        <v>73</v>
      </c>
      <c r="G52" s="8" t="s">
        <v>5</v>
      </c>
      <c r="H52" s="8" t="s">
        <v>74</v>
      </c>
      <c r="I52" s="8" t="s">
        <v>75</v>
      </c>
      <c r="J52" s="8" t="s">
        <v>76</v>
      </c>
      <c r="K52" s="8" t="s">
        <v>77</v>
      </c>
      <c r="L52" s="8" t="s">
        <v>78</v>
      </c>
      <c r="M52" s="8" t="s">
        <v>79</v>
      </c>
      <c r="N52" s="22" t="s">
        <v>80</v>
      </c>
      <c r="Q52" s="26" t="s">
        <v>13</v>
      </c>
      <c r="R52" s="63" t="s">
        <v>14</v>
      </c>
      <c r="S52" s="63"/>
      <c r="T52" s="63"/>
      <c r="U52" s="64" t="s">
        <v>15</v>
      </c>
      <c r="V52" s="65" t="s">
        <v>16</v>
      </c>
      <c r="W52" s="66" t="s">
        <v>17</v>
      </c>
      <c r="X52" s="66" t="s">
        <v>18</v>
      </c>
      <c r="Y52" s="59" t="s">
        <v>19</v>
      </c>
      <c r="Z52" s="59" t="s">
        <v>20</v>
      </c>
    </row>
    <row r="53" spans="1:26" s="10" customFormat="1" ht="35.549999999999997" customHeight="1" thickBot="1" x14ac:dyDescent="0.35">
      <c r="B53" s="68"/>
      <c r="C53" s="11"/>
      <c r="D53" s="23" t="s">
        <v>21</v>
      </c>
      <c r="E53" s="23" t="s">
        <v>22</v>
      </c>
      <c r="F53" s="23" t="s">
        <v>23</v>
      </c>
      <c r="G53" s="23"/>
      <c r="H53" s="23" t="s">
        <v>24</v>
      </c>
      <c r="I53" s="23" t="s">
        <v>25</v>
      </c>
      <c r="J53" s="23" t="s">
        <v>26</v>
      </c>
      <c r="K53" s="23" t="s">
        <v>27</v>
      </c>
      <c r="L53" s="23" t="s">
        <v>28</v>
      </c>
      <c r="M53" s="23" t="s">
        <v>29</v>
      </c>
      <c r="N53" s="24" t="s">
        <v>30</v>
      </c>
      <c r="Q53" s="27" t="s">
        <v>31</v>
      </c>
      <c r="R53" s="28" t="s">
        <v>32</v>
      </c>
      <c r="S53" s="28" t="s">
        <v>33</v>
      </c>
      <c r="T53" s="28" t="s">
        <v>34</v>
      </c>
      <c r="U53" s="64"/>
      <c r="V53" s="65"/>
      <c r="W53" s="66"/>
      <c r="X53" s="66"/>
      <c r="Y53" s="59"/>
      <c r="Z53" s="59"/>
    </row>
    <row r="54" spans="1:26" s="2" customFormat="1" ht="13.2" x14ac:dyDescent="0.25">
      <c r="A54" s="2">
        <v>1</v>
      </c>
      <c r="B54" s="1">
        <v>0</v>
      </c>
      <c r="C54" s="1">
        <v>1</v>
      </c>
      <c r="D54" s="49">
        <f>D4+D29</f>
        <v>720</v>
      </c>
      <c r="E54" s="49">
        <f>E4+E29</f>
        <v>4</v>
      </c>
      <c r="F54" s="3">
        <f>E54/D54</f>
        <v>5.5555555555555558E-3</v>
      </c>
      <c r="G54" s="2">
        <v>0.3</v>
      </c>
      <c r="H54" s="18">
        <f>C54*F54/(1+(1-G54)*C54*F54)</f>
        <v>5.5340343110127288E-3</v>
      </c>
      <c r="I54" s="18">
        <f>1-H54</f>
        <v>0.99446596568898726</v>
      </c>
      <c r="J54" s="19">
        <v>100000</v>
      </c>
      <c r="K54" s="20">
        <f>J54*H54</f>
        <v>553.40343110127287</v>
      </c>
      <c r="L54" s="20">
        <f>C54*(J55+G54*K54)</f>
        <v>99612.617598229102</v>
      </c>
      <c r="M54" s="5">
        <f t="shared" ref="M54:M70" si="32">L54+M55</f>
        <v>7754301.5430512987</v>
      </c>
      <c r="N54" s="32">
        <f>M54/J54</f>
        <v>77.54301543051298</v>
      </c>
      <c r="O54" s="4"/>
      <c r="Q54" s="39">
        <v>0</v>
      </c>
      <c r="R54" s="29">
        <f t="shared" ref="R54:R72" si="33">J54</f>
        <v>100000</v>
      </c>
      <c r="S54" s="29">
        <f t="shared" ref="S54:S72" si="34">L54</f>
        <v>99612.617598229102</v>
      </c>
      <c r="T54" s="35">
        <f t="shared" ref="T54:T72" si="35">N54</f>
        <v>77.54301543051298</v>
      </c>
      <c r="U54" s="42">
        <v>0.96170886472285344</v>
      </c>
      <c r="V54" s="43">
        <f>1-U54</f>
        <v>3.829113527714656E-2</v>
      </c>
      <c r="W54" s="29">
        <f>S54*U54</f>
        <v>95798.337382464641</v>
      </c>
      <c r="X54" s="29">
        <f t="shared" ref="X54:X70" si="36">X55+W54</f>
        <v>6837066.5874206992</v>
      </c>
      <c r="Y54" s="40">
        <f>X54/R54</f>
        <v>68.370665874206992</v>
      </c>
      <c r="Z54" s="36">
        <f>T54-Y54</f>
        <v>9.1723495563059885</v>
      </c>
    </row>
    <row r="55" spans="1:26" s="2" customFormat="1" ht="13.2" x14ac:dyDescent="0.25">
      <c r="A55" s="2">
        <v>2</v>
      </c>
      <c r="B55" s="1" t="s">
        <v>35</v>
      </c>
      <c r="C55" s="1">
        <v>4</v>
      </c>
      <c r="D55" s="49">
        <f t="shared" ref="D55:E72" si="37">D5+D30</f>
        <v>2914</v>
      </c>
      <c r="E55" s="49">
        <f t="shared" si="37"/>
        <v>1</v>
      </c>
      <c r="F55" s="3">
        <f t="shared" ref="F55:F72" si="38">E55/D55</f>
        <v>3.4317089910775565E-4</v>
      </c>
      <c r="G55" s="2">
        <v>0.4</v>
      </c>
      <c r="H55" s="3">
        <f t="shared" ref="H55:H71" si="39">C55*F55/(1+(1-G55)*C55*F55)</f>
        <v>1.3715539706487449E-3</v>
      </c>
      <c r="I55" s="3">
        <f t="shared" ref="I55:I72" si="40">1-H55</f>
        <v>0.9986284460293513</v>
      </c>
      <c r="J55" s="5">
        <f>I54*J54</f>
        <v>99446.59656889872</v>
      </c>
      <c r="K55" s="5">
        <f t="shared" ref="K55:K72" si="41">J55*H55</f>
        <v>136.3963743915769</v>
      </c>
      <c r="L55" s="5">
        <f t="shared" ref="L55:L71" si="42">C55*(J56+G55*K55)</f>
        <v>397459.03497705515</v>
      </c>
      <c r="M55" s="5">
        <f t="shared" si="32"/>
        <v>7654688.9254530696</v>
      </c>
      <c r="N55" s="33">
        <f t="shared" ref="N55:N72" si="43">M55/J55</f>
        <v>76.972859701133544</v>
      </c>
      <c r="O55" s="4"/>
      <c r="Q55" s="27" t="s">
        <v>36</v>
      </c>
      <c r="R55" s="29">
        <f t="shared" si="33"/>
        <v>99446.59656889872</v>
      </c>
      <c r="S55" s="29">
        <f t="shared" si="34"/>
        <v>397459.03497705515</v>
      </c>
      <c r="T55" s="35">
        <f t="shared" si="35"/>
        <v>76.972859701133544</v>
      </c>
      <c r="U55" s="42">
        <v>0.96170886472285344</v>
      </c>
      <c r="V55" s="43">
        <f>1-U55</f>
        <v>3.829113527714656E-2</v>
      </c>
      <c r="W55" s="29">
        <f t="shared" ref="W55:W72" si="44">S55*U55</f>
        <v>382239.87730162463</v>
      </c>
      <c r="X55" s="29">
        <f t="shared" si="36"/>
        <v>6741268.2500382345</v>
      </c>
      <c r="Y55" s="35">
        <f t="shared" ref="Y55:Y72" si="45">X55/R55</f>
        <v>67.787822636722822</v>
      </c>
      <c r="Z55" s="36">
        <f t="shared" ref="Z55:Z72" si="46">T55-Y55</f>
        <v>9.1850370644107215</v>
      </c>
    </row>
    <row r="56" spans="1:26" s="2" customFormat="1" ht="13.2" x14ac:dyDescent="0.25">
      <c r="A56" s="2">
        <v>3</v>
      </c>
      <c r="B56" s="1" t="s">
        <v>37</v>
      </c>
      <c r="C56" s="1">
        <v>5</v>
      </c>
      <c r="D56" s="49">
        <f t="shared" si="37"/>
        <v>3666</v>
      </c>
      <c r="E56" s="49">
        <f t="shared" si="37"/>
        <v>0</v>
      </c>
      <c r="F56" s="3">
        <f t="shared" si="38"/>
        <v>0</v>
      </c>
      <c r="G56" s="2">
        <v>0.5</v>
      </c>
      <c r="H56" s="3">
        <f t="shared" si="39"/>
        <v>0</v>
      </c>
      <c r="I56" s="3">
        <f t="shared" si="40"/>
        <v>1</v>
      </c>
      <c r="J56" s="5">
        <f t="shared" ref="J56:J72" si="47">I55*J55</f>
        <v>99310.200194507153</v>
      </c>
      <c r="K56" s="5">
        <f t="shared" si="41"/>
        <v>0</v>
      </c>
      <c r="L56" s="5">
        <f t="shared" si="42"/>
        <v>496551.00097253575</v>
      </c>
      <c r="M56" s="5">
        <f t="shared" si="32"/>
        <v>7257229.8904760145</v>
      </c>
      <c r="N56" s="33">
        <f t="shared" si="43"/>
        <v>73.076379629304299</v>
      </c>
      <c r="O56" s="4"/>
      <c r="Q56" s="27" t="s">
        <v>38</v>
      </c>
      <c r="R56" s="29">
        <f t="shared" si="33"/>
        <v>99310.200194507153</v>
      </c>
      <c r="S56" s="29">
        <f t="shared" si="34"/>
        <v>496551.00097253575</v>
      </c>
      <c r="T56" s="35">
        <f t="shared" si="35"/>
        <v>73.076379629304299</v>
      </c>
      <c r="U56" s="42">
        <v>0.96170886472285344</v>
      </c>
      <c r="V56" s="43">
        <f>1-U56</f>
        <v>3.829113527714656E-2</v>
      </c>
      <c r="W56" s="29">
        <f t="shared" si="44"/>
        <v>477537.49942229385</v>
      </c>
      <c r="X56" s="29">
        <f t="shared" si="36"/>
        <v>6359028.3727366095</v>
      </c>
      <c r="Y56" s="35">
        <f t="shared" si="45"/>
        <v>64.031976174470827</v>
      </c>
      <c r="Z56" s="36">
        <f t="shared" si="46"/>
        <v>9.0444034548334713</v>
      </c>
    </row>
    <row r="57" spans="1:26" s="2" customFormat="1" ht="13.2" x14ac:dyDescent="0.25">
      <c r="A57" s="2">
        <v>4</v>
      </c>
      <c r="B57" s="1" t="s">
        <v>39</v>
      </c>
      <c r="C57" s="1">
        <v>5</v>
      </c>
      <c r="D57" s="49">
        <f t="shared" si="37"/>
        <v>4036</v>
      </c>
      <c r="E57" s="49">
        <f t="shared" si="37"/>
        <v>3</v>
      </c>
      <c r="F57" s="3">
        <f t="shared" si="38"/>
        <v>7.4331020812685826E-4</v>
      </c>
      <c r="G57" s="2">
        <v>0.5</v>
      </c>
      <c r="H57" s="3">
        <f t="shared" si="39"/>
        <v>3.7096574749598118E-3</v>
      </c>
      <c r="I57" s="3">
        <f t="shared" si="40"/>
        <v>0.99629034252504023</v>
      </c>
      <c r="J57" s="5">
        <f t="shared" si="47"/>
        <v>99310.200194507153</v>
      </c>
      <c r="K57" s="5">
        <f t="shared" si="41"/>
        <v>368.40682649130883</v>
      </c>
      <c r="L57" s="5">
        <f t="shared" si="42"/>
        <v>495629.98390630755</v>
      </c>
      <c r="M57" s="5">
        <f t="shared" si="32"/>
        <v>6760678.889503479</v>
      </c>
      <c r="N57" s="33">
        <f t="shared" si="43"/>
        <v>68.076379629304299</v>
      </c>
      <c r="O57" s="4"/>
      <c r="Q57" s="27" t="s">
        <v>40</v>
      </c>
      <c r="R57" s="29">
        <f t="shared" si="33"/>
        <v>99310.200194507153</v>
      </c>
      <c r="S57" s="29">
        <f t="shared" si="34"/>
        <v>495629.98390630755</v>
      </c>
      <c r="T57" s="35">
        <f t="shared" si="35"/>
        <v>68.076379629304299</v>
      </c>
      <c r="U57" s="42">
        <v>0.96170886472285344</v>
      </c>
      <c r="V57" s="43">
        <f>1-U57</f>
        <v>3.829113527714656E-2</v>
      </c>
      <c r="W57" s="29">
        <f t="shared" si="44"/>
        <v>476651.74914514116</v>
      </c>
      <c r="X57" s="29">
        <f t="shared" si="36"/>
        <v>5881490.8733143155</v>
      </c>
      <c r="Y57" s="35">
        <f t="shared" si="45"/>
        <v>59.223431850856549</v>
      </c>
      <c r="Z57" s="36">
        <f t="shared" si="46"/>
        <v>8.8529477784477493</v>
      </c>
    </row>
    <row r="58" spans="1:26" s="2" customFormat="1" ht="13.2" x14ac:dyDescent="0.25">
      <c r="A58" s="2">
        <v>5</v>
      </c>
      <c r="B58" s="1" t="s">
        <v>41</v>
      </c>
      <c r="C58" s="1">
        <v>5</v>
      </c>
      <c r="D58" s="49">
        <f t="shared" si="37"/>
        <v>4290</v>
      </c>
      <c r="E58" s="49">
        <f t="shared" si="37"/>
        <v>3</v>
      </c>
      <c r="F58" s="3">
        <f t="shared" si="38"/>
        <v>6.993006993006993E-4</v>
      </c>
      <c r="G58" s="2">
        <v>0.5</v>
      </c>
      <c r="H58" s="3">
        <f t="shared" si="39"/>
        <v>3.490401396160559E-3</v>
      </c>
      <c r="I58" s="3">
        <f t="shared" si="40"/>
        <v>0.99650959860383947</v>
      </c>
      <c r="J58" s="5">
        <f t="shared" si="47"/>
        <v>98941.793368015846</v>
      </c>
      <c r="K58" s="5">
        <f t="shared" si="41"/>
        <v>345.34657371035206</v>
      </c>
      <c r="L58" s="5">
        <f t="shared" si="42"/>
        <v>493845.60040580336</v>
      </c>
      <c r="M58" s="5">
        <f t="shared" si="32"/>
        <v>6265048.9055971717</v>
      </c>
      <c r="N58" s="33">
        <f t="shared" si="43"/>
        <v>63.320551329549943</v>
      </c>
      <c r="O58" s="4"/>
      <c r="Q58" s="27" t="s">
        <v>42</v>
      </c>
      <c r="R58" s="29">
        <f t="shared" si="33"/>
        <v>98941.793368015846</v>
      </c>
      <c r="S58" s="29">
        <f t="shared" si="34"/>
        <v>493845.60040580336</v>
      </c>
      <c r="T58" s="35">
        <f t="shared" si="35"/>
        <v>63.320551329549943</v>
      </c>
      <c r="U58" s="42">
        <v>0.96170886472285344</v>
      </c>
      <c r="V58" s="43">
        <f>1-U58</f>
        <v>3.829113527714656E-2</v>
      </c>
      <c r="W58" s="29">
        <f t="shared" si="44"/>
        <v>474935.69171464106</v>
      </c>
      <c r="X58" s="29">
        <f t="shared" si="36"/>
        <v>5404839.1241691746</v>
      </c>
      <c r="Y58" s="35">
        <f t="shared" si="45"/>
        <v>54.626451979354918</v>
      </c>
      <c r="Z58" s="36">
        <f t="shared" si="46"/>
        <v>8.6940993501950246</v>
      </c>
    </row>
    <row r="59" spans="1:26" s="2" customFormat="1" ht="13.2" x14ac:dyDescent="0.25">
      <c r="A59" s="2">
        <v>6</v>
      </c>
      <c r="B59" s="1" t="s">
        <v>43</v>
      </c>
      <c r="C59" s="1">
        <v>5</v>
      </c>
      <c r="D59" s="49">
        <f t="shared" si="37"/>
        <v>4484</v>
      </c>
      <c r="E59" s="49">
        <f t="shared" si="37"/>
        <v>6</v>
      </c>
      <c r="F59" s="3">
        <f t="shared" si="38"/>
        <v>1.3380909901873326E-3</v>
      </c>
      <c r="G59" s="2">
        <v>0.5</v>
      </c>
      <c r="H59" s="3">
        <f t="shared" si="39"/>
        <v>6.6681484774394296E-3</v>
      </c>
      <c r="I59" s="3">
        <f t="shared" si="40"/>
        <v>0.99333185152256054</v>
      </c>
      <c r="J59" s="5">
        <f t="shared" si="47"/>
        <v>98596.446794305491</v>
      </c>
      <c r="K59" s="5">
        <f t="shared" si="41"/>
        <v>657.45574657238592</v>
      </c>
      <c r="L59" s="5">
        <f t="shared" si="42"/>
        <v>491338.59460509644</v>
      </c>
      <c r="M59" s="5">
        <f t="shared" si="32"/>
        <v>5771203.3051913688</v>
      </c>
      <c r="N59" s="33">
        <f t="shared" si="43"/>
        <v>58.53358303298095</v>
      </c>
      <c r="O59" s="4"/>
      <c r="Q59" s="27" t="s">
        <v>44</v>
      </c>
      <c r="R59" s="29">
        <f t="shared" si="33"/>
        <v>98596.446794305491</v>
      </c>
      <c r="S59" s="29">
        <f t="shared" si="34"/>
        <v>491338.59460509644</v>
      </c>
      <c r="T59" s="35">
        <f t="shared" si="35"/>
        <v>58.53358303298095</v>
      </c>
      <c r="U59" s="42">
        <v>0.963091689110254</v>
      </c>
      <c r="V59" s="43">
        <f t="shared" ref="V59:V72" si="48">1-U59</f>
        <v>3.6908310889745999E-2</v>
      </c>
      <c r="W59" s="29">
        <f t="shared" si="44"/>
        <v>473204.11700328067</v>
      </c>
      <c r="X59" s="29">
        <f t="shared" si="36"/>
        <v>4929903.4324545339</v>
      </c>
      <c r="Y59" s="35">
        <f t="shared" si="45"/>
        <v>50.000822471213681</v>
      </c>
      <c r="Z59" s="36">
        <f t="shared" si="46"/>
        <v>8.5327605617672688</v>
      </c>
    </row>
    <row r="60" spans="1:26" s="2" customFormat="1" ht="13.2" x14ac:dyDescent="0.25">
      <c r="A60" s="2">
        <v>7</v>
      </c>
      <c r="B60" s="1" t="s">
        <v>45</v>
      </c>
      <c r="C60" s="1">
        <v>5</v>
      </c>
      <c r="D60" s="49">
        <f t="shared" si="37"/>
        <v>4656</v>
      </c>
      <c r="E60" s="49">
        <f t="shared" si="37"/>
        <v>5</v>
      </c>
      <c r="F60" s="3">
        <f t="shared" si="38"/>
        <v>1.0738831615120276E-3</v>
      </c>
      <c r="G60" s="2">
        <v>0.5</v>
      </c>
      <c r="H60" s="3">
        <f t="shared" si="39"/>
        <v>5.3550390917853699E-3</v>
      </c>
      <c r="I60" s="3">
        <f t="shared" si="40"/>
        <v>0.99464496090821464</v>
      </c>
      <c r="J60" s="5">
        <f t="shared" si="47"/>
        <v>97938.9910477331</v>
      </c>
      <c r="K60" s="5">
        <f t="shared" si="41"/>
        <v>524.46712567062809</v>
      </c>
      <c r="L60" s="5">
        <f t="shared" si="42"/>
        <v>488383.78742448898</v>
      </c>
      <c r="M60" s="5">
        <f t="shared" si="32"/>
        <v>5279864.7105862722</v>
      </c>
      <c r="N60" s="33">
        <f t="shared" si="43"/>
        <v>53.909731498183326</v>
      </c>
      <c r="O60" s="4"/>
      <c r="Q60" s="27" t="s">
        <v>46</v>
      </c>
      <c r="R60" s="29">
        <f t="shared" si="33"/>
        <v>97938.9910477331</v>
      </c>
      <c r="S60" s="29">
        <f t="shared" si="34"/>
        <v>488383.78742448898</v>
      </c>
      <c r="T60" s="35">
        <f t="shared" si="35"/>
        <v>53.909731498183326</v>
      </c>
      <c r="U60" s="42">
        <v>0.95736753435116873</v>
      </c>
      <c r="V60" s="43">
        <f t="shared" si="48"/>
        <v>4.2632465648831275E-2</v>
      </c>
      <c r="W60" s="29">
        <f t="shared" si="44"/>
        <v>467562.78238366835</v>
      </c>
      <c r="X60" s="29">
        <f t="shared" si="36"/>
        <v>4456699.3154512532</v>
      </c>
      <c r="Y60" s="35">
        <f t="shared" si="45"/>
        <v>45.504852232745236</v>
      </c>
      <c r="Z60" s="36">
        <f t="shared" si="46"/>
        <v>8.4048792654380904</v>
      </c>
    </row>
    <row r="61" spans="1:26" s="2" customFormat="1" ht="13.2" x14ac:dyDescent="0.25">
      <c r="A61" s="2">
        <v>8</v>
      </c>
      <c r="B61" s="1" t="s">
        <v>47</v>
      </c>
      <c r="C61" s="1">
        <v>5</v>
      </c>
      <c r="D61" s="49">
        <f t="shared" si="37"/>
        <v>5245</v>
      </c>
      <c r="E61" s="49">
        <f t="shared" si="37"/>
        <v>11</v>
      </c>
      <c r="F61" s="3">
        <f t="shared" si="38"/>
        <v>2.0972354623450904E-3</v>
      </c>
      <c r="G61" s="2">
        <v>0.5</v>
      </c>
      <c r="H61" s="3">
        <f t="shared" si="39"/>
        <v>1.0431484115694641E-2</v>
      </c>
      <c r="I61" s="3">
        <f t="shared" si="40"/>
        <v>0.98956851588430539</v>
      </c>
      <c r="J61" s="5">
        <f t="shared" si="47"/>
        <v>97414.523922062479</v>
      </c>
      <c r="K61" s="5">
        <f t="shared" si="41"/>
        <v>1016.1780589309503</v>
      </c>
      <c r="L61" s="5">
        <f t="shared" si="42"/>
        <v>484532.17446298507</v>
      </c>
      <c r="M61" s="5">
        <f t="shared" si="32"/>
        <v>4791480.9231617833</v>
      </c>
      <c r="N61" s="33">
        <f t="shared" si="43"/>
        <v>49.18651480548484</v>
      </c>
      <c r="O61" s="4"/>
      <c r="Q61" s="27" t="s">
        <v>48</v>
      </c>
      <c r="R61" s="29">
        <f t="shared" si="33"/>
        <v>97414.523922062479</v>
      </c>
      <c r="S61" s="29">
        <f t="shared" si="34"/>
        <v>484532.17446298507</v>
      </c>
      <c r="T61" s="35">
        <f t="shared" si="35"/>
        <v>49.18651480548484</v>
      </c>
      <c r="U61" s="42">
        <v>0.95681081085376496</v>
      </c>
      <c r="V61" s="43">
        <f t="shared" si="48"/>
        <v>4.3189189146235041E-2</v>
      </c>
      <c r="W61" s="29">
        <f t="shared" si="44"/>
        <v>463605.62273266667</v>
      </c>
      <c r="X61" s="29">
        <f t="shared" si="36"/>
        <v>3989136.5330675845</v>
      </c>
      <c r="Y61" s="35">
        <f t="shared" si="45"/>
        <v>40.950120910708712</v>
      </c>
      <c r="Z61" s="36">
        <f t="shared" si="46"/>
        <v>8.2363938947761284</v>
      </c>
    </row>
    <row r="62" spans="1:26" s="2" customFormat="1" ht="13.2" x14ac:dyDescent="0.25">
      <c r="A62" s="2">
        <v>9</v>
      </c>
      <c r="B62" s="1" t="s">
        <v>49</v>
      </c>
      <c r="C62" s="1">
        <v>5</v>
      </c>
      <c r="D62" s="49">
        <f t="shared" si="37"/>
        <v>5823</v>
      </c>
      <c r="E62" s="49">
        <f t="shared" si="37"/>
        <v>13</v>
      </c>
      <c r="F62" s="3">
        <f t="shared" si="38"/>
        <v>2.2325261892495278E-3</v>
      </c>
      <c r="G62" s="2">
        <v>0.5</v>
      </c>
      <c r="H62" s="3">
        <f t="shared" si="39"/>
        <v>1.1100674579455213E-2</v>
      </c>
      <c r="I62" s="3">
        <f t="shared" si="40"/>
        <v>0.98889932542054482</v>
      </c>
      <c r="J62" s="5">
        <f t="shared" si="47"/>
        <v>96398.34586313153</v>
      </c>
      <c r="K62" s="5">
        <f t="shared" si="41"/>
        <v>1070.0866674243957</v>
      </c>
      <c r="L62" s="5">
        <f t="shared" si="42"/>
        <v>479316.51264709665</v>
      </c>
      <c r="M62" s="5">
        <f t="shared" si="32"/>
        <v>4306948.748698798</v>
      </c>
      <c r="N62" s="33">
        <f t="shared" si="43"/>
        <v>44.678658229404661</v>
      </c>
      <c r="O62" s="4"/>
      <c r="Q62" s="27" t="s">
        <v>50</v>
      </c>
      <c r="R62" s="29">
        <f t="shared" si="33"/>
        <v>96398.34586313153</v>
      </c>
      <c r="S62" s="29">
        <f t="shared" si="34"/>
        <v>479316.51264709665</v>
      </c>
      <c r="T62" s="35">
        <f t="shared" si="35"/>
        <v>44.678658229404661</v>
      </c>
      <c r="U62" s="42">
        <v>0.94800928093814252</v>
      </c>
      <c r="V62" s="43">
        <f t="shared" si="48"/>
        <v>5.1990719061857482E-2</v>
      </c>
      <c r="W62" s="29">
        <f t="shared" si="44"/>
        <v>454396.50249635219</v>
      </c>
      <c r="X62" s="29">
        <f t="shared" si="36"/>
        <v>3525530.9103349177</v>
      </c>
      <c r="Y62" s="35">
        <f t="shared" si="45"/>
        <v>36.572524961585373</v>
      </c>
      <c r="Z62" s="36">
        <f t="shared" si="46"/>
        <v>8.1061332678192883</v>
      </c>
    </row>
    <row r="63" spans="1:26" s="2" customFormat="1" ht="13.2" x14ac:dyDescent="0.25">
      <c r="A63" s="2">
        <v>10</v>
      </c>
      <c r="B63" s="1" t="s">
        <v>51</v>
      </c>
      <c r="C63" s="1">
        <v>5</v>
      </c>
      <c r="D63" s="49">
        <f t="shared" si="37"/>
        <v>5518</v>
      </c>
      <c r="E63" s="49">
        <f t="shared" si="37"/>
        <v>19</v>
      </c>
      <c r="F63" s="3">
        <f t="shared" si="38"/>
        <v>3.4432765494744472E-3</v>
      </c>
      <c r="G63" s="2">
        <v>0.5</v>
      </c>
      <c r="H63" s="3">
        <f t="shared" si="39"/>
        <v>1.706944569221094E-2</v>
      </c>
      <c r="I63" s="3">
        <f t="shared" si="40"/>
        <v>0.98293055430778908</v>
      </c>
      <c r="J63" s="5">
        <f t="shared" si="47"/>
        <v>95328.259195707142</v>
      </c>
      <c r="K63" s="5">
        <f t="shared" si="41"/>
        <v>1627.2005432741312</v>
      </c>
      <c r="L63" s="5">
        <f t="shared" si="42"/>
        <v>472573.29462035041</v>
      </c>
      <c r="M63" s="5">
        <f t="shared" si="32"/>
        <v>3827632.236051701</v>
      </c>
      <c r="N63" s="33">
        <f t="shared" si="43"/>
        <v>40.152125595765291</v>
      </c>
      <c r="O63" s="4"/>
      <c r="Q63" s="27" t="s">
        <v>52</v>
      </c>
      <c r="R63" s="29">
        <f t="shared" si="33"/>
        <v>95328.259195707142</v>
      </c>
      <c r="S63" s="29">
        <f t="shared" si="34"/>
        <v>472573.29462035041</v>
      </c>
      <c r="T63" s="35">
        <f t="shared" si="35"/>
        <v>40.152125595765291</v>
      </c>
      <c r="U63" s="42">
        <v>0.94216194080535964</v>
      </c>
      <c r="V63" s="43">
        <f t="shared" si="48"/>
        <v>5.7838059194640357E-2</v>
      </c>
      <c r="W63" s="29">
        <f t="shared" si="44"/>
        <v>445240.57243229239</v>
      </c>
      <c r="X63" s="29">
        <f t="shared" si="36"/>
        <v>3071134.4078385653</v>
      </c>
      <c r="Y63" s="35">
        <f t="shared" si="45"/>
        <v>32.216411311294202</v>
      </c>
      <c r="Z63" s="36">
        <f t="shared" si="46"/>
        <v>7.9357142844710893</v>
      </c>
    </row>
    <row r="64" spans="1:26" s="2" customFormat="1" ht="13.2" x14ac:dyDescent="0.25">
      <c r="A64" s="2">
        <v>11</v>
      </c>
      <c r="B64" s="1" t="s">
        <v>53</v>
      </c>
      <c r="C64" s="1">
        <v>5</v>
      </c>
      <c r="D64" s="49">
        <f t="shared" si="37"/>
        <v>5319</v>
      </c>
      <c r="E64" s="49">
        <f t="shared" si="37"/>
        <v>16</v>
      </c>
      <c r="F64" s="3">
        <f t="shared" si="38"/>
        <v>3.0080842263583382E-3</v>
      </c>
      <c r="G64" s="2">
        <v>0.5</v>
      </c>
      <c r="H64" s="3">
        <f t="shared" si="39"/>
        <v>1.4928158238477329E-2</v>
      </c>
      <c r="I64" s="3">
        <f t="shared" si="40"/>
        <v>0.98507184176152263</v>
      </c>
      <c r="J64" s="5">
        <f t="shared" si="47"/>
        <v>93701.058652433014</v>
      </c>
      <c r="K64" s="5">
        <f t="shared" si="41"/>
        <v>1398.7842306763653</v>
      </c>
      <c r="L64" s="5">
        <f t="shared" si="42"/>
        <v>465008.33268547419</v>
      </c>
      <c r="M64" s="5">
        <f t="shared" si="32"/>
        <v>3355058.9414313505</v>
      </c>
      <c r="N64" s="33">
        <f t="shared" si="43"/>
        <v>35.805987570282738</v>
      </c>
      <c r="O64" s="4"/>
      <c r="Q64" s="27" t="s">
        <v>54</v>
      </c>
      <c r="R64" s="29">
        <f t="shared" si="33"/>
        <v>93701.058652433014</v>
      </c>
      <c r="S64" s="29">
        <f t="shared" si="34"/>
        <v>465008.33268547419</v>
      </c>
      <c r="T64" s="35">
        <f t="shared" si="35"/>
        <v>35.805987570282738</v>
      </c>
      <c r="U64" s="42">
        <v>0.92489605986448908</v>
      </c>
      <c r="V64" s="43">
        <f t="shared" si="48"/>
        <v>7.5103940135510916E-2</v>
      </c>
      <c r="W64" s="29">
        <f t="shared" si="44"/>
        <v>430084.37470495061</v>
      </c>
      <c r="X64" s="29">
        <f t="shared" si="36"/>
        <v>2625893.8354062727</v>
      </c>
      <c r="Y64" s="35">
        <f t="shared" si="45"/>
        <v>28.024164008077506</v>
      </c>
      <c r="Z64" s="36">
        <f t="shared" si="46"/>
        <v>7.7818235622052327</v>
      </c>
    </row>
    <row r="65" spans="1:26" s="2" customFormat="1" ht="13.2" x14ac:dyDescent="0.25">
      <c r="A65" s="2">
        <v>12</v>
      </c>
      <c r="B65" s="1" t="s">
        <v>55</v>
      </c>
      <c r="C65" s="1">
        <v>5</v>
      </c>
      <c r="D65" s="49">
        <f t="shared" si="37"/>
        <v>4228</v>
      </c>
      <c r="E65" s="49">
        <f t="shared" si="37"/>
        <v>25</v>
      </c>
      <c r="F65" s="3">
        <f t="shared" si="38"/>
        <v>5.9129612109744562E-3</v>
      </c>
      <c r="G65" s="2">
        <v>0.5</v>
      </c>
      <c r="H65" s="3">
        <f t="shared" si="39"/>
        <v>2.9134133550868194E-2</v>
      </c>
      <c r="I65" s="3">
        <f t="shared" si="40"/>
        <v>0.97086586644913175</v>
      </c>
      <c r="J65" s="5">
        <f t="shared" si="47"/>
        <v>92302.274421756651</v>
      </c>
      <c r="K65" s="5">
        <f t="shared" si="41"/>
        <v>2689.1467900523435</v>
      </c>
      <c r="L65" s="5">
        <f t="shared" si="42"/>
        <v>454788.50513365242</v>
      </c>
      <c r="M65" s="5">
        <f t="shared" si="32"/>
        <v>2890050.6087458762</v>
      </c>
      <c r="N65" s="33">
        <f t="shared" si="43"/>
        <v>31.310719338728017</v>
      </c>
      <c r="O65" s="4"/>
      <c r="Q65" s="27" t="s">
        <v>56</v>
      </c>
      <c r="R65" s="29">
        <f t="shared" si="33"/>
        <v>92302.274421756651</v>
      </c>
      <c r="S65" s="29">
        <f t="shared" si="34"/>
        <v>454788.50513365242</v>
      </c>
      <c r="T65" s="35">
        <f t="shared" si="35"/>
        <v>31.310719338728017</v>
      </c>
      <c r="U65" s="42">
        <v>0.89970667843387275</v>
      </c>
      <c r="V65" s="43">
        <f t="shared" si="48"/>
        <v>0.10029332156612725</v>
      </c>
      <c r="W65" s="29">
        <f t="shared" si="44"/>
        <v>409176.25534370472</v>
      </c>
      <c r="X65" s="29">
        <f t="shared" si="36"/>
        <v>2195809.4607013222</v>
      </c>
      <c r="Y65" s="35">
        <f t="shared" si="45"/>
        <v>23.789332109716096</v>
      </c>
      <c r="Z65" s="36">
        <f t="shared" si="46"/>
        <v>7.5213872290119212</v>
      </c>
    </row>
    <row r="66" spans="1:26" s="2" customFormat="1" ht="13.2" x14ac:dyDescent="0.25">
      <c r="A66" s="2">
        <v>13</v>
      </c>
      <c r="B66" s="1" t="s">
        <v>57</v>
      </c>
      <c r="C66" s="1">
        <v>5</v>
      </c>
      <c r="D66" s="49">
        <f t="shared" si="37"/>
        <v>3635</v>
      </c>
      <c r="E66" s="49">
        <f t="shared" si="37"/>
        <v>27</v>
      </c>
      <c r="F66" s="3">
        <f t="shared" si="38"/>
        <v>7.4277854195323248E-3</v>
      </c>
      <c r="G66" s="2">
        <v>0.5</v>
      </c>
      <c r="H66" s="3">
        <f t="shared" si="39"/>
        <v>3.6461850101282924E-2</v>
      </c>
      <c r="I66" s="3">
        <f t="shared" si="40"/>
        <v>0.96353814989871711</v>
      </c>
      <c r="J66" s="5">
        <f t="shared" si="47"/>
        <v>89613.127631704308</v>
      </c>
      <c r="K66" s="5">
        <f t="shared" si="41"/>
        <v>3267.4604268143371</v>
      </c>
      <c r="L66" s="5">
        <f t="shared" si="42"/>
        <v>439896.9870914857</v>
      </c>
      <c r="M66" s="5">
        <f t="shared" si="32"/>
        <v>2435262.1036122236</v>
      </c>
      <c r="N66" s="33">
        <f t="shared" si="43"/>
        <v>27.175282996714088</v>
      </c>
      <c r="O66" s="4"/>
      <c r="Q66" s="27" t="s">
        <v>58</v>
      </c>
      <c r="R66" s="29">
        <f t="shared" si="33"/>
        <v>89613.127631704308</v>
      </c>
      <c r="S66" s="29">
        <f t="shared" si="34"/>
        <v>439896.9870914857</v>
      </c>
      <c r="T66" s="35">
        <f t="shared" si="35"/>
        <v>27.175282996714088</v>
      </c>
      <c r="U66" s="42">
        <v>0.86438699185239576</v>
      </c>
      <c r="V66" s="43">
        <f t="shared" si="48"/>
        <v>0.13561300814760424</v>
      </c>
      <c r="W66" s="29">
        <f t="shared" si="44"/>
        <v>380241.2333969415</v>
      </c>
      <c r="X66" s="29">
        <f t="shared" si="36"/>
        <v>1786633.2053576177</v>
      </c>
      <c r="Y66" s="35">
        <f t="shared" si="45"/>
        <v>19.937181667181573</v>
      </c>
      <c r="Z66" s="36">
        <f t="shared" si="46"/>
        <v>7.2381013295325154</v>
      </c>
    </row>
    <row r="67" spans="1:26" s="2" customFormat="1" ht="13.2" x14ac:dyDescent="0.25">
      <c r="A67" s="2">
        <v>14</v>
      </c>
      <c r="B67" s="1" t="s">
        <v>59</v>
      </c>
      <c r="C67" s="1">
        <v>5</v>
      </c>
      <c r="D67" s="49">
        <f t="shared" si="37"/>
        <v>2832</v>
      </c>
      <c r="E67" s="49">
        <f t="shared" si="37"/>
        <v>30</v>
      </c>
      <c r="F67" s="3">
        <f t="shared" si="38"/>
        <v>1.059322033898305E-2</v>
      </c>
      <c r="G67" s="2">
        <v>0.5</v>
      </c>
      <c r="H67" s="3">
        <f t="shared" si="39"/>
        <v>5.159958720330237E-2</v>
      </c>
      <c r="I67" s="3">
        <f t="shared" si="40"/>
        <v>0.94840041279669762</v>
      </c>
      <c r="J67" s="5">
        <f t="shared" si="47"/>
        <v>86345.667204889978</v>
      </c>
      <c r="K67" s="5">
        <f t="shared" si="41"/>
        <v>4455.4007845660462</v>
      </c>
      <c r="L67" s="5">
        <f t="shared" si="42"/>
        <v>420589.83406303474</v>
      </c>
      <c r="M67" s="5">
        <f t="shared" si="32"/>
        <v>1995365.1165207378</v>
      </c>
      <c r="N67" s="33">
        <f t="shared" si="43"/>
        <v>23.109035822097802</v>
      </c>
      <c r="O67" s="4"/>
      <c r="Q67" s="27" t="s">
        <v>60</v>
      </c>
      <c r="R67" s="29">
        <f t="shared" si="33"/>
        <v>86345.667204889978</v>
      </c>
      <c r="S67" s="29">
        <f t="shared" si="34"/>
        <v>420589.83406303474</v>
      </c>
      <c r="T67" s="35">
        <f t="shared" si="35"/>
        <v>23.109035822097802</v>
      </c>
      <c r="U67" s="42">
        <v>0.82345390469096191</v>
      </c>
      <c r="V67" s="43">
        <f t="shared" si="48"/>
        <v>0.17654609530903809</v>
      </c>
      <c r="W67" s="29">
        <f t="shared" si="44"/>
        <v>346336.34113252972</v>
      </c>
      <c r="X67" s="29">
        <f t="shared" si="36"/>
        <v>1406391.9719606761</v>
      </c>
      <c r="Y67" s="35">
        <f t="shared" si="45"/>
        <v>16.287927553138747</v>
      </c>
      <c r="Z67" s="36">
        <f t="shared" si="46"/>
        <v>6.8211082689590548</v>
      </c>
    </row>
    <row r="68" spans="1:26" s="2" customFormat="1" ht="13.2" x14ac:dyDescent="0.25">
      <c r="A68" s="2">
        <v>15</v>
      </c>
      <c r="B68" s="1" t="s">
        <v>61</v>
      </c>
      <c r="C68" s="1">
        <v>5</v>
      </c>
      <c r="D68" s="49">
        <f t="shared" si="37"/>
        <v>2155</v>
      </c>
      <c r="E68" s="49">
        <f t="shared" si="37"/>
        <v>41</v>
      </c>
      <c r="F68" s="3">
        <f t="shared" si="38"/>
        <v>1.9025522041763342E-2</v>
      </c>
      <c r="G68" s="2">
        <v>0.5</v>
      </c>
      <c r="H68" s="3">
        <f t="shared" si="39"/>
        <v>9.0808416389811755E-2</v>
      </c>
      <c r="I68" s="3">
        <f t="shared" si="40"/>
        <v>0.90919158361018826</v>
      </c>
      <c r="J68" s="5">
        <f t="shared" si="47"/>
        <v>81890.266420323926</v>
      </c>
      <c r="K68" s="5">
        <f t="shared" si="41"/>
        <v>7436.3254113693947</v>
      </c>
      <c r="L68" s="5">
        <f t="shared" si="42"/>
        <v>390860.51857319608</v>
      </c>
      <c r="M68" s="5">
        <f t="shared" si="32"/>
        <v>1574775.282457703</v>
      </c>
      <c r="N68" s="33">
        <f t="shared" si="43"/>
        <v>19.230310894029131</v>
      </c>
      <c r="O68" s="4"/>
      <c r="Q68" s="27" t="s">
        <v>62</v>
      </c>
      <c r="R68" s="29">
        <f t="shared" si="33"/>
        <v>81890.266420323926</v>
      </c>
      <c r="S68" s="29">
        <f t="shared" si="34"/>
        <v>390860.51857319608</v>
      </c>
      <c r="T68" s="35">
        <f t="shared" si="35"/>
        <v>19.230310894029131</v>
      </c>
      <c r="U68" s="42">
        <v>0.7557222850963411</v>
      </c>
      <c r="V68" s="43">
        <f t="shared" si="48"/>
        <v>0.2442777149036589</v>
      </c>
      <c r="W68" s="29">
        <f t="shared" si="44"/>
        <v>295382.0042500766</v>
      </c>
      <c r="X68" s="29">
        <f t="shared" si="36"/>
        <v>1060055.6308281464</v>
      </c>
      <c r="Y68" s="35">
        <f t="shared" si="45"/>
        <v>12.944830651632323</v>
      </c>
      <c r="Z68" s="36">
        <f t="shared" si="46"/>
        <v>6.2854802423968081</v>
      </c>
    </row>
    <row r="69" spans="1:26" s="2" customFormat="1" ht="13.2" x14ac:dyDescent="0.25">
      <c r="A69" s="2">
        <v>16</v>
      </c>
      <c r="B69" s="1" t="s">
        <v>63</v>
      </c>
      <c r="C69" s="1">
        <v>5</v>
      </c>
      <c r="D69" s="49">
        <f t="shared" si="37"/>
        <v>1354</v>
      </c>
      <c r="E69" s="49">
        <f t="shared" si="37"/>
        <v>37</v>
      </c>
      <c r="F69" s="3">
        <f t="shared" si="38"/>
        <v>2.7326440177252585E-2</v>
      </c>
      <c r="G69" s="2">
        <v>0.5</v>
      </c>
      <c r="H69" s="3">
        <f t="shared" si="39"/>
        <v>0.12789491876944351</v>
      </c>
      <c r="I69" s="3">
        <f t="shared" si="40"/>
        <v>0.87210508123055652</v>
      </c>
      <c r="J69" s="5">
        <f t="shared" si="47"/>
        <v>74453.941008954527</v>
      </c>
      <c r="K69" s="5">
        <f t="shared" si="41"/>
        <v>9522.2807374051772</v>
      </c>
      <c r="L69" s="5">
        <f t="shared" si="42"/>
        <v>348464.00320125971</v>
      </c>
      <c r="M69" s="5">
        <f t="shared" si="32"/>
        <v>1183914.7638845069</v>
      </c>
      <c r="N69" s="33">
        <f t="shared" si="43"/>
        <v>15.901304186733624</v>
      </c>
      <c r="O69" s="4"/>
      <c r="Q69" s="27" t="s">
        <v>64</v>
      </c>
      <c r="R69" s="29">
        <f t="shared" si="33"/>
        <v>74453.941008954527</v>
      </c>
      <c r="S69" s="29">
        <f t="shared" si="34"/>
        <v>348464.00320125971</v>
      </c>
      <c r="T69" s="35">
        <f t="shared" si="35"/>
        <v>15.901304186733624</v>
      </c>
      <c r="U69" s="42">
        <v>0.69850988448397933</v>
      </c>
      <c r="V69" s="43">
        <f t="shared" si="48"/>
        <v>0.30149011551602067</v>
      </c>
      <c r="W69" s="29">
        <f t="shared" si="44"/>
        <v>243405.55062293692</v>
      </c>
      <c r="X69" s="29">
        <f t="shared" si="36"/>
        <v>764673.62657806976</v>
      </c>
      <c r="Y69" s="35">
        <f t="shared" si="45"/>
        <v>10.270425127477173</v>
      </c>
      <c r="Z69" s="36">
        <f t="shared" si="46"/>
        <v>5.6308790592564506</v>
      </c>
    </row>
    <row r="70" spans="1:26" s="2" customFormat="1" ht="13.2" x14ac:dyDescent="0.25">
      <c r="A70" s="2">
        <v>17</v>
      </c>
      <c r="B70" s="1" t="s">
        <v>65</v>
      </c>
      <c r="C70" s="1">
        <v>5</v>
      </c>
      <c r="D70" s="49">
        <f t="shared" si="37"/>
        <v>997</v>
      </c>
      <c r="E70" s="49">
        <f t="shared" si="37"/>
        <v>52</v>
      </c>
      <c r="F70" s="3">
        <f t="shared" si="38"/>
        <v>5.2156469408224673E-2</v>
      </c>
      <c r="G70" s="2">
        <v>0.5</v>
      </c>
      <c r="H70" s="3">
        <f t="shared" si="39"/>
        <v>0.23070097604259096</v>
      </c>
      <c r="I70" s="3">
        <f t="shared" si="40"/>
        <v>0.76929902395740901</v>
      </c>
      <c r="J70" s="5">
        <f t="shared" si="47"/>
        <v>64931.66027154935</v>
      </c>
      <c r="K70" s="5">
        <f t="shared" si="41"/>
        <v>14979.797400712361</v>
      </c>
      <c r="L70" s="5">
        <f t="shared" si="42"/>
        <v>287208.8078559658</v>
      </c>
      <c r="M70" s="5">
        <f t="shared" si="32"/>
        <v>835450.76068324724</v>
      </c>
      <c r="N70" s="33">
        <f t="shared" si="43"/>
        <v>12.866616334609741</v>
      </c>
      <c r="O70" s="4"/>
      <c r="Q70" s="27" t="s">
        <v>66</v>
      </c>
      <c r="R70" s="29">
        <f t="shared" si="33"/>
        <v>64931.66027154935</v>
      </c>
      <c r="S70" s="29">
        <f t="shared" si="34"/>
        <v>287208.8078559658</v>
      </c>
      <c r="T70" s="35">
        <f t="shared" si="35"/>
        <v>12.866616334609741</v>
      </c>
      <c r="U70" s="42">
        <v>0.67065690345363116</v>
      </c>
      <c r="V70" s="43">
        <f t="shared" si="48"/>
        <v>0.32934309654636884</v>
      </c>
      <c r="W70" s="29">
        <f t="shared" si="44"/>
        <v>192618.56972129096</v>
      </c>
      <c r="X70" s="29">
        <f t="shared" si="36"/>
        <v>521268.07595513284</v>
      </c>
      <c r="Y70" s="35">
        <f t="shared" si="45"/>
        <v>8.027949289686239</v>
      </c>
      <c r="Z70" s="36">
        <f t="shared" si="46"/>
        <v>4.8386670449235023</v>
      </c>
    </row>
    <row r="71" spans="1:26" s="2" customFormat="1" ht="13.2" x14ac:dyDescent="0.25">
      <c r="A71" s="2">
        <v>18</v>
      </c>
      <c r="B71" s="1" t="s">
        <v>67</v>
      </c>
      <c r="C71" s="1">
        <v>5</v>
      </c>
      <c r="D71" s="49">
        <f t="shared" si="37"/>
        <v>646</v>
      </c>
      <c r="E71" s="49">
        <f t="shared" si="37"/>
        <v>38</v>
      </c>
      <c r="F71" s="3">
        <f t="shared" si="38"/>
        <v>5.8823529411764705E-2</v>
      </c>
      <c r="G71" s="2">
        <v>0.5</v>
      </c>
      <c r="H71" s="3">
        <f t="shared" si="39"/>
        <v>0.25641025641025644</v>
      </c>
      <c r="I71" s="3">
        <f t="shared" si="40"/>
        <v>0.74358974358974361</v>
      </c>
      <c r="J71" s="5">
        <f t="shared" si="47"/>
        <v>49951.862870836987</v>
      </c>
      <c r="K71" s="5">
        <f t="shared" si="41"/>
        <v>12808.16996688128</v>
      </c>
      <c r="L71" s="5">
        <f t="shared" si="42"/>
        <v>217738.88943698173</v>
      </c>
      <c r="M71" s="5">
        <f>L71+M72</f>
        <v>548241.95282728144</v>
      </c>
      <c r="N71" s="33">
        <f t="shared" si="43"/>
        <v>10.975405546834116</v>
      </c>
      <c r="O71" s="4"/>
      <c r="Q71" s="27" t="s">
        <v>68</v>
      </c>
      <c r="R71" s="29">
        <f t="shared" si="33"/>
        <v>49951.862870836987</v>
      </c>
      <c r="S71" s="29">
        <f t="shared" si="34"/>
        <v>217738.88943698173</v>
      </c>
      <c r="T71" s="35">
        <f t="shared" si="35"/>
        <v>10.975405546834116</v>
      </c>
      <c r="U71" s="42">
        <v>0.63527807449444496</v>
      </c>
      <c r="V71" s="43">
        <f t="shared" si="48"/>
        <v>0.36472192550555504</v>
      </c>
      <c r="W71" s="29">
        <f t="shared" si="44"/>
        <v>138324.7424240846</v>
      </c>
      <c r="X71" s="29">
        <f>X72+W71</f>
        <v>328649.50623384188</v>
      </c>
      <c r="Y71" s="35">
        <f t="shared" si="45"/>
        <v>6.5793243203691372</v>
      </c>
      <c r="Z71" s="36">
        <f t="shared" si="46"/>
        <v>4.3960812264649789</v>
      </c>
    </row>
    <row r="72" spans="1:26" s="2" customFormat="1" ht="13.2" x14ac:dyDescent="0.25">
      <c r="A72" s="12">
        <v>19</v>
      </c>
      <c r="B72" s="13" t="s">
        <v>69</v>
      </c>
      <c r="C72" s="12"/>
      <c r="D72" s="50">
        <f t="shared" si="37"/>
        <v>436</v>
      </c>
      <c r="E72" s="50">
        <f t="shared" si="37"/>
        <v>49</v>
      </c>
      <c r="F72" s="17">
        <f t="shared" si="38"/>
        <v>0.11238532110091744</v>
      </c>
      <c r="G72" s="12"/>
      <c r="H72" s="17">
        <v>1</v>
      </c>
      <c r="I72" s="17">
        <f t="shared" si="40"/>
        <v>0</v>
      </c>
      <c r="J72" s="21">
        <f t="shared" si="47"/>
        <v>37143.692903955707</v>
      </c>
      <c r="K72" s="21">
        <f t="shared" si="41"/>
        <v>37143.692903955707</v>
      </c>
      <c r="L72" s="21">
        <f>K72/F72</f>
        <v>330503.06339029974</v>
      </c>
      <c r="M72" s="21">
        <f>L72</f>
        <v>330503.06339029974</v>
      </c>
      <c r="N72" s="34">
        <f t="shared" si="43"/>
        <v>8.8979591836734695</v>
      </c>
      <c r="O72" s="4"/>
      <c r="Q72" s="30" t="s">
        <v>69</v>
      </c>
      <c r="R72" s="31">
        <f t="shared" si="33"/>
        <v>37143.692903955707</v>
      </c>
      <c r="S72" s="31">
        <f t="shared" si="34"/>
        <v>330503.06339029974</v>
      </c>
      <c r="T72" s="38">
        <f t="shared" si="35"/>
        <v>8.8979591836734695</v>
      </c>
      <c r="U72" s="44">
        <v>0.57586384179742911</v>
      </c>
      <c r="V72" s="45">
        <f t="shared" si="48"/>
        <v>0.42413615820257089</v>
      </c>
      <c r="W72" s="31">
        <f t="shared" si="44"/>
        <v>190324.76380975725</v>
      </c>
      <c r="X72" s="31">
        <f>W72</f>
        <v>190324.76380975725</v>
      </c>
      <c r="Y72" s="38">
        <f t="shared" si="45"/>
        <v>5.1240129596669197</v>
      </c>
      <c r="Z72" s="37">
        <f t="shared" si="46"/>
        <v>3.7739462240065498</v>
      </c>
    </row>
    <row r="73" spans="1:26" s="2" customFormat="1" ht="13.2" x14ac:dyDescent="0.25">
      <c r="B73" s="2" t="s">
        <v>70</v>
      </c>
      <c r="D73" s="25">
        <f>SUM(D54:D72)</f>
        <v>62954</v>
      </c>
      <c r="E73" s="25">
        <f>SUM(E54:E72)</f>
        <v>380</v>
      </c>
    </row>
    <row r="77" spans="1:26" s="51" customFormat="1" ht="17.399999999999999" x14ac:dyDescent="0.3">
      <c r="C77" s="52" t="s">
        <v>81</v>
      </c>
      <c r="D77" s="52" t="s">
        <v>82</v>
      </c>
      <c r="E77" s="52" t="s">
        <v>83</v>
      </c>
      <c r="F77" s="52" t="s">
        <v>19</v>
      </c>
      <c r="G77" s="52" t="s">
        <v>20</v>
      </c>
    </row>
    <row r="78" spans="1:26" s="51" customFormat="1" ht="17.399999999999999" x14ac:dyDescent="0.3">
      <c r="C78" s="52" t="s">
        <v>84</v>
      </c>
      <c r="D78" s="53">
        <v>0</v>
      </c>
      <c r="E78" s="54">
        <f>$N$4</f>
        <v>74.022851420474936</v>
      </c>
      <c r="F78" s="54">
        <f>$Y$4</f>
        <v>66.919131866110632</v>
      </c>
      <c r="G78" s="54">
        <f>E78-F78</f>
        <v>7.1037195543643037</v>
      </c>
    </row>
    <row r="79" spans="1:26" s="51" customFormat="1" ht="17.399999999999999" x14ac:dyDescent="0.3">
      <c r="C79" s="52" t="s">
        <v>85</v>
      </c>
      <c r="D79" s="53">
        <v>0</v>
      </c>
      <c r="E79" s="54">
        <f>$N$29</f>
        <v>81.241658495222921</v>
      </c>
      <c r="F79" s="54">
        <f>$Y$29</f>
        <v>71.381500673470157</v>
      </c>
      <c r="G79" s="54">
        <f t="shared" ref="G79:G80" si="49">E79-F79</f>
        <v>9.8601578217527646</v>
      </c>
    </row>
    <row r="80" spans="1:26" s="51" customFormat="1" ht="17.399999999999999" x14ac:dyDescent="0.3">
      <c r="C80" s="52" t="s">
        <v>86</v>
      </c>
      <c r="D80" s="53">
        <v>0</v>
      </c>
      <c r="E80" s="54">
        <f>$N$54</f>
        <v>77.54301543051298</v>
      </c>
      <c r="F80" s="54">
        <f>$Y$54</f>
        <v>68.370665874206992</v>
      </c>
      <c r="G80" s="54">
        <f t="shared" si="49"/>
        <v>9.1723495563059885</v>
      </c>
    </row>
  </sheetData>
  <mergeCells count="30">
    <mergeCell ref="B1:N1"/>
    <mergeCell ref="B2:B3"/>
    <mergeCell ref="B26:N26"/>
    <mergeCell ref="B27:B28"/>
    <mergeCell ref="B51:N51"/>
    <mergeCell ref="B52:B53"/>
    <mergeCell ref="Q1:Z1"/>
    <mergeCell ref="R2:T2"/>
    <mergeCell ref="U2:U3"/>
    <mergeCell ref="V2:V3"/>
    <mergeCell ref="W2:W3"/>
    <mergeCell ref="X2:X3"/>
    <mergeCell ref="Y2:Y3"/>
    <mergeCell ref="Z2:Z3"/>
    <mergeCell ref="Q26:Z26"/>
    <mergeCell ref="R27:T27"/>
    <mergeCell ref="U27:U28"/>
    <mergeCell ref="V27:V28"/>
    <mergeCell ref="W27:W28"/>
    <mergeCell ref="X27:X28"/>
    <mergeCell ref="Y27:Y28"/>
    <mergeCell ref="Z27:Z28"/>
    <mergeCell ref="Q51:Z51"/>
    <mergeCell ref="R52:T52"/>
    <mergeCell ref="U52:U53"/>
    <mergeCell ref="V52:V53"/>
    <mergeCell ref="W52:W53"/>
    <mergeCell ref="X52:X53"/>
    <mergeCell ref="Y52:Y53"/>
    <mergeCell ref="Z52:Z53"/>
  </mergeCells>
  <phoneticPr fontId="13" type="noConversion"/>
  <pageMargins left="0.7" right="0.7" top="0.75" bottom="0.75" header="0.3" footer="0.3"/>
  <pageSetup paperSize="9" orientation="landscape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C89DFF-BE25-E04D-94EE-089F20FC751B}">
  <dimension ref="A1:Z80"/>
  <sheetViews>
    <sheetView workbookViewId="0">
      <selection activeCell="D29" sqref="D29:D47"/>
    </sheetView>
  </sheetViews>
  <sheetFormatPr defaultColWidth="8.796875" defaultRowHeight="13.8" x14ac:dyDescent="0.25"/>
  <cols>
    <col min="1" max="1" width="9" customWidth="1"/>
    <col min="4" max="4" width="10.19921875" bestFit="1" customWidth="1"/>
    <col min="8" max="8" width="19" customWidth="1"/>
    <col min="10" max="10" width="9.69921875" bestFit="1" customWidth="1"/>
    <col min="12" max="12" width="12.796875" bestFit="1" customWidth="1"/>
    <col min="21" max="22" width="20.19921875" customWidth="1"/>
    <col min="23" max="23" width="18.19921875" customWidth="1"/>
    <col min="24" max="24" width="20.296875" customWidth="1"/>
  </cols>
  <sheetData>
    <row r="1" spans="1:26" s="2" customFormat="1" ht="27.45" customHeight="1" thickBot="1" x14ac:dyDescent="0.3">
      <c r="B1" s="72" t="s">
        <v>87</v>
      </c>
      <c r="C1" s="72"/>
      <c r="D1" s="72"/>
      <c r="E1" s="72"/>
      <c r="F1" s="72"/>
      <c r="G1" s="72"/>
      <c r="H1" s="72"/>
      <c r="I1" s="72"/>
      <c r="J1" s="72"/>
      <c r="K1" s="72"/>
      <c r="L1" s="72"/>
      <c r="M1" s="72"/>
      <c r="N1" s="72"/>
      <c r="Q1" s="60" t="s">
        <v>90</v>
      </c>
      <c r="R1" s="61"/>
      <c r="S1" s="61"/>
      <c r="T1" s="61"/>
      <c r="U1" s="61"/>
      <c r="V1" s="61"/>
      <c r="W1" s="61"/>
      <c r="X1" s="61"/>
      <c r="Y1" s="61"/>
      <c r="Z1" s="62"/>
    </row>
    <row r="2" spans="1:26" s="9" customFormat="1" ht="35.549999999999997" customHeight="1" x14ac:dyDescent="0.25">
      <c r="A2" s="7"/>
      <c r="B2" s="67" t="s">
        <v>0</v>
      </c>
      <c r="C2" s="46" t="s">
        <v>1</v>
      </c>
      <c r="D2" s="47" t="s">
        <v>2</v>
      </c>
      <c r="E2" s="47" t="s">
        <v>3</v>
      </c>
      <c r="F2" s="47" t="s">
        <v>4</v>
      </c>
      <c r="G2" s="47" t="s">
        <v>5</v>
      </c>
      <c r="H2" s="47" t="s">
        <v>6</v>
      </c>
      <c r="I2" s="47" t="s">
        <v>7</v>
      </c>
      <c r="J2" s="47" t="s">
        <v>8</v>
      </c>
      <c r="K2" s="47" t="s">
        <v>9</v>
      </c>
      <c r="L2" s="47" t="s">
        <v>10</v>
      </c>
      <c r="M2" s="47" t="s">
        <v>11</v>
      </c>
      <c r="N2" s="48" t="s">
        <v>12</v>
      </c>
      <c r="Q2" s="26" t="s">
        <v>13</v>
      </c>
      <c r="R2" s="69" t="s">
        <v>14</v>
      </c>
      <c r="S2" s="69"/>
      <c r="T2" s="69"/>
      <c r="U2" s="64" t="s">
        <v>15</v>
      </c>
      <c r="V2" s="64" t="s">
        <v>16</v>
      </c>
      <c r="W2" s="70" t="s">
        <v>17</v>
      </c>
      <c r="X2" s="70" t="s">
        <v>18</v>
      </c>
      <c r="Y2" s="71" t="s">
        <v>19</v>
      </c>
      <c r="Z2" s="71" t="s">
        <v>20</v>
      </c>
    </row>
    <row r="3" spans="1:26" s="10" customFormat="1" ht="23.25" customHeight="1" thickBot="1" x14ac:dyDescent="0.35">
      <c r="B3" s="68"/>
      <c r="C3" s="11"/>
      <c r="D3" s="23" t="s">
        <v>21</v>
      </c>
      <c r="E3" s="23" t="s">
        <v>22</v>
      </c>
      <c r="F3" s="23" t="s">
        <v>23</v>
      </c>
      <c r="G3" s="23"/>
      <c r="H3" s="23" t="s">
        <v>24</v>
      </c>
      <c r="I3" s="23" t="s">
        <v>25</v>
      </c>
      <c r="J3" s="23" t="s">
        <v>26</v>
      </c>
      <c r="K3" s="23" t="s">
        <v>27</v>
      </c>
      <c r="L3" s="23" t="s">
        <v>28</v>
      </c>
      <c r="M3" s="23" t="s">
        <v>29</v>
      </c>
      <c r="N3" s="24" t="s">
        <v>30</v>
      </c>
      <c r="Q3" s="27" t="s">
        <v>31</v>
      </c>
      <c r="R3" s="28" t="s">
        <v>32</v>
      </c>
      <c r="S3" s="28" t="s">
        <v>33</v>
      </c>
      <c r="T3" s="28" t="s">
        <v>34</v>
      </c>
      <c r="U3" s="64"/>
      <c r="V3" s="64"/>
      <c r="W3" s="70"/>
      <c r="X3" s="70"/>
      <c r="Y3" s="71"/>
      <c r="Z3" s="71"/>
    </row>
    <row r="4" spans="1:26" s="2" customFormat="1" x14ac:dyDescent="0.25">
      <c r="A4" s="2">
        <v>1</v>
      </c>
      <c r="B4" s="1">
        <v>0</v>
      </c>
      <c r="C4" s="1">
        <v>1</v>
      </c>
      <c r="D4">
        <v>318</v>
      </c>
      <c r="E4"/>
      <c r="F4" s="3">
        <f>E4/D4</f>
        <v>0</v>
      </c>
      <c r="G4" s="2">
        <v>0.3</v>
      </c>
      <c r="H4" s="18">
        <f>C4*F4/(1+(1-G4)*C4*F4)</f>
        <v>0</v>
      </c>
      <c r="I4" s="18">
        <f>1-H4</f>
        <v>1</v>
      </c>
      <c r="J4" s="41">
        <v>100000</v>
      </c>
      <c r="K4" s="20">
        <f>J4*H4</f>
        <v>0</v>
      </c>
      <c r="L4" s="20">
        <f>C4*(J5+G4*K4)</f>
        <v>100000</v>
      </c>
      <c r="M4" s="5">
        <f t="shared" ref="M4:M20" si="0">L4+M5</f>
        <v>7466094.3629329987</v>
      </c>
      <c r="N4" s="32">
        <f>M4/J4</f>
        <v>74.660943629329992</v>
      </c>
      <c r="O4" s="4"/>
      <c r="Q4" s="39">
        <v>0</v>
      </c>
      <c r="R4" s="29">
        <f t="shared" ref="R4:R22" si="1">J4</f>
        <v>100000</v>
      </c>
      <c r="S4" s="29">
        <f t="shared" ref="S4:S22" si="2">L4</f>
        <v>100000</v>
      </c>
      <c r="T4" s="35">
        <f t="shared" ref="T4:T22" si="3">N4</f>
        <v>74.660943629329992</v>
      </c>
      <c r="U4" s="42">
        <v>0.96680194174873568</v>
      </c>
      <c r="V4" s="43">
        <f>1-U4</f>
        <v>3.3198058251264317E-2</v>
      </c>
      <c r="W4" s="29">
        <f>S4*U4</f>
        <v>96680.19417487357</v>
      </c>
      <c r="X4" s="29">
        <f t="shared" ref="X4:X20" si="4">X5+W4</f>
        <v>6743824.5326932119</v>
      </c>
      <c r="Y4" s="40">
        <f>X4/R4</f>
        <v>67.438245326932119</v>
      </c>
      <c r="Z4" s="36">
        <f>T4-Y4</f>
        <v>7.2226983023978732</v>
      </c>
    </row>
    <row r="5" spans="1:26" s="2" customFormat="1" x14ac:dyDescent="0.25">
      <c r="A5" s="2">
        <v>2</v>
      </c>
      <c r="B5" s="1" t="s">
        <v>35</v>
      </c>
      <c r="C5" s="1">
        <v>4</v>
      </c>
      <c r="D5">
        <v>1494</v>
      </c>
      <c r="E5"/>
      <c r="F5" s="3">
        <f t="shared" ref="F5:F22" si="5">E5/D5</f>
        <v>0</v>
      </c>
      <c r="G5" s="2">
        <v>0.4</v>
      </c>
      <c r="H5" s="3">
        <f t="shared" ref="H5:H21" si="6">C5*F5/(1+(1-G5)*C5*F5)</f>
        <v>0</v>
      </c>
      <c r="I5" s="3">
        <f t="shared" ref="I5:I22" si="7">1-H5</f>
        <v>1</v>
      </c>
      <c r="J5" s="5">
        <f>I4*J4</f>
        <v>100000</v>
      </c>
      <c r="K5" s="5">
        <f t="shared" ref="K5:K22" si="8">J5*H5</f>
        <v>0</v>
      </c>
      <c r="L5" s="5">
        <f t="shared" ref="L5:L21" si="9">C5*(J6+G5*K5)</f>
        <v>400000</v>
      </c>
      <c r="M5" s="5">
        <f t="shared" si="0"/>
        <v>7366094.3629329987</v>
      </c>
      <c r="N5" s="33">
        <f t="shared" ref="N5:N22" si="10">M5/J5</f>
        <v>73.660943629329992</v>
      </c>
      <c r="O5" s="4"/>
      <c r="Q5" s="27" t="s">
        <v>36</v>
      </c>
      <c r="R5" s="29">
        <f t="shared" si="1"/>
        <v>100000</v>
      </c>
      <c r="S5" s="29">
        <f t="shared" si="2"/>
        <v>400000</v>
      </c>
      <c r="T5" s="35">
        <f t="shared" si="3"/>
        <v>73.660943629329992</v>
      </c>
      <c r="U5" s="42">
        <v>0.96680194174873568</v>
      </c>
      <c r="V5" s="43">
        <f>1-U5</f>
        <v>3.3198058251264317E-2</v>
      </c>
      <c r="W5" s="29">
        <f t="shared" ref="W5:W22" si="11">S5*U5</f>
        <v>386720.77669949428</v>
      </c>
      <c r="X5" s="29">
        <f t="shared" si="4"/>
        <v>6647144.3385183383</v>
      </c>
      <c r="Y5" s="35">
        <f t="shared" ref="Y5:Y22" si="12">X5/R5</f>
        <v>66.471443385183377</v>
      </c>
      <c r="Z5" s="36">
        <f t="shared" ref="Z5:Z22" si="13">T5-Y5</f>
        <v>7.1895002441466147</v>
      </c>
    </row>
    <row r="6" spans="1:26" s="2" customFormat="1" x14ac:dyDescent="0.25">
      <c r="A6" s="2">
        <v>3</v>
      </c>
      <c r="B6" s="1" t="s">
        <v>37</v>
      </c>
      <c r="C6" s="1">
        <v>5</v>
      </c>
      <c r="D6">
        <v>1876</v>
      </c>
      <c r="E6">
        <v>2</v>
      </c>
      <c r="F6" s="3">
        <f t="shared" si="5"/>
        <v>1.0660980810234541E-3</v>
      </c>
      <c r="G6" s="2">
        <v>0.5</v>
      </c>
      <c r="H6" s="3">
        <f t="shared" si="6"/>
        <v>5.3163211057947902E-3</v>
      </c>
      <c r="I6" s="3">
        <f t="shared" si="7"/>
        <v>0.99468367889420517</v>
      </c>
      <c r="J6" s="5">
        <f t="shared" ref="J6:J22" si="14">I5*J5</f>
        <v>100000</v>
      </c>
      <c r="K6" s="5">
        <f t="shared" si="8"/>
        <v>531.63211057947899</v>
      </c>
      <c r="L6" s="5">
        <f t="shared" si="9"/>
        <v>498670.91972355137</v>
      </c>
      <c r="M6" s="5">
        <f t="shared" si="0"/>
        <v>6966094.3629329987</v>
      </c>
      <c r="N6" s="33">
        <f t="shared" si="10"/>
        <v>69.660943629329992</v>
      </c>
      <c r="O6" s="4"/>
      <c r="Q6" s="27" t="s">
        <v>38</v>
      </c>
      <c r="R6" s="29">
        <f t="shared" si="1"/>
        <v>100000</v>
      </c>
      <c r="S6" s="29">
        <f t="shared" si="2"/>
        <v>498670.91972355137</v>
      </c>
      <c r="T6" s="35">
        <f t="shared" si="3"/>
        <v>69.660943629329992</v>
      </c>
      <c r="U6" s="42">
        <v>0.96680194174873568</v>
      </c>
      <c r="V6" s="43">
        <f>1-U6</f>
        <v>3.3198058251264317E-2</v>
      </c>
      <c r="W6" s="29">
        <f t="shared" si="11"/>
        <v>482116.01348235738</v>
      </c>
      <c r="X6" s="29">
        <f t="shared" si="4"/>
        <v>6260423.5618188437</v>
      </c>
      <c r="Y6" s="35">
        <f t="shared" si="12"/>
        <v>62.60423561818844</v>
      </c>
      <c r="Z6" s="36">
        <f t="shared" si="13"/>
        <v>7.0567080111415521</v>
      </c>
    </row>
    <row r="7" spans="1:26" s="2" customFormat="1" x14ac:dyDescent="0.25">
      <c r="A7" s="2">
        <v>4</v>
      </c>
      <c r="B7" s="1" t="s">
        <v>39</v>
      </c>
      <c r="C7" s="1">
        <v>5</v>
      </c>
      <c r="D7">
        <v>2004</v>
      </c>
      <c r="E7">
        <v>1</v>
      </c>
      <c r="F7" s="3">
        <f t="shared" si="5"/>
        <v>4.9900199600798399E-4</v>
      </c>
      <c r="G7" s="2">
        <v>0.5</v>
      </c>
      <c r="H7" s="3">
        <f t="shared" si="6"/>
        <v>2.4919013207076999E-3</v>
      </c>
      <c r="I7" s="3">
        <f t="shared" si="7"/>
        <v>0.99750809867929235</v>
      </c>
      <c r="J7" s="5">
        <f t="shared" si="14"/>
        <v>99468.367889420522</v>
      </c>
      <c r="K7" s="5">
        <f t="shared" si="8"/>
        <v>247.86535731228636</v>
      </c>
      <c r="L7" s="5">
        <f t="shared" si="9"/>
        <v>496722.17605382192</v>
      </c>
      <c r="M7" s="5">
        <f t="shared" si="0"/>
        <v>6467423.443209447</v>
      </c>
      <c r="N7" s="33">
        <f t="shared" si="10"/>
        <v>65.019901104633718</v>
      </c>
      <c r="O7" s="4"/>
      <c r="Q7" s="27" t="s">
        <v>40</v>
      </c>
      <c r="R7" s="29">
        <f t="shared" si="1"/>
        <v>99468.367889420522</v>
      </c>
      <c r="S7" s="29">
        <f t="shared" si="2"/>
        <v>496722.17605382192</v>
      </c>
      <c r="T7" s="35">
        <f t="shared" si="3"/>
        <v>65.019901104633718</v>
      </c>
      <c r="U7" s="42">
        <v>0.96680194174873568</v>
      </c>
      <c r="V7" s="43">
        <f>1-U7</f>
        <v>3.3198058251264317E-2</v>
      </c>
      <c r="W7" s="29">
        <f t="shared" si="11"/>
        <v>480231.96431849239</v>
      </c>
      <c r="X7" s="29">
        <f t="shared" si="4"/>
        <v>5778307.5483364863</v>
      </c>
      <c r="Y7" s="35">
        <f t="shared" si="12"/>
        <v>58.091910734478517</v>
      </c>
      <c r="Z7" s="36">
        <f t="shared" si="13"/>
        <v>6.9279903701552001</v>
      </c>
    </row>
    <row r="8" spans="1:26" s="2" customFormat="1" x14ac:dyDescent="0.25">
      <c r="A8" s="2">
        <v>5</v>
      </c>
      <c r="B8" s="1" t="s">
        <v>41</v>
      </c>
      <c r="C8" s="1">
        <v>5</v>
      </c>
      <c r="D8">
        <v>2253</v>
      </c>
      <c r="E8">
        <v>2</v>
      </c>
      <c r="F8" s="3">
        <f t="shared" si="5"/>
        <v>8.8770528184642697E-4</v>
      </c>
      <c r="G8" s="2">
        <v>0.5</v>
      </c>
      <c r="H8" s="3">
        <f t="shared" si="6"/>
        <v>4.4286979627989375E-3</v>
      </c>
      <c r="I8" s="3">
        <f t="shared" si="7"/>
        <v>0.99557130203720101</v>
      </c>
      <c r="J8" s="5">
        <f t="shared" si="14"/>
        <v>99220.502532108236</v>
      </c>
      <c r="K8" s="5">
        <f t="shared" si="8"/>
        <v>439.41763743183458</v>
      </c>
      <c r="L8" s="5">
        <f t="shared" si="9"/>
        <v>495003.96856696164</v>
      </c>
      <c r="M8" s="5">
        <f t="shared" si="0"/>
        <v>5970701.2671556249</v>
      </c>
      <c r="N8" s="33">
        <f t="shared" si="10"/>
        <v>60.176083720433454</v>
      </c>
      <c r="O8" s="4"/>
      <c r="Q8" s="27" t="s">
        <v>42</v>
      </c>
      <c r="R8" s="29">
        <f t="shared" si="1"/>
        <v>99220.502532108236</v>
      </c>
      <c r="S8" s="29">
        <f t="shared" si="2"/>
        <v>495003.96856696164</v>
      </c>
      <c r="T8" s="35">
        <f t="shared" si="3"/>
        <v>60.176083720433454</v>
      </c>
      <c r="U8" s="42">
        <v>0.96680194174873568</v>
      </c>
      <c r="V8" s="43">
        <f>1-U8</f>
        <v>3.3198058251264317E-2</v>
      </c>
      <c r="W8" s="29">
        <f t="shared" si="11"/>
        <v>478570.79798386863</v>
      </c>
      <c r="X8" s="29">
        <f t="shared" si="4"/>
        <v>5298075.5840179939</v>
      </c>
      <c r="Y8" s="35">
        <f t="shared" si="12"/>
        <v>53.396983978220739</v>
      </c>
      <c r="Z8" s="36">
        <f t="shared" si="13"/>
        <v>6.7790997422127148</v>
      </c>
    </row>
    <row r="9" spans="1:26" s="2" customFormat="1" x14ac:dyDescent="0.25">
      <c r="A9" s="2">
        <v>6</v>
      </c>
      <c r="B9" s="1" t="s">
        <v>43</v>
      </c>
      <c r="C9" s="1">
        <v>5</v>
      </c>
      <c r="D9">
        <v>2208</v>
      </c>
      <c r="E9">
        <v>2</v>
      </c>
      <c r="F9" s="3">
        <f t="shared" si="5"/>
        <v>9.0579710144927537E-4</v>
      </c>
      <c r="G9" s="2">
        <v>0.5</v>
      </c>
      <c r="H9" s="3">
        <f t="shared" si="6"/>
        <v>4.5187528242205148E-3</v>
      </c>
      <c r="I9" s="3">
        <f t="shared" si="7"/>
        <v>0.99548124717577946</v>
      </c>
      <c r="J9" s="5">
        <f t="shared" si="14"/>
        <v>98781.084894676402</v>
      </c>
      <c r="K9" s="5">
        <f t="shared" si="8"/>
        <v>446.36730634738541</v>
      </c>
      <c r="L9" s="5">
        <f t="shared" si="9"/>
        <v>492789.50620751356</v>
      </c>
      <c r="M9" s="5">
        <f t="shared" si="0"/>
        <v>5475697.2985886633</v>
      </c>
      <c r="N9" s="33">
        <f t="shared" si="10"/>
        <v>55.432649929154245</v>
      </c>
      <c r="O9" s="4"/>
      <c r="Q9" s="27" t="s">
        <v>44</v>
      </c>
      <c r="R9" s="29">
        <f t="shared" si="1"/>
        <v>98781.084894676402</v>
      </c>
      <c r="S9" s="29">
        <f t="shared" si="2"/>
        <v>492789.50620751356</v>
      </c>
      <c r="T9" s="35">
        <f t="shared" si="3"/>
        <v>55.432649929154245</v>
      </c>
      <c r="U9" s="42">
        <v>0.9555940589531835</v>
      </c>
      <c r="V9" s="43">
        <f t="shared" ref="V9:V22" si="15">1-U9</f>
        <v>4.4405941046816499E-2</v>
      </c>
      <c r="W9" s="29">
        <f t="shared" si="11"/>
        <v>470906.72444637289</v>
      </c>
      <c r="X9" s="29">
        <f t="shared" si="4"/>
        <v>4819504.7860341249</v>
      </c>
      <c r="Y9" s="35">
        <f t="shared" si="12"/>
        <v>48.78975353604222</v>
      </c>
      <c r="Z9" s="36">
        <f t="shared" si="13"/>
        <v>6.6428963931120251</v>
      </c>
    </row>
    <row r="10" spans="1:26" s="2" customFormat="1" x14ac:dyDescent="0.25">
      <c r="A10" s="2">
        <v>7</v>
      </c>
      <c r="B10" s="1" t="s">
        <v>45</v>
      </c>
      <c r="C10" s="1">
        <v>5</v>
      </c>
      <c r="D10">
        <v>2298</v>
      </c>
      <c r="E10">
        <v>5</v>
      </c>
      <c r="F10" s="3">
        <f t="shared" si="5"/>
        <v>2.1758050478677109E-3</v>
      </c>
      <c r="G10" s="2">
        <v>0.5</v>
      </c>
      <c r="H10" s="3">
        <f t="shared" si="6"/>
        <v>1.0820168794633194E-2</v>
      </c>
      <c r="I10" s="3">
        <f t="shared" si="7"/>
        <v>0.98917983120536679</v>
      </c>
      <c r="J10" s="5">
        <f t="shared" si="14"/>
        <v>98334.717588329018</v>
      </c>
      <c r="K10" s="5">
        <f t="shared" si="8"/>
        <v>1063.9982426783056</v>
      </c>
      <c r="L10" s="5">
        <f t="shared" si="9"/>
        <v>489013.5923349493</v>
      </c>
      <c r="M10" s="5">
        <f t="shared" si="0"/>
        <v>4982907.7923811497</v>
      </c>
      <c r="N10" s="33">
        <f t="shared" si="10"/>
        <v>50.672925235233016</v>
      </c>
      <c r="O10" s="4"/>
      <c r="Q10" s="27" t="s">
        <v>46</v>
      </c>
      <c r="R10" s="29">
        <f t="shared" si="1"/>
        <v>98334.717588329018</v>
      </c>
      <c r="S10" s="29">
        <f t="shared" si="2"/>
        <v>489013.5923349493</v>
      </c>
      <c r="T10" s="35">
        <f t="shared" si="3"/>
        <v>50.672925235233016</v>
      </c>
      <c r="U10" s="42">
        <v>0.96363095511775332</v>
      </c>
      <c r="V10" s="43">
        <f t="shared" si="15"/>
        <v>3.6369044882246682E-2</v>
      </c>
      <c r="W10" s="29">
        <f t="shared" si="11"/>
        <v>471228.63504729082</v>
      </c>
      <c r="X10" s="29">
        <f t="shared" si="4"/>
        <v>4348598.0615877518</v>
      </c>
      <c r="Y10" s="35">
        <f t="shared" si="12"/>
        <v>44.222408608451332</v>
      </c>
      <c r="Z10" s="36">
        <f t="shared" si="13"/>
        <v>6.4505166267816847</v>
      </c>
    </row>
    <row r="11" spans="1:26" s="2" customFormat="1" x14ac:dyDescent="0.25">
      <c r="A11" s="2">
        <v>8</v>
      </c>
      <c r="B11" s="1" t="s">
        <v>47</v>
      </c>
      <c r="C11" s="1">
        <v>5</v>
      </c>
      <c r="D11">
        <v>2567</v>
      </c>
      <c r="E11">
        <v>9</v>
      </c>
      <c r="F11" s="3">
        <f t="shared" si="5"/>
        <v>3.506038176860148E-3</v>
      </c>
      <c r="G11" s="2">
        <v>0.5</v>
      </c>
      <c r="H11" s="3">
        <f t="shared" si="6"/>
        <v>1.7377872176095772E-2</v>
      </c>
      <c r="I11" s="3">
        <f t="shared" si="7"/>
        <v>0.98262212782390423</v>
      </c>
      <c r="J11" s="5">
        <f t="shared" si="14"/>
        <v>97270.719345650708</v>
      </c>
      <c r="K11" s="5">
        <f t="shared" si="8"/>
        <v>1690.3581272656043</v>
      </c>
      <c r="L11" s="5">
        <f t="shared" si="9"/>
        <v>482127.70141008956</v>
      </c>
      <c r="M11" s="5">
        <f t="shared" si="0"/>
        <v>4493894.2000462003</v>
      </c>
      <c r="N11" s="33">
        <f t="shared" si="10"/>
        <v>46.199866005690609</v>
      </c>
      <c r="O11" s="4"/>
      <c r="Q11" s="27" t="s">
        <v>48</v>
      </c>
      <c r="R11" s="29">
        <f t="shared" si="1"/>
        <v>97270.719345650708</v>
      </c>
      <c r="S11" s="29">
        <f t="shared" si="2"/>
        <v>482127.70141008956</v>
      </c>
      <c r="T11" s="35">
        <f t="shared" si="3"/>
        <v>46.199866005690609</v>
      </c>
      <c r="U11" s="42">
        <v>0.96005435016735896</v>
      </c>
      <c r="V11" s="43">
        <f t="shared" si="15"/>
        <v>3.9945649832641039E-2</v>
      </c>
      <c r="W11" s="29">
        <f t="shared" si="11"/>
        <v>462868.79707494599</v>
      </c>
      <c r="X11" s="29">
        <f t="shared" si="4"/>
        <v>3877369.4265404609</v>
      </c>
      <c r="Y11" s="35">
        <f t="shared" si="12"/>
        <v>39.861630022106247</v>
      </c>
      <c r="Z11" s="36">
        <f t="shared" si="13"/>
        <v>6.3382359835843616</v>
      </c>
    </row>
    <row r="12" spans="1:26" s="2" customFormat="1" x14ac:dyDescent="0.25">
      <c r="A12" s="2">
        <v>9</v>
      </c>
      <c r="B12" s="1" t="s">
        <v>49</v>
      </c>
      <c r="C12" s="1">
        <v>5</v>
      </c>
      <c r="D12">
        <v>2955</v>
      </c>
      <c r="E12">
        <v>5</v>
      </c>
      <c r="F12" s="3">
        <f t="shared" si="5"/>
        <v>1.6920473773265651E-3</v>
      </c>
      <c r="G12" s="2">
        <v>0.5</v>
      </c>
      <c r="H12" s="3">
        <f t="shared" si="6"/>
        <v>8.4245998315080027E-3</v>
      </c>
      <c r="I12" s="3">
        <f t="shared" si="7"/>
        <v>0.99157540016849199</v>
      </c>
      <c r="J12" s="5">
        <f t="shared" si="14"/>
        <v>95580.361218385107</v>
      </c>
      <c r="K12" s="5">
        <f t="shared" si="8"/>
        <v>805.22629501588119</v>
      </c>
      <c r="L12" s="5">
        <f t="shared" si="9"/>
        <v>475888.74035438587</v>
      </c>
      <c r="M12" s="5">
        <f t="shared" si="0"/>
        <v>4011766.4986361107</v>
      </c>
      <c r="N12" s="33">
        <f t="shared" si="10"/>
        <v>41.972707023672953</v>
      </c>
      <c r="O12" s="4"/>
      <c r="Q12" s="27" t="s">
        <v>50</v>
      </c>
      <c r="R12" s="29">
        <f t="shared" si="1"/>
        <v>95580.361218385107</v>
      </c>
      <c r="S12" s="29">
        <f t="shared" si="2"/>
        <v>475888.74035438587</v>
      </c>
      <c r="T12" s="35">
        <f t="shared" si="3"/>
        <v>41.972707023672953</v>
      </c>
      <c r="U12" s="42">
        <v>0.94127750867207383</v>
      </c>
      <c r="V12" s="43">
        <f t="shared" si="15"/>
        <v>5.8722491327926174E-2</v>
      </c>
      <c r="W12" s="29">
        <f t="shared" si="11"/>
        <v>447943.36792586773</v>
      </c>
      <c r="X12" s="29">
        <f t="shared" si="4"/>
        <v>3414500.6294655148</v>
      </c>
      <c r="Y12" s="35">
        <f t="shared" si="12"/>
        <v>35.723872414166266</v>
      </c>
      <c r="Z12" s="36">
        <f t="shared" si="13"/>
        <v>6.2488346095066873</v>
      </c>
    </row>
    <row r="13" spans="1:26" s="2" customFormat="1" x14ac:dyDescent="0.25">
      <c r="A13" s="2">
        <v>10</v>
      </c>
      <c r="B13" s="1" t="s">
        <v>51</v>
      </c>
      <c r="C13" s="1">
        <v>5</v>
      </c>
      <c r="D13">
        <v>2831</v>
      </c>
      <c r="E13">
        <v>16</v>
      </c>
      <c r="F13" s="3">
        <f t="shared" si="5"/>
        <v>5.6517131755563403E-3</v>
      </c>
      <c r="G13" s="2">
        <v>0.5</v>
      </c>
      <c r="H13" s="3">
        <f t="shared" si="6"/>
        <v>2.7864855451062348E-2</v>
      </c>
      <c r="I13" s="3">
        <f t="shared" si="7"/>
        <v>0.97213514454893768</v>
      </c>
      <c r="J13" s="5">
        <f t="shared" si="14"/>
        <v>94775.134923369231</v>
      </c>
      <c r="K13" s="5">
        <f t="shared" si="8"/>
        <v>2640.8954349946148</v>
      </c>
      <c r="L13" s="5">
        <f t="shared" si="9"/>
        <v>467273.43602935964</v>
      </c>
      <c r="M13" s="5">
        <f t="shared" si="0"/>
        <v>3535877.758281725</v>
      </c>
      <c r="N13" s="33">
        <f t="shared" si="10"/>
        <v>37.308074118181644</v>
      </c>
      <c r="O13" s="4"/>
      <c r="Q13" s="27" t="s">
        <v>52</v>
      </c>
      <c r="R13" s="29">
        <f t="shared" si="1"/>
        <v>94775.134923369231</v>
      </c>
      <c r="S13" s="29">
        <f t="shared" si="2"/>
        <v>467273.43602935964</v>
      </c>
      <c r="T13" s="35">
        <f t="shared" si="3"/>
        <v>37.308074118181644</v>
      </c>
      <c r="U13" s="42">
        <v>0.95386474178345915</v>
      </c>
      <c r="V13" s="43">
        <f t="shared" si="15"/>
        <v>4.6135258216540853E-2</v>
      </c>
      <c r="W13" s="29">
        <f t="shared" si="11"/>
        <v>445715.65540041483</v>
      </c>
      <c r="X13" s="29">
        <f t="shared" si="4"/>
        <v>2966557.2615396469</v>
      </c>
      <c r="Y13" s="35">
        <f t="shared" si="12"/>
        <v>31.301008053834661</v>
      </c>
      <c r="Z13" s="36">
        <f t="shared" si="13"/>
        <v>6.0070660643469829</v>
      </c>
    </row>
    <row r="14" spans="1:26" s="2" customFormat="1" x14ac:dyDescent="0.25">
      <c r="A14" s="2">
        <v>11</v>
      </c>
      <c r="B14" s="1" t="s">
        <v>53</v>
      </c>
      <c r="C14" s="1">
        <v>5</v>
      </c>
      <c r="D14">
        <v>2571</v>
      </c>
      <c r="E14">
        <v>18</v>
      </c>
      <c r="F14" s="3">
        <f t="shared" si="5"/>
        <v>7.0011668611435242E-3</v>
      </c>
      <c r="G14" s="2">
        <v>0.5</v>
      </c>
      <c r="H14" s="3">
        <f t="shared" si="6"/>
        <v>3.4403669724770637E-2</v>
      </c>
      <c r="I14" s="3">
        <f t="shared" si="7"/>
        <v>0.9655963302752294</v>
      </c>
      <c r="J14" s="5">
        <f t="shared" si="14"/>
        <v>92134.239488374616</v>
      </c>
      <c r="K14" s="5">
        <f t="shared" si="8"/>
        <v>3169.7559457009611</v>
      </c>
      <c r="L14" s="5">
        <f t="shared" si="9"/>
        <v>452746.80757762061</v>
      </c>
      <c r="M14" s="5">
        <f t="shared" si="0"/>
        <v>3068604.3222523653</v>
      </c>
      <c r="N14" s="33">
        <f t="shared" si="10"/>
        <v>33.305797489537625</v>
      </c>
      <c r="O14" s="4"/>
      <c r="Q14" s="27" t="s">
        <v>54</v>
      </c>
      <c r="R14" s="29">
        <f t="shared" si="1"/>
        <v>92134.239488374616</v>
      </c>
      <c r="S14" s="29">
        <f t="shared" si="2"/>
        <v>452746.80757762061</v>
      </c>
      <c r="T14" s="35">
        <f t="shared" si="3"/>
        <v>33.305797489537625</v>
      </c>
      <c r="U14" s="42">
        <v>0.94210046609890041</v>
      </c>
      <c r="V14" s="43">
        <f t="shared" si="15"/>
        <v>5.7899533901099587E-2</v>
      </c>
      <c r="W14" s="29">
        <f t="shared" si="11"/>
        <v>426532.97844366555</v>
      </c>
      <c r="X14" s="29">
        <f t="shared" si="4"/>
        <v>2520841.6061392319</v>
      </c>
      <c r="Y14" s="35">
        <f t="shared" si="12"/>
        <v>27.360529811040646</v>
      </c>
      <c r="Z14" s="36">
        <f t="shared" si="13"/>
        <v>5.9452676784969789</v>
      </c>
    </row>
    <row r="15" spans="1:26" s="2" customFormat="1" x14ac:dyDescent="0.25">
      <c r="A15" s="2">
        <v>12</v>
      </c>
      <c r="B15" s="1" t="s">
        <v>55</v>
      </c>
      <c r="C15" s="1">
        <v>5</v>
      </c>
      <c r="D15">
        <v>2174</v>
      </c>
      <c r="E15">
        <v>14</v>
      </c>
      <c r="F15" s="3">
        <f t="shared" si="5"/>
        <v>6.439742410303588E-3</v>
      </c>
      <c r="G15" s="2">
        <v>0.5</v>
      </c>
      <c r="H15" s="3">
        <f t="shared" si="6"/>
        <v>3.1688546853779989E-2</v>
      </c>
      <c r="I15" s="3">
        <f t="shared" si="7"/>
        <v>0.96831145314622002</v>
      </c>
      <c r="J15" s="5">
        <f t="shared" si="14"/>
        <v>88964.483542673654</v>
      </c>
      <c r="K15" s="5">
        <f t="shared" si="8"/>
        <v>2819.1552050643527</v>
      </c>
      <c r="L15" s="5">
        <f t="shared" si="9"/>
        <v>437774.52970070741</v>
      </c>
      <c r="M15" s="5">
        <f t="shared" si="0"/>
        <v>2615857.5146747446</v>
      </c>
      <c r="N15" s="33">
        <f t="shared" si="10"/>
        <v>29.403391224319247</v>
      </c>
      <c r="O15" s="4"/>
      <c r="Q15" s="27" t="s">
        <v>56</v>
      </c>
      <c r="R15" s="29">
        <f t="shared" si="1"/>
        <v>88964.483542673654</v>
      </c>
      <c r="S15" s="29">
        <f t="shared" si="2"/>
        <v>437774.52970070741</v>
      </c>
      <c r="T15" s="35">
        <f t="shared" si="3"/>
        <v>29.403391224319247</v>
      </c>
      <c r="U15" s="42">
        <v>0.91645683631107144</v>
      </c>
      <c r="V15" s="43">
        <f t="shared" si="15"/>
        <v>8.3543163688928557E-2</v>
      </c>
      <c r="W15" s="29">
        <f t="shared" si="11"/>
        <v>401201.46050707751</v>
      </c>
      <c r="X15" s="29">
        <f t="shared" si="4"/>
        <v>2094308.6276955665</v>
      </c>
      <c r="Y15" s="35">
        <f t="shared" si="12"/>
        <v>23.540951897854701</v>
      </c>
      <c r="Z15" s="36">
        <f t="shared" si="13"/>
        <v>5.8624393264645462</v>
      </c>
    </row>
    <row r="16" spans="1:26" s="2" customFormat="1" x14ac:dyDescent="0.25">
      <c r="A16" s="2">
        <v>13</v>
      </c>
      <c r="B16" s="1" t="s">
        <v>57</v>
      </c>
      <c r="C16" s="1">
        <v>5</v>
      </c>
      <c r="D16">
        <v>1834</v>
      </c>
      <c r="E16">
        <v>17</v>
      </c>
      <c r="F16" s="3">
        <f t="shared" si="5"/>
        <v>9.2693565976008727E-3</v>
      </c>
      <c r="G16" s="2">
        <v>0.5</v>
      </c>
      <c r="H16" s="3">
        <f t="shared" si="6"/>
        <v>4.5297095656807888E-2</v>
      </c>
      <c r="I16" s="3">
        <f t="shared" si="7"/>
        <v>0.95470290434319216</v>
      </c>
      <c r="J16" s="5">
        <f t="shared" si="14"/>
        <v>86145.328337609302</v>
      </c>
      <c r="K16" s="5">
        <f t="shared" si="8"/>
        <v>3902.1331780958117</v>
      </c>
      <c r="L16" s="5">
        <f t="shared" si="9"/>
        <v>420971.30874280696</v>
      </c>
      <c r="M16" s="5">
        <f t="shared" si="0"/>
        <v>2178082.9849740374</v>
      </c>
      <c r="N16" s="33">
        <f t="shared" si="10"/>
        <v>25.28382010964059</v>
      </c>
      <c r="O16" s="4"/>
      <c r="Q16" s="27" t="s">
        <v>58</v>
      </c>
      <c r="R16" s="29">
        <f t="shared" si="1"/>
        <v>86145.328337609302</v>
      </c>
      <c r="S16" s="29">
        <f t="shared" si="2"/>
        <v>420971.30874280696</v>
      </c>
      <c r="T16" s="35">
        <f t="shared" si="3"/>
        <v>25.28382010964059</v>
      </c>
      <c r="U16" s="42">
        <v>0.8859396016463057</v>
      </c>
      <c r="V16" s="43">
        <f t="shared" si="15"/>
        <v>0.1140603983536943</v>
      </c>
      <c r="W16" s="29">
        <f t="shared" si="11"/>
        <v>372955.15357212635</v>
      </c>
      <c r="X16" s="29">
        <f t="shared" si="4"/>
        <v>1693107.1671884889</v>
      </c>
      <c r="Y16" s="35">
        <f t="shared" si="12"/>
        <v>19.65407991194936</v>
      </c>
      <c r="Z16" s="36">
        <f t="shared" si="13"/>
        <v>5.6297401976912305</v>
      </c>
    </row>
    <row r="17" spans="1:26" s="2" customFormat="1" x14ac:dyDescent="0.25">
      <c r="A17" s="2">
        <v>14</v>
      </c>
      <c r="B17" s="1" t="s">
        <v>59</v>
      </c>
      <c r="C17" s="1">
        <v>5</v>
      </c>
      <c r="D17">
        <v>1442</v>
      </c>
      <c r="E17">
        <v>29</v>
      </c>
      <c r="F17" s="3">
        <f t="shared" si="5"/>
        <v>2.0110957004160889E-2</v>
      </c>
      <c r="G17" s="2">
        <v>0.5</v>
      </c>
      <c r="H17" s="3">
        <f t="shared" si="6"/>
        <v>9.5741168702542095E-2</v>
      </c>
      <c r="I17" s="3">
        <f t="shared" si="7"/>
        <v>0.90425883129745788</v>
      </c>
      <c r="J17" s="5">
        <f t="shared" si="14"/>
        <v>82243.195159513489</v>
      </c>
      <c r="K17" s="5">
        <f t="shared" si="8"/>
        <v>7874.0596224030742</v>
      </c>
      <c r="L17" s="5">
        <f t="shared" si="9"/>
        <v>391530.82674155972</v>
      </c>
      <c r="M17" s="5">
        <f t="shared" si="0"/>
        <v>1757111.6762312306</v>
      </c>
      <c r="N17" s="33">
        <f t="shared" si="10"/>
        <v>21.364827482969897</v>
      </c>
      <c r="O17" s="4"/>
      <c r="Q17" s="27" t="s">
        <v>60</v>
      </c>
      <c r="R17" s="29">
        <f t="shared" si="1"/>
        <v>82243.195159513489</v>
      </c>
      <c r="S17" s="29">
        <f t="shared" si="2"/>
        <v>391530.82674155972</v>
      </c>
      <c r="T17" s="35">
        <f t="shared" si="3"/>
        <v>21.364827482969897</v>
      </c>
      <c r="U17" s="42">
        <v>0.85631920960893304</v>
      </c>
      <c r="V17" s="43">
        <f t="shared" si="15"/>
        <v>0.14368079039106696</v>
      </c>
      <c r="W17" s="29">
        <f t="shared" si="11"/>
        <v>335275.36809286452</v>
      </c>
      <c r="X17" s="29">
        <f t="shared" si="4"/>
        <v>1320152.0136163626</v>
      </c>
      <c r="Y17" s="35">
        <f t="shared" si="12"/>
        <v>16.051808432975914</v>
      </c>
      <c r="Z17" s="36">
        <f t="shared" si="13"/>
        <v>5.3130190499939829</v>
      </c>
    </row>
    <row r="18" spans="1:26" s="2" customFormat="1" x14ac:dyDescent="0.25">
      <c r="A18" s="2">
        <v>15</v>
      </c>
      <c r="B18" s="1" t="s">
        <v>61</v>
      </c>
      <c r="C18" s="1">
        <v>5</v>
      </c>
      <c r="D18">
        <v>1039</v>
      </c>
      <c r="E18">
        <v>23</v>
      </c>
      <c r="F18" s="3">
        <f t="shared" si="5"/>
        <v>2.2136669874879691E-2</v>
      </c>
      <c r="G18" s="2">
        <v>0.5</v>
      </c>
      <c r="H18" s="3">
        <f t="shared" si="6"/>
        <v>0.10487916096671225</v>
      </c>
      <c r="I18" s="3">
        <f t="shared" si="7"/>
        <v>0.89512083903328776</v>
      </c>
      <c r="J18" s="5">
        <f t="shared" si="14"/>
        <v>74369.135537110415</v>
      </c>
      <c r="K18" s="5">
        <f t="shared" si="8"/>
        <v>7799.7725369518439</v>
      </c>
      <c r="L18" s="5">
        <f t="shared" si="9"/>
        <v>352346.24634317245</v>
      </c>
      <c r="M18" s="5">
        <f t="shared" si="0"/>
        <v>1365580.8494896709</v>
      </c>
      <c r="N18" s="33">
        <f t="shared" si="10"/>
        <v>18.362198775434766</v>
      </c>
      <c r="O18" s="4"/>
      <c r="Q18" s="27" t="s">
        <v>62</v>
      </c>
      <c r="R18" s="29">
        <f t="shared" si="1"/>
        <v>74369.135537110415</v>
      </c>
      <c r="S18" s="29">
        <f t="shared" si="2"/>
        <v>352346.24634317245</v>
      </c>
      <c r="T18" s="35">
        <f t="shared" si="3"/>
        <v>18.362198775434766</v>
      </c>
      <c r="U18" s="42">
        <v>0.77613843304153718</v>
      </c>
      <c r="V18" s="43">
        <f t="shared" si="15"/>
        <v>0.22386156695846282</v>
      </c>
      <c r="W18" s="29">
        <f t="shared" si="11"/>
        <v>273469.4635248573</v>
      </c>
      <c r="X18" s="29">
        <f t="shared" si="4"/>
        <v>984876.64552349807</v>
      </c>
      <c r="Y18" s="35">
        <f t="shared" si="12"/>
        <v>13.24308314747106</v>
      </c>
      <c r="Z18" s="36">
        <f t="shared" si="13"/>
        <v>5.1191156279637067</v>
      </c>
    </row>
    <row r="19" spans="1:26" s="2" customFormat="1" x14ac:dyDescent="0.25">
      <c r="A19" s="2">
        <v>16</v>
      </c>
      <c r="B19" s="1" t="s">
        <v>63</v>
      </c>
      <c r="C19" s="1">
        <v>5</v>
      </c>
      <c r="D19">
        <v>684</v>
      </c>
      <c r="E19">
        <v>17</v>
      </c>
      <c r="F19" s="3">
        <f t="shared" si="5"/>
        <v>2.4853801169590642E-2</v>
      </c>
      <c r="G19" s="2">
        <v>0.5</v>
      </c>
      <c r="H19" s="3">
        <f t="shared" si="6"/>
        <v>0.11699931176875429</v>
      </c>
      <c r="I19" s="3">
        <f t="shared" si="7"/>
        <v>0.88300068823124567</v>
      </c>
      <c r="J19" s="5">
        <f t="shared" si="14"/>
        <v>66569.36300015857</v>
      </c>
      <c r="K19" s="5">
        <f t="shared" si="8"/>
        <v>7788.5696559029293</v>
      </c>
      <c r="L19" s="5">
        <f t="shared" si="9"/>
        <v>313375.3908610355</v>
      </c>
      <c r="M19" s="5">
        <f t="shared" si="0"/>
        <v>1013234.6031464986</v>
      </c>
      <c r="N19" s="33">
        <f t="shared" si="10"/>
        <v>15.220734546372105</v>
      </c>
      <c r="O19" s="4"/>
      <c r="Q19" s="27" t="s">
        <v>64</v>
      </c>
      <c r="R19" s="29">
        <f t="shared" si="1"/>
        <v>66569.36300015857</v>
      </c>
      <c r="S19" s="29">
        <f t="shared" si="2"/>
        <v>313375.3908610355</v>
      </c>
      <c r="T19" s="35">
        <f t="shared" si="3"/>
        <v>15.220734546372105</v>
      </c>
      <c r="U19" s="42">
        <v>0.73716277889453141</v>
      </c>
      <c r="V19" s="43">
        <f t="shared" si="15"/>
        <v>0.26283722110546859</v>
      </c>
      <c r="W19" s="29">
        <f t="shared" si="11"/>
        <v>231008.67396428087</v>
      </c>
      <c r="X19" s="29">
        <f t="shared" si="4"/>
        <v>711407.18199864076</v>
      </c>
      <c r="Y19" s="35">
        <f t="shared" si="12"/>
        <v>10.686705564494378</v>
      </c>
      <c r="Z19" s="36">
        <f t="shared" si="13"/>
        <v>4.5340289818777268</v>
      </c>
    </row>
    <row r="20" spans="1:26" s="2" customFormat="1" x14ac:dyDescent="0.25">
      <c r="A20" s="2">
        <v>17</v>
      </c>
      <c r="B20" s="1" t="s">
        <v>65</v>
      </c>
      <c r="C20" s="1">
        <v>5</v>
      </c>
      <c r="D20">
        <v>448</v>
      </c>
      <c r="E20">
        <v>25</v>
      </c>
      <c r="F20" s="3">
        <f t="shared" si="5"/>
        <v>5.5803571428571432E-2</v>
      </c>
      <c r="G20" s="2">
        <v>0.5</v>
      </c>
      <c r="H20" s="3">
        <f t="shared" si="6"/>
        <v>0.24485798237022527</v>
      </c>
      <c r="I20" s="3">
        <f t="shared" si="7"/>
        <v>0.75514201762977473</v>
      </c>
      <c r="J20" s="5">
        <f t="shared" si="14"/>
        <v>58780.793344255639</v>
      </c>
      <c r="K20" s="5">
        <f t="shared" si="8"/>
        <v>14392.946460395602</v>
      </c>
      <c r="L20" s="5">
        <f t="shared" si="9"/>
        <v>257921.60057028919</v>
      </c>
      <c r="M20" s="5">
        <f t="shared" si="0"/>
        <v>699859.21228546312</v>
      </c>
      <c r="N20" s="33">
        <f t="shared" si="10"/>
        <v>11.90625666085633</v>
      </c>
      <c r="O20" s="4"/>
      <c r="Q20" s="27" t="s">
        <v>66</v>
      </c>
      <c r="R20" s="29">
        <f t="shared" si="1"/>
        <v>58780.793344255639</v>
      </c>
      <c r="S20" s="29">
        <f t="shared" si="2"/>
        <v>257921.60057028919</v>
      </c>
      <c r="T20" s="35">
        <f t="shared" si="3"/>
        <v>11.90625666085633</v>
      </c>
      <c r="U20" s="42">
        <v>0.7271372759570951</v>
      </c>
      <c r="V20" s="43">
        <f t="shared" si="15"/>
        <v>0.2728627240429049</v>
      </c>
      <c r="W20" s="29">
        <f t="shared" si="11"/>
        <v>187544.41004917401</v>
      </c>
      <c r="X20" s="29">
        <f t="shared" si="4"/>
        <v>480398.5080343599</v>
      </c>
      <c r="Y20" s="35">
        <f t="shared" si="12"/>
        <v>8.172712219463552</v>
      </c>
      <c r="Z20" s="36">
        <f t="shared" si="13"/>
        <v>3.7335444413927785</v>
      </c>
    </row>
    <row r="21" spans="1:26" s="2" customFormat="1" x14ac:dyDescent="0.25">
      <c r="A21" s="2">
        <v>18</v>
      </c>
      <c r="B21" s="1" t="s">
        <v>67</v>
      </c>
      <c r="C21" s="1">
        <v>5</v>
      </c>
      <c r="D21">
        <v>286</v>
      </c>
      <c r="E21">
        <v>14</v>
      </c>
      <c r="F21" s="3">
        <f t="shared" si="5"/>
        <v>4.8951048951048952E-2</v>
      </c>
      <c r="G21" s="2">
        <v>0.5</v>
      </c>
      <c r="H21" s="3">
        <f t="shared" si="6"/>
        <v>0.2180685358255452</v>
      </c>
      <c r="I21" s="3">
        <f t="shared" si="7"/>
        <v>0.7819314641744548</v>
      </c>
      <c r="J21" s="5">
        <f t="shared" si="14"/>
        <v>44387.846883860038</v>
      </c>
      <c r="K21" s="5">
        <f t="shared" si="8"/>
        <v>9679.5927784118467</v>
      </c>
      <c r="L21" s="5">
        <f t="shared" si="9"/>
        <v>197740.25247327058</v>
      </c>
      <c r="M21" s="5">
        <f>L21+M22</f>
        <v>441937.61171517393</v>
      </c>
      <c r="N21" s="33">
        <f t="shared" si="10"/>
        <v>9.9562750333778371</v>
      </c>
      <c r="O21" s="4"/>
      <c r="Q21" s="27" t="s">
        <v>68</v>
      </c>
      <c r="R21" s="29">
        <f t="shared" si="1"/>
        <v>44387.846883860038</v>
      </c>
      <c r="S21" s="29">
        <f t="shared" si="2"/>
        <v>197740.25247327058</v>
      </c>
      <c r="T21" s="35">
        <f t="shared" si="3"/>
        <v>9.9562750333778371</v>
      </c>
      <c r="U21" s="42">
        <v>0.68635947845240242</v>
      </c>
      <c r="V21" s="43">
        <f t="shared" si="15"/>
        <v>0.31364052154759758</v>
      </c>
      <c r="W21" s="29">
        <f t="shared" si="11"/>
        <v>135720.89655660038</v>
      </c>
      <c r="X21" s="29">
        <f>X22+W21</f>
        <v>292854.09798518592</v>
      </c>
      <c r="Y21" s="35">
        <f t="shared" si="12"/>
        <v>6.5976189102263314</v>
      </c>
      <c r="Z21" s="36">
        <f t="shared" si="13"/>
        <v>3.3586561231515057</v>
      </c>
    </row>
    <row r="22" spans="1:26" s="2" customFormat="1" x14ac:dyDescent="0.25">
      <c r="A22" s="12">
        <v>19</v>
      </c>
      <c r="B22" s="13" t="s">
        <v>69</v>
      </c>
      <c r="C22" s="12"/>
      <c r="D22">
        <v>197</v>
      </c>
      <c r="E22">
        <v>28</v>
      </c>
      <c r="F22" s="17">
        <f t="shared" si="5"/>
        <v>0.14213197969543148</v>
      </c>
      <c r="G22" s="12"/>
      <c r="H22" s="17">
        <v>1</v>
      </c>
      <c r="I22" s="17">
        <f t="shared" si="7"/>
        <v>0</v>
      </c>
      <c r="J22" s="21">
        <f t="shared" si="14"/>
        <v>34708.254105448192</v>
      </c>
      <c r="K22" s="21">
        <f t="shared" si="8"/>
        <v>34708.254105448192</v>
      </c>
      <c r="L22" s="21">
        <f>K22/F22</f>
        <v>244197.35924190332</v>
      </c>
      <c r="M22" s="21">
        <f>L22</f>
        <v>244197.35924190332</v>
      </c>
      <c r="N22" s="34">
        <f t="shared" si="10"/>
        <v>7.0357142857142847</v>
      </c>
      <c r="O22" s="4"/>
      <c r="Q22" s="30" t="s">
        <v>69</v>
      </c>
      <c r="R22" s="31">
        <f t="shared" si="1"/>
        <v>34708.254105448192</v>
      </c>
      <c r="S22" s="31">
        <f t="shared" si="2"/>
        <v>244197.35924190332</v>
      </c>
      <c r="T22" s="38">
        <f t="shared" si="3"/>
        <v>7.0357142857142847</v>
      </c>
      <c r="U22" s="44">
        <v>0.64346806172022719</v>
      </c>
      <c r="V22" s="45">
        <f t="shared" si="15"/>
        <v>0.35653193827977281</v>
      </c>
      <c r="W22" s="31">
        <f t="shared" si="11"/>
        <v>157133.20142858554</v>
      </c>
      <c r="X22" s="31">
        <f>W22</f>
        <v>157133.20142858554</v>
      </c>
      <c r="Y22" s="38">
        <f t="shared" si="12"/>
        <v>4.5272574342458833</v>
      </c>
      <c r="Z22" s="37">
        <f t="shared" si="13"/>
        <v>2.5084568514684014</v>
      </c>
    </row>
    <row r="23" spans="1:26" s="2" customFormat="1" ht="13.2" x14ac:dyDescent="0.25">
      <c r="B23" s="2" t="s">
        <v>70</v>
      </c>
      <c r="D23" s="25">
        <f>SUM(D4:D22)</f>
        <v>31479</v>
      </c>
      <c r="E23" s="25">
        <f>SUM(E4:E22)</f>
        <v>227</v>
      </c>
    </row>
    <row r="24" spans="1:26" s="2" customFormat="1" ht="13.2" x14ac:dyDescent="0.25">
      <c r="D24" s="14"/>
      <c r="E24" s="14"/>
      <c r="F24" s="5"/>
    </row>
    <row r="25" spans="1:26" x14ac:dyDescent="0.25">
      <c r="D25" s="15"/>
      <c r="E25" s="15"/>
      <c r="K25" s="16"/>
    </row>
    <row r="26" spans="1:26" s="2" customFormat="1" ht="18" thickBot="1" x14ac:dyDescent="0.35">
      <c r="B26" s="73" t="s">
        <v>88</v>
      </c>
      <c r="C26" s="73"/>
      <c r="D26" s="73"/>
      <c r="E26" s="73"/>
      <c r="F26" s="73"/>
      <c r="G26" s="73"/>
      <c r="H26" s="73"/>
      <c r="I26" s="73"/>
      <c r="J26" s="73"/>
      <c r="K26" s="73"/>
      <c r="L26" s="73"/>
      <c r="M26" s="73"/>
      <c r="N26" s="73"/>
      <c r="Q26" s="60" t="s">
        <v>91</v>
      </c>
      <c r="R26" s="61"/>
      <c r="S26" s="61"/>
      <c r="T26" s="61"/>
      <c r="U26" s="61"/>
      <c r="V26" s="61"/>
      <c r="W26" s="61"/>
      <c r="X26" s="61"/>
      <c r="Y26" s="61"/>
      <c r="Z26" s="62"/>
    </row>
    <row r="27" spans="1:26" s="9" customFormat="1" ht="14.25" customHeight="1" x14ac:dyDescent="0.35">
      <c r="A27" s="7"/>
      <c r="B27" s="67" t="s">
        <v>0</v>
      </c>
      <c r="C27" s="6" t="s">
        <v>1</v>
      </c>
      <c r="D27" s="8" t="s">
        <v>71</v>
      </c>
      <c r="E27" s="8" t="s">
        <v>72</v>
      </c>
      <c r="F27" s="8" t="s">
        <v>73</v>
      </c>
      <c r="G27" s="8" t="s">
        <v>5</v>
      </c>
      <c r="H27" s="8" t="s">
        <v>74</v>
      </c>
      <c r="I27" s="8" t="s">
        <v>75</v>
      </c>
      <c r="J27" s="8" t="s">
        <v>76</v>
      </c>
      <c r="K27" s="8" t="s">
        <v>77</v>
      </c>
      <c r="L27" s="8" t="s">
        <v>78</v>
      </c>
      <c r="M27" s="8" t="s">
        <v>79</v>
      </c>
      <c r="N27" s="22" t="s">
        <v>80</v>
      </c>
      <c r="Q27" s="26" t="s">
        <v>13</v>
      </c>
      <c r="R27" s="63" t="s">
        <v>14</v>
      </c>
      <c r="S27" s="63"/>
      <c r="T27" s="63"/>
      <c r="U27" s="64" t="s">
        <v>15</v>
      </c>
      <c r="V27" s="65" t="s">
        <v>16</v>
      </c>
      <c r="W27" s="66" t="s">
        <v>17</v>
      </c>
      <c r="X27" s="66" t="s">
        <v>18</v>
      </c>
      <c r="Y27" s="59" t="s">
        <v>19</v>
      </c>
      <c r="Z27" s="59" t="s">
        <v>20</v>
      </c>
    </row>
    <row r="28" spans="1:26" s="10" customFormat="1" ht="32.549999999999997" customHeight="1" thickBot="1" x14ac:dyDescent="0.35">
      <c r="B28" s="68"/>
      <c r="C28" s="11"/>
      <c r="D28" s="23" t="s">
        <v>21</v>
      </c>
      <c r="E28" s="23" t="s">
        <v>22</v>
      </c>
      <c r="F28" s="23" t="s">
        <v>23</v>
      </c>
      <c r="G28" s="23"/>
      <c r="H28" s="23" t="s">
        <v>24</v>
      </c>
      <c r="I28" s="23" t="s">
        <v>25</v>
      </c>
      <c r="J28" s="23" t="s">
        <v>26</v>
      </c>
      <c r="K28" s="23" t="s">
        <v>27</v>
      </c>
      <c r="L28" s="23" t="s">
        <v>28</v>
      </c>
      <c r="M28" s="23" t="s">
        <v>29</v>
      </c>
      <c r="N28" s="24" t="s">
        <v>30</v>
      </c>
      <c r="Q28" s="27" t="s">
        <v>31</v>
      </c>
      <c r="R28" s="28" t="s">
        <v>32</v>
      </c>
      <c r="S28" s="28" t="s">
        <v>33</v>
      </c>
      <c r="T28" s="28" t="s">
        <v>34</v>
      </c>
      <c r="U28" s="64"/>
      <c r="V28" s="65"/>
      <c r="W28" s="66"/>
      <c r="X28" s="66"/>
      <c r="Y28" s="59"/>
      <c r="Z28" s="59"/>
    </row>
    <row r="29" spans="1:26" s="2" customFormat="1" x14ac:dyDescent="0.25">
      <c r="A29" s="2">
        <v>1</v>
      </c>
      <c r="B29" s="1">
        <v>0</v>
      </c>
      <c r="C29" s="1">
        <v>1</v>
      </c>
      <c r="D29">
        <v>318</v>
      </c>
      <c r="E29"/>
      <c r="F29" s="3">
        <f>E29/D29</f>
        <v>0</v>
      </c>
      <c r="G29" s="2">
        <v>0.3</v>
      </c>
      <c r="H29" s="18">
        <f>C29*F29/(1+(1-G29)*C29*F29)</f>
        <v>0</v>
      </c>
      <c r="I29" s="18">
        <f>1-H29</f>
        <v>1</v>
      </c>
      <c r="J29" s="19">
        <v>100000</v>
      </c>
      <c r="K29" s="20">
        <f>J29*H29</f>
        <v>0</v>
      </c>
      <c r="L29" s="20">
        <f>C29*(J30+G29*K29)</f>
        <v>100000</v>
      </c>
      <c r="M29" s="5">
        <f t="shared" ref="M29:M45" si="16">L29+M30</f>
        <v>8134821.0177928908</v>
      </c>
      <c r="N29" s="32">
        <f>M29/J29</f>
        <v>81.348210177928905</v>
      </c>
      <c r="O29" s="4"/>
      <c r="Q29" s="39">
        <v>0</v>
      </c>
      <c r="R29" s="29">
        <f t="shared" ref="R29:R47" si="17">J29</f>
        <v>100000</v>
      </c>
      <c r="S29" s="29">
        <f t="shared" ref="S29:S47" si="18">L29</f>
        <v>100000</v>
      </c>
      <c r="T29" s="35">
        <f t="shared" ref="T29:T47" si="19">N29</f>
        <v>81.348210177928905</v>
      </c>
      <c r="U29" s="42">
        <v>0.95864674002964168</v>
      </c>
      <c r="V29" s="43">
        <f>1-U29</f>
        <v>4.1353259970358325E-2</v>
      </c>
      <c r="W29" s="29">
        <f>S29*U29</f>
        <v>95864.674002964166</v>
      </c>
      <c r="X29" s="29">
        <f t="shared" ref="X29:X45" si="20">X30+W29</f>
        <v>7134130.8896184601</v>
      </c>
      <c r="Y29" s="40">
        <f>X29/R29</f>
        <v>71.3413088961846</v>
      </c>
      <c r="Z29" s="36">
        <f>T29-Y29</f>
        <v>10.006901281744305</v>
      </c>
    </row>
    <row r="30" spans="1:26" s="2" customFormat="1" x14ac:dyDescent="0.25">
      <c r="A30" s="2">
        <v>2</v>
      </c>
      <c r="B30" s="1" t="s">
        <v>35</v>
      </c>
      <c r="C30" s="1">
        <v>4</v>
      </c>
      <c r="D30">
        <v>1394</v>
      </c>
      <c r="E30"/>
      <c r="F30" s="3">
        <f t="shared" ref="F30:F47" si="21">E30/D30</f>
        <v>0</v>
      </c>
      <c r="G30" s="2">
        <v>0.4</v>
      </c>
      <c r="H30" s="3">
        <f t="shared" ref="H30:H46" si="22">C30*F30/(1+(1-G30)*C30*F30)</f>
        <v>0</v>
      </c>
      <c r="I30" s="3">
        <f t="shared" ref="I30:I47" si="23">1-H30</f>
        <v>1</v>
      </c>
      <c r="J30" s="5">
        <f>I29*J29</f>
        <v>100000</v>
      </c>
      <c r="K30" s="5">
        <f t="shared" ref="K30:K47" si="24">J30*H30</f>
        <v>0</v>
      </c>
      <c r="L30" s="5">
        <f t="shared" ref="L30:L46" si="25">C30*(J31+G30*K30)</f>
        <v>400000</v>
      </c>
      <c r="M30" s="5">
        <f t="shared" si="16"/>
        <v>8034821.0177928908</v>
      </c>
      <c r="N30" s="33">
        <f t="shared" ref="N30:N47" si="26">M30/J30</f>
        <v>80.348210177928905</v>
      </c>
      <c r="O30" s="4"/>
      <c r="Q30" s="27" t="s">
        <v>36</v>
      </c>
      <c r="R30" s="29">
        <f t="shared" si="17"/>
        <v>100000</v>
      </c>
      <c r="S30" s="29">
        <f t="shared" si="18"/>
        <v>400000</v>
      </c>
      <c r="T30" s="35">
        <f t="shared" si="19"/>
        <v>80.348210177928905</v>
      </c>
      <c r="U30" s="42">
        <v>0.95864674002964168</v>
      </c>
      <c r="V30" s="43">
        <f>1-U30</f>
        <v>4.1353259970358325E-2</v>
      </c>
      <c r="W30" s="29">
        <f t="shared" ref="W30:W47" si="27">S30*U30</f>
        <v>383458.69601185666</v>
      </c>
      <c r="X30" s="29">
        <f t="shared" si="20"/>
        <v>7038266.215615496</v>
      </c>
      <c r="Y30" s="35">
        <f t="shared" ref="Y30:Y47" si="28">X30/R30</f>
        <v>70.382662156154964</v>
      </c>
      <c r="Z30" s="36">
        <f t="shared" ref="Z30:Z47" si="29">T30-Y30</f>
        <v>9.9655480217739409</v>
      </c>
    </row>
    <row r="31" spans="1:26" s="2" customFormat="1" x14ac:dyDescent="0.25">
      <c r="A31" s="2">
        <v>3</v>
      </c>
      <c r="B31" s="1" t="s">
        <v>37</v>
      </c>
      <c r="C31" s="1">
        <v>5</v>
      </c>
      <c r="D31">
        <v>1754</v>
      </c>
      <c r="E31"/>
      <c r="F31" s="3">
        <f t="shared" si="21"/>
        <v>0</v>
      </c>
      <c r="G31" s="2">
        <v>0.5</v>
      </c>
      <c r="H31" s="3">
        <f t="shared" si="22"/>
        <v>0</v>
      </c>
      <c r="I31" s="3">
        <f t="shared" si="23"/>
        <v>1</v>
      </c>
      <c r="J31" s="5">
        <f t="shared" ref="J31:J47" si="30">I30*J30</f>
        <v>100000</v>
      </c>
      <c r="K31" s="5">
        <f t="shared" si="24"/>
        <v>0</v>
      </c>
      <c r="L31" s="5">
        <f t="shared" si="25"/>
        <v>500000</v>
      </c>
      <c r="M31" s="5">
        <f t="shared" si="16"/>
        <v>7634821.0177928908</v>
      </c>
      <c r="N31" s="33">
        <f t="shared" si="26"/>
        <v>76.348210177928905</v>
      </c>
      <c r="O31" s="4"/>
      <c r="Q31" s="27" t="s">
        <v>38</v>
      </c>
      <c r="R31" s="29">
        <f t="shared" si="17"/>
        <v>100000</v>
      </c>
      <c r="S31" s="29">
        <f t="shared" si="18"/>
        <v>500000</v>
      </c>
      <c r="T31" s="35">
        <f t="shared" si="19"/>
        <v>76.348210177928905</v>
      </c>
      <c r="U31" s="42">
        <v>0.95864674002964168</v>
      </c>
      <c r="V31" s="43">
        <f>1-U31</f>
        <v>4.1353259970358325E-2</v>
      </c>
      <c r="W31" s="29">
        <f t="shared" si="27"/>
        <v>479323.37001482083</v>
      </c>
      <c r="X31" s="29">
        <f t="shared" si="20"/>
        <v>6654807.5196036398</v>
      </c>
      <c r="Y31" s="35">
        <f t="shared" si="28"/>
        <v>66.548075196036393</v>
      </c>
      <c r="Z31" s="36">
        <f t="shared" si="29"/>
        <v>9.8001349818925121</v>
      </c>
    </row>
    <row r="32" spans="1:26" s="2" customFormat="1" x14ac:dyDescent="0.25">
      <c r="A32" s="2">
        <v>4</v>
      </c>
      <c r="B32" s="1" t="s">
        <v>39</v>
      </c>
      <c r="C32" s="1">
        <v>5</v>
      </c>
      <c r="D32">
        <v>1962</v>
      </c>
      <c r="E32">
        <v>2</v>
      </c>
      <c r="F32" s="3">
        <f t="shared" si="21"/>
        <v>1.0193679918450561E-3</v>
      </c>
      <c r="G32" s="2">
        <v>0.5</v>
      </c>
      <c r="H32" s="3">
        <f t="shared" si="22"/>
        <v>5.0838840874428068E-3</v>
      </c>
      <c r="I32" s="3">
        <f t="shared" si="23"/>
        <v>0.99491611591255724</v>
      </c>
      <c r="J32" s="5">
        <f t="shared" si="30"/>
        <v>100000</v>
      </c>
      <c r="K32" s="5">
        <f t="shared" si="24"/>
        <v>508.3884087442807</v>
      </c>
      <c r="L32" s="5">
        <f t="shared" si="25"/>
        <v>498729.02897813934</v>
      </c>
      <c r="M32" s="5">
        <f t="shared" si="16"/>
        <v>7134821.0177928908</v>
      </c>
      <c r="N32" s="33">
        <f t="shared" si="26"/>
        <v>71.348210177928905</v>
      </c>
      <c r="O32" s="4"/>
      <c r="Q32" s="27" t="s">
        <v>40</v>
      </c>
      <c r="R32" s="29">
        <f t="shared" si="17"/>
        <v>100000</v>
      </c>
      <c r="S32" s="29">
        <f t="shared" si="18"/>
        <v>498729.02897813934</v>
      </c>
      <c r="T32" s="35">
        <f t="shared" si="19"/>
        <v>71.348210177928905</v>
      </c>
      <c r="U32" s="42">
        <v>0.95864674002964168</v>
      </c>
      <c r="V32" s="43">
        <f>1-U32</f>
        <v>4.1353259970358325E-2</v>
      </c>
      <c r="W32" s="29">
        <f t="shared" si="27"/>
        <v>478104.95778804197</v>
      </c>
      <c r="X32" s="29">
        <f t="shared" si="20"/>
        <v>6175484.1495888187</v>
      </c>
      <c r="Y32" s="35">
        <f t="shared" si="28"/>
        <v>61.754841495888186</v>
      </c>
      <c r="Z32" s="36">
        <f t="shared" si="29"/>
        <v>9.5933686820407189</v>
      </c>
    </row>
    <row r="33" spans="1:26" s="2" customFormat="1" x14ac:dyDescent="0.25">
      <c r="A33" s="2">
        <v>5</v>
      </c>
      <c r="B33" s="1" t="s">
        <v>41</v>
      </c>
      <c r="C33" s="1">
        <v>5</v>
      </c>
      <c r="D33">
        <v>2031</v>
      </c>
      <c r="E33">
        <v>5</v>
      </c>
      <c r="F33" s="3">
        <f t="shared" si="21"/>
        <v>2.461841457410143E-3</v>
      </c>
      <c r="G33" s="2">
        <v>0.5</v>
      </c>
      <c r="H33" s="3">
        <f t="shared" si="22"/>
        <v>1.223391240518718E-2</v>
      </c>
      <c r="I33" s="3">
        <f t="shared" si="23"/>
        <v>0.98776608759481277</v>
      </c>
      <c r="J33" s="5">
        <f t="shared" si="30"/>
        <v>99491.611591255729</v>
      </c>
      <c r="K33" s="5">
        <f t="shared" si="24"/>
        <v>1217.1716612583282</v>
      </c>
      <c r="L33" s="5">
        <f t="shared" si="25"/>
        <v>494415.1288031328</v>
      </c>
      <c r="M33" s="5">
        <f t="shared" si="16"/>
        <v>6636091.9888147516</v>
      </c>
      <c r="N33" s="33">
        <f t="shared" si="26"/>
        <v>66.700015033207023</v>
      </c>
      <c r="O33" s="4"/>
      <c r="Q33" s="27" t="s">
        <v>42</v>
      </c>
      <c r="R33" s="29">
        <f t="shared" si="17"/>
        <v>99491.611591255729</v>
      </c>
      <c r="S33" s="29">
        <f t="shared" si="18"/>
        <v>494415.1288031328</v>
      </c>
      <c r="T33" s="35">
        <f t="shared" si="19"/>
        <v>66.700015033207023</v>
      </c>
      <c r="U33" s="42">
        <v>0.95864674002964168</v>
      </c>
      <c r="V33" s="43">
        <f>1-U33</f>
        <v>4.1353259970358325E-2</v>
      </c>
      <c r="W33" s="29">
        <f t="shared" si="27"/>
        <v>473969.45144845865</v>
      </c>
      <c r="X33" s="29">
        <f t="shared" si="20"/>
        <v>5697379.1918007769</v>
      </c>
      <c r="Y33" s="35">
        <f t="shared" si="28"/>
        <v>57.264920134246942</v>
      </c>
      <c r="Z33" s="36">
        <f t="shared" si="29"/>
        <v>9.4350948989600809</v>
      </c>
    </row>
    <row r="34" spans="1:26" s="2" customFormat="1" x14ac:dyDescent="0.25">
      <c r="A34" s="2">
        <v>6</v>
      </c>
      <c r="B34" s="1" t="s">
        <v>43</v>
      </c>
      <c r="C34" s="1">
        <v>5</v>
      </c>
      <c r="D34">
        <v>2209</v>
      </c>
      <c r="E34">
        <v>2</v>
      </c>
      <c r="F34" s="3">
        <f t="shared" si="21"/>
        <v>9.0538705296514259E-4</v>
      </c>
      <c r="G34" s="2">
        <v>0.5</v>
      </c>
      <c r="H34" s="3">
        <f t="shared" si="22"/>
        <v>4.5167118337850042E-3</v>
      </c>
      <c r="I34" s="3">
        <f t="shared" si="23"/>
        <v>0.99548328816621501</v>
      </c>
      <c r="J34" s="5">
        <f t="shared" si="30"/>
        <v>98274.439929997403</v>
      </c>
      <c r="K34" s="5">
        <f t="shared" si="24"/>
        <v>443.87732579041284</v>
      </c>
      <c r="L34" s="5">
        <f t="shared" si="25"/>
        <v>490262.50633551099</v>
      </c>
      <c r="M34" s="5">
        <f t="shared" si="16"/>
        <v>6141676.8600116186</v>
      </c>
      <c r="N34" s="33">
        <f t="shared" si="26"/>
        <v>62.495160128986157</v>
      </c>
      <c r="O34" s="4"/>
      <c r="Q34" s="27" t="s">
        <v>44</v>
      </c>
      <c r="R34" s="29">
        <f t="shared" si="17"/>
        <v>98274.439929997403</v>
      </c>
      <c r="S34" s="29">
        <f t="shared" si="18"/>
        <v>490262.50633551099</v>
      </c>
      <c r="T34" s="35">
        <f t="shared" si="19"/>
        <v>62.495160128986157</v>
      </c>
      <c r="U34" s="42">
        <v>0.96918021726394632</v>
      </c>
      <c r="V34" s="43">
        <f t="shared" ref="V34:V47" si="31">1-U34</f>
        <v>3.081978273605368E-2</v>
      </c>
      <c r="W34" s="29">
        <f t="shared" si="27"/>
        <v>475152.72240661742</v>
      </c>
      <c r="X34" s="29">
        <f t="shared" si="20"/>
        <v>5223409.7403523186</v>
      </c>
      <c r="Y34" s="35">
        <f t="shared" si="28"/>
        <v>53.151254223102612</v>
      </c>
      <c r="Z34" s="36">
        <f t="shared" si="29"/>
        <v>9.3439059058835454</v>
      </c>
    </row>
    <row r="35" spans="1:26" s="2" customFormat="1" x14ac:dyDescent="0.25">
      <c r="A35" s="2">
        <v>7</v>
      </c>
      <c r="B35" s="1" t="s">
        <v>45</v>
      </c>
      <c r="C35" s="1">
        <v>5</v>
      </c>
      <c r="D35">
        <v>2230</v>
      </c>
      <c r="E35"/>
      <c r="F35" s="3">
        <f t="shared" si="21"/>
        <v>0</v>
      </c>
      <c r="G35" s="2">
        <v>0.5</v>
      </c>
      <c r="H35" s="3">
        <f t="shared" si="22"/>
        <v>0</v>
      </c>
      <c r="I35" s="3">
        <f t="shared" si="23"/>
        <v>1</v>
      </c>
      <c r="J35" s="5">
        <f t="shared" si="30"/>
        <v>97830.562604206993</v>
      </c>
      <c r="K35" s="5">
        <f t="shared" si="24"/>
        <v>0</v>
      </c>
      <c r="L35" s="5">
        <f t="shared" si="25"/>
        <v>489152.81302103493</v>
      </c>
      <c r="M35" s="5">
        <f t="shared" si="16"/>
        <v>5651414.3536761077</v>
      </c>
      <c r="N35" s="33">
        <f t="shared" si="26"/>
        <v>57.76737047439898</v>
      </c>
      <c r="O35" s="4"/>
      <c r="Q35" s="27" t="s">
        <v>46</v>
      </c>
      <c r="R35" s="29">
        <f t="shared" si="17"/>
        <v>97830.562604206993</v>
      </c>
      <c r="S35" s="29">
        <f t="shared" si="18"/>
        <v>489152.81302103493</v>
      </c>
      <c r="T35" s="35">
        <f t="shared" si="19"/>
        <v>57.76737047439898</v>
      </c>
      <c r="U35" s="42">
        <v>0.96192878092594225</v>
      </c>
      <c r="V35" s="43">
        <f t="shared" si="31"/>
        <v>3.8071219074057749E-2</v>
      </c>
      <c r="W35" s="29">
        <f t="shared" si="27"/>
        <v>470530.1691158195</v>
      </c>
      <c r="X35" s="29">
        <f t="shared" si="20"/>
        <v>4748257.0179457013</v>
      </c>
      <c r="Y35" s="35">
        <f t="shared" si="28"/>
        <v>48.535517854024</v>
      </c>
      <c r="Z35" s="36">
        <f t="shared" si="29"/>
        <v>9.2318526203749798</v>
      </c>
    </row>
    <row r="36" spans="1:26" s="2" customFormat="1" x14ac:dyDescent="0.25">
      <c r="A36" s="2">
        <v>8</v>
      </c>
      <c r="B36" s="1" t="s">
        <v>47</v>
      </c>
      <c r="C36" s="1">
        <v>5</v>
      </c>
      <c r="D36">
        <v>2487</v>
      </c>
      <c r="E36">
        <v>4</v>
      </c>
      <c r="F36" s="3">
        <f t="shared" si="21"/>
        <v>1.6083634901487736E-3</v>
      </c>
      <c r="G36" s="2">
        <v>0.5</v>
      </c>
      <c r="H36" s="3">
        <f t="shared" si="22"/>
        <v>8.009611533840607E-3</v>
      </c>
      <c r="I36" s="3">
        <f t="shared" si="23"/>
        <v>0.99199038846615939</v>
      </c>
      <c r="J36" s="5">
        <f t="shared" si="30"/>
        <v>97830.562604206993</v>
      </c>
      <c r="K36" s="5">
        <f t="shared" si="24"/>
        <v>783.58480259677185</v>
      </c>
      <c r="L36" s="5">
        <f t="shared" si="25"/>
        <v>487193.85101454303</v>
      </c>
      <c r="M36" s="5">
        <f t="shared" si="16"/>
        <v>5162261.5406550728</v>
      </c>
      <c r="N36" s="33">
        <f t="shared" si="26"/>
        <v>52.76737047439898</v>
      </c>
      <c r="O36" s="4"/>
      <c r="Q36" s="27" t="s">
        <v>48</v>
      </c>
      <c r="R36" s="29">
        <f t="shared" si="17"/>
        <v>97830.562604206993</v>
      </c>
      <c r="S36" s="29">
        <f t="shared" si="18"/>
        <v>487193.85101454303</v>
      </c>
      <c r="T36" s="35">
        <f t="shared" si="19"/>
        <v>52.76737047439898</v>
      </c>
      <c r="U36" s="42">
        <v>0.95558309086652893</v>
      </c>
      <c r="V36" s="43">
        <f t="shared" si="31"/>
        <v>4.4416909133471072E-2</v>
      </c>
      <c r="W36" s="29">
        <f t="shared" si="27"/>
        <v>465554.20600364421</v>
      </c>
      <c r="X36" s="29">
        <f t="shared" si="20"/>
        <v>4277726.8488298813</v>
      </c>
      <c r="Y36" s="35">
        <f t="shared" si="28"/>
        <v>43.725873949394284</v>
      </c>
      <c r="Z36" s="36">
        <f t="shared" si="29"/>
        <v>9.0414965250046961</v>
      </c>
    </row>
    <row r="37" spans="1:26" s="2" customFormat="1" x14ac:dyDescent="0.25">
      <c r="A37" s="2">
        <v>9</v>
      </c>
      <c r="B37" s="1" t="s">
        <v>49</v>
      </c>
      <c r="C37" s="1">
        <v>5</v>
      </c>
      <c r="D37">
        <v>2788</v>
      </c>
      <c r="E37">
        <v>8</v>
      </c>
      <c r="F37" s="3">
        <f t="shared" si="21"/>
        <v>2.8694404591104736E-3</v>
      </c>
      <c r="G37" s="2">
        <v>0.5</v>
      </c>
      <c r="H37" s="3">
        <f t="shared" si="22"/>
        <v>1.4245014245014245E-2</v>
      </c>
      <c r="I37" s="3">
        <f t="shared" si="23"/>
        <v>0.98575498575498577</v>
      </c>
      <c r="J37" s="5">
        <f t="shared" si="30"/>
        <v>97046.977801610221</v>
      </c>
      <c r="K37" s="5">
        <f t="shared" si="24"/>
        <v>1382.4355812195188</v>
      </c>
      <c r="L37" s="5">
        <f t="shared" si="25"/>
        <v>481778.80005500233</v>
      </c>
      <c r="M37" s="5">
        <f t="shared" si="16"/>
        <v>4675067.6896405295</v>
      </c>
      <c r="N37" s="33">
        <f t="shared" si="26"/>
        <v>48.173243469751405</v>
      </c>
      <c r="O37" s="4"/>
      <c r="Q37" s="27" t="s">
        <v>50</v>
      </c>
      <c r="R37" s="29">
        <f t="shared" si="17"/>
        <v>97046.977801610221</v>
      </c>
      <c r="S37" s="29">
        <f t="shared" si="18"/>
        <v>481778.80005500233</v>
      </c>
      <c r="T37" s="35">
        <f t="shared" si="19"/>
        <v>48.173243469751405</v>
      </c>
      <c r="U37" s="42">
        <v>0.95343645724036619</v>
      </c>
      <c r="V37" s="43">
        <f t="shared" si="31"/>
        <v>4.6563542759633814E-2</v>
      </c>
      <c r="W37" s="29">
        <f t="shared" si="27"/>
        <v>459345.47229795618</v>
      </c>
      <c r="X37" s="29">
        <f t="shared" si="20"/>
        <v>3812172.6428262373</v>
      </c>
      <c r="Y37" s="35">
        <f t="shared" si="28"/>
        <v>39.281724471825697</v>
      </c>
      <c r="Z37" s="36">
        <f t="shared" si="29"/>
        <v>8.8915189979257079</v>
      </c>
    </row>
    <row r="38" spans="1:26" s="2" customFormat="1" x14ac:dyDescent="0.25">
      <c r="A38" s="2">
        <v>10</v>
      </c>
      <c r="B38" s="1" t="s">
        <v>51</v>
      </c>
      <c r="C38" s="1">
        <v>5</v>
      </c>
      <c r="D38">
        <v>2790</v>
      </c>
      <c r="E38">
        <v>3</v>
      </c>
      <c r="F38" s="3">
        <f t="shared" si="21"/>
        <v>1.0752688172043011E-3</v>
      </c>
      <c r="G38" s="2">
        <v>0.5</v>
      </c>
      <c r="H38" s="3">
        <f t="shared" si="22"/>
        <v>5.3619302949061663E-3</v>
      </c>
      <c r="I38" s="3">
        <f t="shared" si="23"/>
        <v>0.99463806970509383</v>
      </c>
      <c r="J38" s="5">
        <f t="shared" si="30"/>
        <v>95664.542220390707</v>
      </c>
      <c r="K38" s="5">
        <f t="shared" si="24"/>
        <v>512.94660707984292</v>
      </c>
      <c r="L38" s="5">
        <f t="shared" si="25"/>
        <v>477040.34458425397</v>
      </c>
      <c r="M38" s="5">
        <f t="shared" si="16"/>
        <v>4193288.8895855271</v>
      </c>
      <c r="N38" s="33">
        <f t="shared" si="26"/>
        <v>43.833261438967469</v>
      </c>
      <c r="O38" s="4"/>
      <c r="Q38" s="27" t="s">
        <v>52</v>
      </c>
      <c r="R38" s="29">
        <f t="shared" si="17"/>
        <v>95664.542220390707</v>
      </c>
      <c r="S38" s="29">
        <f t="shared" si="18"/>
        <v>477040.34458425397</v>
      </c>
      <c r="T38" s="35">
        <f t="shared" si="19"/>
        <v>43.833261438967469</v>
      </c>
      <c r="U38" s="42">
        <v>0.93748024841036759</v>
      </c>
      <c r="V38" s="43">
        <f t="shared" si="31"/>
        <v>6.2519751589632411E-2</v>
      </c>
      <c r="W38" s="29">
        <f t="shared" si="27"/>
        <v>447215.90074261377</v>
      </c>
      <c r="X38" s="29">
        <f t="shared" si="20"/>
        <v>3352827.170528281</v>
      </c>
      <c r="Y38" s="35">
        <f t="shared" si="28"/>
        <v>35.047752204825088</v>
      </c>
      <c r="Z38" s="36">
        <f t="shared" si="29"/>
        <v>8.7855092341423813</v>
      </c>
    </row>
    <row r="39" spans="1:26" s="2" customFormat="1" x14ac:dyDescent="0.25">
      <c r="A39" s="2">
        <v>11</v>
      </c>
      <c r="B39" s="1" t="s">
        <v>53</v>
      </c>
      <c r="C39" s="1">
        <v>5</v>
      </c>
      <c r="D39">
        <v>2764</v>
      </c>
      <c r="E39">
        <v>6</v>
      </c>
      <c r="F39" s="3">
        <f t="shared" si="21"/>
        <v>2.1707670043415342E-3</v>
      </c>
      <c r="G39" s="2">
        <v>0.5</v>
      </c>
      <c r="H39" s="3">
        <f t="shared" si="22"/>
        <v>1.0795250089960419E-2</v>
      </c>
      <c r="I39" s="3">
        <f t="shared" si="23"/>
        <v>0.98920474991003959</v>
      </c>
      <c r="J39" s="5">
        <f t="shared" si="30"/>
        <v>95151.59561331087</v>
      </c>
      <c r="K39" s="5">
        <f t="shared" si="24"/>
        <v>1027.1852711044714</v>
      </c>
      <c r="L39" s="5">
        <f t="shared" si="25"/>
        <v>473190.01488879317</v>
      </c>
      <c r="M39" s="5">
        <f t="shared" si="16"/>
        <v>3716248.545001273</v>
      </c>
      <c r="N39" s="33">
        <f t="shared" si="26"/>
        <v>39.056082255350034</v>
      </c>
      <c r="O39" s="4"/>
      <c r="Q39" s="27" t="s">
        <v>54</v>
      </c>
      <c r="R39" s="29">
        <f t="shared" si="17"/>
        <v>95151.59561331087</v>
      </c>
      <c r="S39" s="29">
        <f t="shared" si="18"/>
        <v>473190.01488879317</v>
      </c>
      <c r="T39" s="35">
        <f t="shared" si="19"/>
        <v>39.056082255350034</v>
      </c>
      <c r="U39" s="42">
        <v>0.91788799906018037</v>
      </c>
      <c r="V39" s="43">
        <f t="shared" si="31"/>
        <v>8.2112000939819629E-2</v>
      </c>
      <c r="W39" s="29">
        <f t="shared" si="27"/>
        <v>434335.43594153132</v>
      </c>
      <c r="X39" s="29">
        <f t="shared" si="20"/>
        <v>2905611.2697856673</v>
      </c>
      <c r="Y39" s="35">
        <f t="shared" si="28"/>
        <v>30.536653127645479</v>
      </c>
      <c r="Z39" s="36">
        <f t="shared" si="29"/>
        <v>8.5194291277045551</v>
      </c>
    </row>
    <row r="40" spans="1:26" s="2" customFormat="1" x14ac:dyDescent="0.25">
      <c r="A40" s="2">
        <v>12</v>
      </c>
      <c r="B40" s="1" t="s">
        <v>55</v>
      </c>
      <c r="C40" s="1">
        <v>5</v>
      </c>
      <c r="D40">
        <v>2242</v>
      </c>
      <c r="E40">
        <v>4</v>
      </c>
      <c r="F40" s="3">
        <f t="shared" si="21"/>
        <v>1.7841213202497771E-3</v>
      </c>
      <c r="G40" s="2">
        <v>0.5</v>
      </c>
      <c r="H40" s="3">
        <f t="shared" si="22"/>
        <v>8.8809946714031966E-3</v>
      </c>
      <c r="I40" s="3">
        <f t="shared" si="23"/>
        <v>0.99111900532859676</v>
      </c>
      <c r="J40" s="5">
        <f t="shared" si="30"/>
        <v>94124.410342206393</v>
      </c>
      <c r="K40" s="5">
        <f t="shared" si="24"/>
        <v>835.91838669810295</v>
      </c>
      <c r="L40" s="5">
        <f t="shared" si="25"/>
        <v>468532.2557442867</v>
      </c>
      <c r="M40" s="5">
        <f t="shared" si="16"/>
        <v>3243058.5301124798</v>
      </c>
      <c r="N40" s="33">
        <f t="shared" si="26"/>
        <v>34.455020948569576</v>
      </c>
      <c r="O40" s="4"/>
      <c r="Q40" s="27" t="s">
        <v>56</v>
      </c>
      <c r="R40" s="29">
        <f t="shared" si="17"/>
        <v>94124.410342206393</v>
      </c>
      <c r="S40" s="29">
        <f t="shared" si="18"/>
        <v>468532.2557442867</v>
      </c>
      <c r="T40" s="35">
        <f t="shared" si="19"/>
        <v>34.455020948569576</v>
      </c>
      <c r="U40" s="42">
        <v>0.89571782863194893</v>
      </c>
      <c r="V40" s="43">
        <f t="shared" si="31"/>
        <v>0.10428217136805107</v>
      </c>
      <c r="W40" s="29">
        <f t="shared" si="27"/>
        <v>419672.69475930143</v>
      </c>
      <c r="X40" s="29">
        <f t="shared" si="20"/>
        <v>2471275.833844136</v>
      </c>
      <c r="Y40" s="35">
        <f t="shared" si="28"/>
        <v>26.255419023177556</v>
      </c>
      <c r="Z40" s="36">
        <f t="shared" si="29"/>
        <v>8.1996019253920203</v>
      </c>
    </row>
    <row r="41" spans="1:26" s="2" customFormat="1" x14ac:dyDescent="0.25">
      <c r="A41" s="2">
        <v>13</v>
      </c>
      <c r="B41" s="1" t="s">
        <v>57</v>
      </c>
      <c r="C41" s="1">
        <v>5</v>
      </c>
      <c r="D41">
        <v>1937</v>
      </c>
      <c r="E41">
        <v>12</v>
      </c>
      <c r="F41" s="3">
        <f t="shared" si="21"/>
        <v>6.1951471347444498E-3</v>
      </c>
      <c r="G41" s="2">
        <v>0.5</v>
      </c>
      <c r="H41" s="3">
        <f t="shared" si="22"/>
        <v>3.0503304524656837E-2</v>
      </c>
      <c r="I41" s="3">
        <f t="shared" si="23"/>
        <v>0.96949669547534312</v>
      </c>
      <c r="J41" s="5">
        <f t="shared" si="30"/>
        <v>93288.491955508289</v>
      </c>
      <c r="K41" s="5">
        <f t="shared" si="24"/>
        <v>2845.6072787648691</v>
      </c>
      <c r="L41" s="5">
        <f t="shared" si="25"/>
        <v>459328.44158062921</v>
      </c>
      <c r="M41" s="5">
        <f t="shared" si="16"/>
        <v>2774526.274368193</v>
      </c>
      <c r="N41" s="33">
        <f t="shared" si="26"/>
        <v>29.741356261728797</v>
      </c>
      <c r="O41" s="4"/>
      <c r="Q41" s="27" t="s">
        <v>58</v>
      </c>
      <c r="R41" s="29">
        <f t="shared" si="17"/>
        <v>93288.491955508289</v>
      </c>
      <c r="S41" s="29">
        <f t="shared" si="18"/>
        <v>459328.44158062921</v>
      </c>
      <c r="T41" s="35">
        <f t="shared" si="19"/>
        <v>29.741356261728797</v>
      </c>
      <c r="U41" s="42">
        <v>0.86473435856680392</v>
      </c>
      <c r="V41" s="43">
        <f t="shared" si="31"/>
        <v>0.13526564143319608</v>
      </c>
      <c r="W41" s="29">
        <f t="shared" si="27"/>
        <v>397197.08530171507</v>
      </c>
      <c r="X41" s="29">
        <f t="shared" si="20"/>
        <v>2051603.1390848346</v>
      </c>
      <c r="Y41" s="35">
        <f t="shared" si="28"/>
        <v>21.992028127791986</v>
      </c>
      <c r="Z41" s="36">
        <f t="shared" si="29"/>
        <v>7.7493281339368103</v>
      </c>
    </row>
    <row r="42" spans="1:26" s="2" customFormat="1" x14ac:dyDescent="0.25">
      <c r="A42" s="2">
        <v>14</v>
      </c>
      <c r="B42" s="1" t="s">
        <v>59</v>
      </c>
      <c r="C42" s="1">
        <v>5</v>
      </c>
      <c r="D42">
        <v>1528</v>
      </c>
      <c r="E42">
        <v>12</v>
      </c>
      <c r="F42" s="3">
        <f t="shared" si="21"/>
        <v>7.8534031413612562E-3</v>
      </c>
      <c r="G42" s="2">
        <v>0.5</v>
      </c>
      <c r="H42" s="3">
        <f t="shared" si="22"/>
        <v>3.8510911424903725E-2</v>
      </c>
      <c r="I42" s="3">
        <f t="shared" si="23"/>
        <v>0.9614890885750963</v>
      </c>
      <c r="J42" s="5">
        <f t="shared" si="30"/>
        <v>90442.884676743415</v>
      </c>
      <c r="K42" s="5">
        <f t="shared" si="24"/>
        <v>3483.0379207988481</v>
      </c>
      <c r="L42" s="5">
        <f t="shared" si="25"/>
        <v>443506.82858171995</v>
      </c>
      <c r="M42" s="5">
        <f t="shared" si="16"/>
        <v>2315197.8327875636</v>
      </c>
      <c r="N42" s="33">
        <f t="shared" si="26"/>
        <v>25.598451896602278</v>
      </c>
      <c r="O42" s="4"/>
      <c r="Q42" s="27" t="s">
        <v>60</v>
      </c>
      <c r="R42" s="29">
        <f t="shared" si="17"/>
        <v>90442.884676743415</v>
      </c>
      <c r="S42" s="29">
        <f t="shared" si="18"/>
        <v>443506.82858171995</v>
      </c>
      <c r="T42" s="35">
        <f t="shared" si="19"/>
        <v>25.598451896602278</v>
      </c>
      <c r="U42" s="42">
        <v>0.81758889711164551</v>
      </c>
      <c r="V42" s="43">
        <f t="shared" si="31"/>
        <v>0.18241110288835449</v>
      </c>
      <c r="W42" s="29">
        <f t="shared" si="27"/>
        <v>362606.25884161203</v>
      </c>
      <c r="X42" s="29">
        <f t="shared" si="20"/>
        <v>1654406.0537831197</v>
      </c>
      <c r="Y42" s="35">
        <f t="shared" si="28"/>
        <v>18.29227428665304</v>
      </c>
      <c r="Z42" s="36">
        <f t="shared" si="29"/>
        <v>7.3061776099492377</v>
      </c>
    </row>
    <row r="43" spans="1:26" s="2" customFormat="1" x14ac:dyDescent="0.25">
      <c r="A43" s="2">
        <v>15</v>
      </c>
      <c r="B43" s="1" t="s">
        <v>61</v>
      </c>
      <c r="C43" s="1">
        <v>5</v>
      </c>
      <c r="D43">
        <v>1203</v>
      </c>
      <c r="E43">
        <v>19</v>
      </c>
      <c r="F43" s="3">
        <f t="shared" si="21"/>
        <v>1.5793848711554447E-2</v>
      </c>
      <c r="G43" s="2">
        <v>0.5</v>
      </c>
      <c r="H43" s="3">
        <f t="shared" si="22"/>
        <v>7.596961215513795E-2</v>
      </c>
      <c r="I43" s="3">
        <f t="shared" si="23"/>
        <v>0.92403038784486202</v>
      </c>
      <c r="J43" s="5">
        <f t="shared" si="30"/>
        <v>86959.846755944571</v>
      </c>
      <c r="K43" s="5">
        <f t="shared" si="24"/>
        <v>6606.3058311193399</v>
      </c>
      <c r="L43" s="5">
        <f t="shared" si="25"/>
        <v>418283.46920192445</v>
      </c>
      <c r="M43" s="5">
        <f t="shared" si="16"/>
        <v>1871691.0042058437</v>
      </c>
      <c r="N43" s="33">
        <f t="shared" si="26"/>
        <v>21.523623534650433</v>
      </c>
      <c r="O43" s="4"/>
      <c r="Q43" s="27" t="s">
        <v>62</v>
      </c>
      <c r="R43" s="29">
        <f t="shared" si="17"/>
        <v>86959.846755944571</v>
      </c>
      <c r="S43" s="29">
        <f t="shared" si="18"/>
        <v>418283.46920192445</v>
      </c>
      <c r="T43" s="35">
        <f t="shared" si="19"/>
        <v>21.523623534650433</v>
      </c>
      <c r="U43" s="42">
        <v>0.77888026534586052</v>
      </c>
      <c r="V43" s="43">
        <f t="shared" si="31"/>
        <v>0.22111973465413948</v>
      </c>
      <c r="W43" s="29">
        <f t="shared" si="27"/>
        <v>325792.73948178202</v>
      </c>
      <c r="X43" s="29">
        <f t="shared" si="20"/>
        <v>1291799.7949415077</v>
      </c>
      <c r="Y43" s="35">
        <f t="shared" si="28"/>
        <v>14.855129615936224</v>
      </c>
      <c r="Z43" s="36">
        <f t="shared" si="29"/>
        <v>6.6684939187142085</v>
      </c>
    </row>
    <row r="44" spans="1:26" s="2" customFormat="1" x14ac:dyDescent="0.25">
      <c r="A44" s="2">
        <v>16</v>
      </c>
      <c r="B44" s="1" t="s">
        <v>63</v>
      </c>
      <c r="C44" s="1">
        <v>5</v>
      </c>
      <c r="D44">
        <v>756</v>
      </c>
      <c r="E44">
        <v>16</v>
      </c>
      <c r="F44" s="3">
        <f t="shared" si="21"/>
        <v>2.1164021164021163E-2</v>
      </c>
      <c r="G44" s="2">
        <v>0.5</v>
      </c>
      <c r="H44" s="3">
        <f t="shared" si="22"/>
        <v>0.10050251256281405</v>
      </c>
      <c r="I44" s="3">
        <f t="shared" si="23"/>
        <v>0.89949748743718594</v>
      </c>
      <c r="J44" s="5">
        <f t="shared" si="30"/>
        <v>80353.540924825225</v>
      </c>
      <c r="K44" s="5">
        <f t="shared" si="24"/>
        <v>8075.7327562638402</v>
      </c>
      <c r="L44" s="5">
        <f t="shared" si="25"/>
        <v>381578.37273346656</v>
      </c>
      <c r="M44" s="5">
        <f t="shared" si="16"/>
        <v>1453407.5350039192</v>
      </c>
      <c r="N44" s="33">
        <f t="shared" si="26"/>
        <v>18.087660086612175</v>
      </c>
      <c r="O44" s="4"/>
      <c r="Q44" s="27" t="s">
        <v>64</v>
      </c>
      <c r="R44" s="29">
        <f t="shared" si="17"/>
        <v>80353.540924825225</v>
      </c>
      <c r="S44" s="29">
        <f t="shared" si="18"/>
        <v>381578.37273346656</v>
      </c>
      <c r="T44" s="35">
        <f t="shared" si="19"/>
        <v>18.087660086612175</v>
      </c>
      <c r="U44" s="42">
        <v>0.71980976748499381</v>
      </c>
      <c r="V44" s="43">
        <f t="shared" si="31"/>
        <v>0.28019023251500619</v>
      </c>
      <c r="W44" s="29">
        <f t="shared" si="27"/>
        <v>274663.83975457889</v>
      </c>
      <c r="X44" s="29">
        <f t="shared" si="20"/>
        <v>966007.05545972579</v>
      </c>
      <c r="Y44" s="35">
        <f t="shared" si="28"/>
        <v>12.021960007505754</v>
      </c>
      <c r="Z44" s="36">
        <f t="shared" si="29"/>
        <v>6.0657000791064206</v>
      </c>
    </row>
    <row r="45" spans="1:26" s="2" customFormat="1" x14ac:dyDescent="0.25">
      <c r="A45" s="2">
        <v>17</v>
      </c>
      <c r="B45" s="1" t="s">
        <v>65</v>
      </c>
      <c r="C45" s="1">
        <v>5</v>
      </c>
      <c r="D45">
        <v>560</v>
      </c>
      <c r="E45">
        <v>20</v>
      </c>
      <c r="F45" s="3">
        <f t="shared" si="21"/>
        <v>3.5714285714285712E-2</v>
      </c>
      <c r="G45" s="2">
        <v>0.5</v>
      </c>
      <c r="H45" s="3">
        <f t="shared" si="22"/>
        <v>0.16393442622950818</v>
      </c>
      <c r="I45" s="3">
        <f t="shared" si="23"/>
        <v>0.83606557377049184</v>
      </c>
      <c r="J45" s="5">
        <f t="shared" si="30"/>
        <v>72277.808168561387</v>
      </c>
      <c r="K45" s="5">
        <f t="shared" si="24"/>
        <v>11848.82101123957</v>
      </c>
      <c r="L45" s="5">
        <f t="shared" si="25"/>
        <v>331766.988314708</v>
      </c>
      <c r="M45" s="5">
        <f t="shared" si="16"/>
        <v>1071829.1622704526</v>
      </c>
      <c r="N45" s="33">
        <f t="shared" si="26"/>
        <v>14.829298085116328</v>
      </c>
      <c r="O45" s="4"/>
      <c r="Q45" s="27" t="s">
        <v>66</v>
      </c>
      <c r="R45" s="29">
        <f t="shared" si="17"/>
        <v>72277.808168561387</v>
      </c>
      <c r="S45" s="29">
        <f t="shared" si="18"/>
        <v>331766.988314708</v>
      </c>
      <c r="T45" s="35">
        <f t="shared" si="19"/>
        <v>14.829298085116328</v>
      </c>
      <c r="U45" s="42">
        <v>0.68480776711742686</v>
      </c>
      <c r="V45" s="43">
        <f t="shared" si="31"/>
        <v>0.31519223288257314</v>
      </c>
      <c r="W45" s="29">
        <f t="shared" si="27"/>
        <v>227196.61047106862</v>
      </c>
      <c r="X45" s="29">
        <f t="shared" si="20"/>
        <v>691343.2157051469</v>
      </c>
      <c r="Y45" s="35">
        <f t="shared" si="28"/>
        <v>9.5650827442476292</v>
      </c>
      <c r="Z45" s="36">
        <f t="shared" si="29"/>
        <v>5.2642153408686987</v>
      </c>
    </row>
    <row r="46" spans="1:26" s="2" customFormat="1" x14ac:dyDescent="0.25">
      <c r="A46" s="2">
        <v>18</v>
      </c>
      <c r="B46" s="1" t="s">
        <v>67</v>
      </c>
      <c r="C46" s="1">
        <v>5</v>
      </c>
      <c r="D46">
        <v>404</v>
      </c>
      <c r="E46">
        <v>15</v>
      </c>
      <c r="F46" s="3">
        <f t="shared" si="21"/>
        <v>3.7128712871287127E-2</v>
      </c>
      <c r="G46" s="2">
        <v>0.5</v>
      </c>
      <c r="H46" s="3">
        <f t="shared" si="22"/>
        <v>0.16987542468856173</v>
      </c>
      <c r="I46" s="3">
        <f t="shared" si="23"/>
        <v>0.83012457531143824</v>
      </c>
      <c r="J46" s="5">
        <f t="shared" si="30"/>
        <v>60428.987157321819</v>
      </c>
      <c r="K46" s="5">
        <f t="shared" si="24"/>
        <v>10265.399856849686</v>
      </c>
      <c r="L46" s="5">
        <f t="shared" si="25"/>
        <v>276481.43614448485</v>
      </c>
      <c r="M46" s="5">
        <f>L46+M47</f>
        <v>740062.1739557446</v>
      </c>
      <c r="N46" s="33">
        <f t="shared" si="26"/>
        <v>12.246807513570507</v>
      </c>
      <c r="O46" s="4"/>
      <c r="Q46" s="27" t="s">
        <v>68</v>
      </c>
      <c r="R46" s="29">
        <f t="shared" si="17"/>
        <v>60428.987157321819</v>
      </c>
      <c r="S46" s="29">
        <f t="shared" si="18"/>
        <v>276481.43614448485</v>
      </c>
      <c r="T46" s="35">
        <f t="shared" si="19"/>
        <v>12.246807513570507</v>
      </c>
      <c r="U46" s="42">
        <v>0.65629805890441617</v>
      </c>
      <c r="V46" s="43">
        <f t="shared" si="31"/>
        <v>0.34370194109558383</v>
      </c>
      <c r="W46" s="29">
        <f t="shared" si="27"/>
        <v>181454.2298647307</v>
      </c>
      <c r="X46" s="29">
        <f>X47+W46</f>
        <v>464146.60523407825</v>
      </c>
      <c r="Y46" s="35">
        <f t="shared" si="28"/>
        <v>7.6808602471808989</v>
      </c>
      <c r="Z46" s="36">
        <f t="shared" si="29"/>
        <v>4.5659472663896086</v>
      </c>
    </row>
    <row r="47" spans="1:26" s="2" customFormat="1" x14ac:dyDescent="0.25">
      <c r="A47" s="12">
        <v>19</v>
      </c>
      <c r="B47" s="13" t="s">
        <v>69</v>
      </c>
      <c r="C47" s="12"/>
      <c r="D47">
        <v>268</v>
      </c>
      <c r="E47">
        <v>29</v>
      </c>
      <c r="F47" s="17">
        <f t="shared" si="21"/>
        <v>0.10820895522388059</v>
      </c>
      <c r="G47" s="12"/>
      <c r="H47" s="17">
        <v>1</v>
      </c>
      <c r="I47" s="17">
        <f t="shared" si="23"/>
        <v>0</v>
      </c>
      <c r="J47" s="21">
        <f t="shared" si="30"/>
        <v>50163.587300472129</v>
      </c>
      <c r="K47" s="21">
        <f t="shared" si="24"/>
        <v>50163.587300472129</v>
      </c>
      <c r="L47" s="21">
        <f>K47/F47</f>
        <v>463580.73781125969</v>
      </c>
      <c r="M47" s="21">
        <f>L47</f>
        <v>463580.73781125969</v>
      </c>
      <c r="N47" s="34">
        <f t="shared" si="26"/>
        <v>9.2413793103448274</v>
      </c>
      <c r="O47" s="4"/>
      <c r="Q47" s="30" t="s">
        <v>69</v>
      </c>
      <c r="R47" s="31">
        <f t="shared" si="17"/>
        <v>50163.587300472129</v>
      </c>
      <c r="S47" s="31">
        <f t="shared" si="18"/>
        <v>463580.73781125969</v>
      </c>
      <c r="T47" s="38">
        <f t="shared" si="19"/>
        <v>9.2413793103448274</v>
      </c>
      <c r="U47" s="44">
        <v>0.6098018151143324</v>
      </c>
      <c r="V47" s="45">
        <f t="shared" si="31"/>
        <v>0.3901981848856676</v>
      </c>
      <c r="W47" s="31">
        <f t="shared" si="27"/>
        <v>282692.37536934757</v>
      </c>
      <c r="X47" s="31">
        <f>W47</f>
        <v>282692.37536934757</v>
      </c>
      <c r="Y47" s="38">
        <f t="shared" si="28"/>
        <v>5.6354098776083132</v>
      </c>
      <c r="Z47" s="37">
        <f t="shared" si="29"/>
        <v>3.6059694327365142</v>
      </c>
    </row>
    <row r="48" spans="1:26" s="2" customFormat="1" ht="13.2" x14ac:dyDescent="0.25">
      <c r="B48" s="2" t="s">
        <v>70</v>
      </c>
      <c r="D48" s="25">
        <f>SUM(D29:D47)</f>
        <v>31625</v>
      </c>
      <c r="E48" s="25">
        <f>SUM(E29:E47)</f>
        <v>157</v>
      </c>
    </row>
    <row r="51" spans="1:26" s="2" customFormat="1" ht="18" thickBot="1" x14ac:dyDescent="0.35">
      <c r="B51" s="74" t="s">
        <v>89</v>
      </c>
      <c r="C51" s="74"/>
      <c r="D51" s="74"/>
      <c r="E51" s="74"/>
      <c r="F51" s="74"/>
      <c r="G51" s="74"/>
      <c r="H51" s="74"/>
      <c r="I51" s="74"/>
      <c r="J51" s="74"/>
      <c r="K51" s="74"/>
      <c r="L51" s="74"/>
      <c r="M51" s="74"/>
      <c r="N51" s="74"/>
      <c r="Q51" s="60" t="s">
        <v>92</v>
      </c>
      <c r="R51" s="61"/>
      <c r="S51" s="61"/>
      <c r="T51" s="61"/>
      <c r="U51" s="61"/>
      <c r="V51" s="61"/>
      <c r="W51" s="61"/>
      <c r="X51" s="61"/>
      <c r="Y51" s="61"/>
      <c r="Z51" s="62"/>
    </row>
    <row r="52" spans="1:26" s="9" customFormat="1" ht="14.25" customHeight="1" x14ac:dyDescent="0.35">
      <c r="A52" s="7"/>
      <c r="B52" s="67" t="s">
        <v>0</v>
      </c>
      <c r="C52" s="6" t="s">
        <v>1</v>
      </c>
      <c r="D52" s="8" t="s">
        <v>71</v>
      </c>
      <c r="E52" s="8" t="s">
        <v>72</v>
      </c>
      <c r="F52" s="8" t="s">
        <v>73</v>
      </c>
      <c r="G52" s="8" t="s">
        <v>5</v>
      </c>
      <c r="H52" s="8" t="s">
        <v>74</v>
      </c>
      <c r="I52" s="8" t="s">
        <v>75</v>
      </c>
      <c r="J52" s="8" t="s">
        <v>76</v>
      </c>
      <c r="K52" s="8" t="s">
        <v>77</v>
      </c>
      <c r="L52" s="8" t="s">
        <v>78</v>
      </c>
      <c r="M52" s="8" t="s">
        <v>79</v>
      </c>
      <c r="N52" s="22" t="s">
        <v>80</v>
      </c>
      <c r="Q52" s="26" t="s">
        <v>13</v>
      </c>
      <c r="R52" s="63" t="s">
        <v>14</v>
      </c>
      <c r="S52" s="63"/>
      <c r="T52" s="63"/>
      <c r="U52" s="64" t="s">
        <v>15</v>
      </c>
      <c r="V52" s="65" t="s">
        <v>16</v>
      </c>
      <c r="W52" s="66" t="s">
        <v>17</v>
      </c>
      <c r="X52" s="66" t="s">
        <v>18</v>
      </c>
      <c r="Y52" s="59" t="s">
        <v>19</v>
      </c>
      <c r="Z52" s="59" t="s">
        <v>20</v>
      </c>
    </row>
    <row r="53" spans="1:26" s="10" customFormat="1" ht="35.549999999999997" customHeight="1" thickBot="1" x14ac:dyDescent="0.35">
      <c r="B53" s="68"/>
      <c r="C53" s="11"/>
      <c r="D53" s="23" t="s">
        <v>21</v>
      </c>
      <c r="E53" s="23" t="s">
        <v>22</v>
      </c>
      <c r="F53" s="23" t="s">
        <v>23</v>
      </c>
      <c r="G53" s="23"/>
      <c r="H53" s="23" t="s">
        <v>24</v>
      </c>
      <c r="I53" s="23" t="s">
        <v>25</v>
      </c>
      <c r="J53" s="23" t="s">
        <v>26</v>
      </c>
      <c r="K53" s="23" t="s">
        <v>27</v>
      </c>
      <c r="L53" s="23" t="s">
        <v>28</v>
      </c>
      <c r="M53" s="23" t="s">
        <v>29</v>
      </c>
      <c r="N53" s="24" t="s">
        <v>30</v>
      </c>
      <c r="Q53" s="27" t="s">
        <v>31</v>
      </c>
      <c r="R53" s="28" t="s">
        <v>32</v>
      </c>
      <c r="S53" s="28" t="s">
        <v>33</v>
      </c>
      <c r="T53" s="28" t="s">
        <v>34</v>
      </c>
      <c r="U53" s="64"/>
      <c r="V53" s="65"/>
      <c r="W53" s="66"/>
      <c r="X53" s="66"/>
      <c r="Y53" s="59"/>
      <c r="Z53" s="59"/>
    </row>
    <row r="54" spans="1:26" s="2" customFormat="1" ht="13.2" x14ac:dyDescent="0.25">
      <c r="A54" s="2">
        <v>1</v>
      </c>
      <c r="B54" s="1">
        <v>0</v>
      </c>
      <c r="C54" s="1">
        <v>1</v>
      </c>
      <c r="D54" s="49">
        <f>D4+D29</f>
        <v>636</v>
      </c>
      <c r="E54" s="49">
        <f>E4+E29</f>
        <v>0</v>
      </c>
      <c r="F54" s="3">
        <f>E54/D54</f>
        <v>0</v>
      </c>
      <c r="G54" s="2">
        <v>0.3</v>
      </c>
      <c r="H54" s="18">
        <f>C54*F54/(1+(1-G54)*C54*F54)</f>
        <v>0</v>
      </c>
      <c r="I54" s="18">
        <f>1-H54</f>
        <v>1</v>
      </c>
      <c r="J54" s="19">
        <v>100000</v>
      </c>
      <c r="K54" s="20">
        <f>J54*H54</f>
        <v>0</v>
      </c>
      <c r="L54" s="20">
        <f>C54*(J55+G54*K54)</f>
        <v>100000</v>
      </c>
      <c r="M54" s="5">
        <f t="shared" ref="M54:M70" si="32">L54+M55</f>
        <v>7788886.3133909563</v>
      </c>
      <c r="N54" s="32">
        <f>M54/J54</f>
        <v>77.888863133909567</v>
      </c>
      <c r="O54" s="4"/>
      <c r="Q54" s="39">
        <v>0</v>
      </c>
      <c r="R54" s="29">
        <f t="shared" ref="R54:R72" si="33">J54</f>
        <v>100000</v>
      </c>
      <c r="S54" s="29">
        <f t="shared" ref="S54:S72" si="34">L54</f>
        <v>100000</v>
      </c>
      <c r="T54" s="35">
        <f t="shared" ref="T54:T72" si="35">N54</f>
        <v>77.888863133909567</v>
      </c>
      <c r="U54" s="42">
        <v>0.96170886472285344</v>
      </c>
      <c r="V54" s="43">
        <f>1-U54</f>
        <v>3.829113527714656E-2</v>
      </c>
      <c r="W54" s="29">
        <f>S54*U54</f>
        <v>96170.886472285347</v>
      </c>
      <c r="X54" s="29">
        <f t="shared" ref="X54:X70" si="36">X55+W54</f>
        <v>6858800.2104697442</v>
      </c>
      <c r="Y54" s="40">
        <f>X54/R54</f>
        <v>68.588002104697438</v>
      </c>
      <c r="Z54" s="36">
        <f>T54-Y54</f>
        <v>9.300861029212129</v>
      </c>
    </row>
    <row r="55" spans="1:26" s="2" customFormat="1" ht="13.2" x14ac:dyDescent="0.25">
      <c r="A55" s="2">
        <v>2</v>
      </c>
      <c r="B55" s="1" t="s">
        <v>35</v>
      </c>
      <c r="C55" s="1">
        <v>4</v>
      </c>
      <c r="D55" s="49">
        <f t="shared" ref="D55:E70" si="37">D5+D30</f>
        <v>2888</v>
      </c>
      <c r="E55" s="49">
        <f t="shared" si="37"/>
        <v>0</v>
      </c>
      <c r="F55" s="3">
        <f t="shared" ref="F55:F72" si="38">E55/D55</f>
        <v>0</v>
      </c>
      <c r="G55" s="2">
        <v>0.4</v>
      </c>
      <c r="H55" s="3">
        <f t="shared" ref="H55:H71" si="39">C55*F55/(1+(1-G55)*C55*F55)</f>
        <v>0</v>
      </c>
      <c r="I55" s="3">
        <f t="shared" ref="I55:I72" si="40">1-H55</f>
        <v>1</v>
      </c>
      <c r="J55" s="5">
        <f>I54*J54</f>
        <v>100000</v>
      </c>
      <c r="K55" s="5">
        <f t="shared" ref="K55:K72" si="41">J55*H55</f>
        <v>0</v>
      </c>
      <c r="L55" s="5">
        <f t="shared" ref="L55:L71" si="42">C55*(J56+G55*K55)</f>
        <v>400000</v>
      </c>
      <c r="M55" s="5">
        <f t="shared" si="32"/>
        <v>7688886.3133909563</v>
      </c>
      <c r="N55" s="33">
        <f t="shared" ref="N55:N72" si="43">M55/J55</f>
        <v>76.888863133909567</v>
      </c>
      <c r="O55" s="4"/>
      <c r="Q55" s="27" t="s">
        <v>36</v>
      </c>
      <c r="R55" s="29">
        <f t="shared" si="33"/>
        <v>100000</v>
      </c>
      <c r="S55" s="29">
        <f t="shared" si="34"/>
        <v>400000</v>
      </c>
      <c r="T55" s="35">
        <f t="shared" si="35"/>
        <v>76.888863133909567</v>
      </c>
      <c r="U55" s="42">
        <v>0.96170886472285344</v>
      </c>
      <c r="V55" s="43">
        <f>1-U55</f>
        <v>3.829113527714656E-2</v>
      </c>
      <c r="W55" s="29">
        <f t="shared" ref="W55:W72" si="44">S55*U55</f>
        <v>384683.54588914139</v>
      </c>
      <c r="X55" s="29">
        <f t="shared" si="36"/>
        <v>6762629.3239974584</v>
      </c>
      <c r="Y55" s="35">
        <f t="shared" ref="Y55:Y72" si="45">X55/R55</f>
        <v>67.626293239974586</v>
      </c>
      <c r="Z55" s="36">
        <f t="shared" ref="Z55:Z72" si="46">T55-Y55</f>
        <v>9.2625698939349803</v>
      </c>
    </row>
    <row r="56" spans="1:26" s="2" customFormat="1" ht="13.2" x14ac:dyDescent="0.25">
      <c r="A56" s="2">
        <v>3</v>
      </c>
      <c r="B56" s="1" t="s">
        <v>37</v>
      </c>
      <c r="C56" s="1">
        <v>5</v>
      </c>
      <c r="D56" s="49">
        <f t="shared" si="37"/>
        <v>3630</v>
      </c>
      <c r="E56" s="49">
        <f t="shared" si="37"/>
        <v>2</v>
      </c>
      <c r="F56" s="3">
        <f t="shared" si="38"/>
        <v>5.5096418732782364E-4</v>
      </c>
      <c r="G56" s="2">
        <v>0.5</v>
      </c>
      <c r="H56" s="3">
        <f t="shared" si="39"/>
        <v>2.7510316368638235E-3</v>
      </c>
      <c r="I56" s="3">
        <f t="shared" si="40"/>
        <v>0.99724896836313615</v>
      </c>
      <c r="J56" s="5">
        <f t="shared" ref="J56:J72" si="47">I55*J55</f>
        <v>100000</v>
      </c>
      <c r="K56" s="5">
        <f t="shared" si="41"/>
        <v>275.10316368638235</v>
      </c>
      <c r="L56" s="5">
        <f t="shared" si="42"/>
        <v>499312.24209078401</v>
      </c>
      <c r="M56" s="5">
        <f t="shared" si="32"/>
        <v>7288886.3133909563</v>
      </c>
      <c r="N56" s="33">
        <f t="shared" si="43"/>
        <v>72.888863133909567</v>
      </c>
      <c r="O56" s="4"/>
      <c r="Q56" s="27" t="s">
        <v>38</v>
      </c>
      <c r="R56" s="29">
        <f t="shared" si="33"/>
        <v>100000</v>
      </c>
      <c r="S56" s="29">
        <f t="shared" si="34"/>
        <v>499312.24209078401</v>
      </c>
      <c r="T56" s="35">
        <f t="shared" si="35"/>
        <v>72.888863133909567</v>
      </c>
      <c r="U56" s="42">
        <v>0.96170886472285344</v>
      </c>
      <c r="V56" s="43">
        <f>1-U56</f>
        <v>3.829113527714656E-2</v>
      </c>
      <c r="W56" s="29">
        <f t="shared" si="44"/>
        <v>480193.00948335044</v>
      </c>
      <c r="X56" s="29">
        <f t="shared" si="36"/>
        <v>6377945.7781083174</v>
      </c>
      <c r="Y56" s="35">
        <f t="shared" si="45"/>
        <v>63.779457781083174</v>
      </c>
      <c r="Z56" s="36">
        <f t="shared" si="46"/>
        <v>9.1094053528263927</v>
      </c>
    </row>
    <row r="57" spans="1:26" s="2" customFormat="1" ht="13.2" x14ac:dyDescent="0.25">
      <c r="A57" s="2">
        <v>4</v>
      </c>
      <c r="B57" s="1" t="s">
        <v>39</v>
      </c>
      <c r="C57" s="1">
        <v>5</v>
      </c>
      <c r="D57" s="49">
        <f t="shared" si="37"/>
        <v>3966</v>
      </c>
      <c r="E57" s="49">
        <f t="shared" si="37"/>
        <v>3</v>
      </c>
      <c r="F57" s="3">
        <f t="shared" si="38"/>
        <v>7.5642965204236008E-4</v>
      </c>
      <c r="G57" s="2">
        <v>0.5</v>
      </c>
      <c r="H57" s="3">
        <f t="shared" si="39"/>
        <v>3.7750094375235939E-3</v>
      </c>
      <c r="I57" s="3">
        <f t="shared" si="40"/>
        <v>0.99622499056247638</v>
      </c>
      <c r="J57" s="5">
        <f t="shared" si="47"/>
        <v>99724.896836313608</v>
      </c>
      <c r="K57" s="5">
        <f t="shared" si="41"/>
        <v>376.46242671315065</v>
      </c>
      <c r="L57" s="5">
        <f t="shared" si="42"/>
        <v>497683.32811478514</v>
      </c>
      <c r="M57" s="5">
        <f t="shared" si="32"/>
        <v>6789574.0713001722</v>
      </c>
      <c r="N57" s="33">
        <f t="shared" si="43"/>
        <v>68.083039308072074</v>
      </c>
      <c r="O57" s="4"/>
      <c r="Q57" s="27" t="s">
        <v>40</v>
      </c>
      <c r="R57" s="29">
        <f t="shared" si="33"/>
        <v>99724.896836313608</v>
      </c>
      <c r="S57" s="29">
        <f t="shared" si="34"/>
        <v>497683.32811478514</v>
      </c>
      <c r="T57" s="35">
        <f t="shared" si="35"/>
        <v>68.083039308072074</v>
      </c>
      <c r="U57" s="42">
        <v>0.96170886472285344</v>
      </c>
      <c r="V57" s="43">
        <f>1-U57</f>
        <v>3.829113527714656E-2</v>
      </c>
      <c r="W57" s="29">
        <f t="shared" si="44"/>
        <v>478626.46847276139</v>
      </c>
      <c r="X57" s="29">
        <f t="shared" si="36"/>
        <v>5897752.768624967</v>
      </c>
      <c r="Y57" s="35">
        <f t="shared" si="45"/>
        <v>59.140224314349673</v>
      </c>
      <c r="Z57" s="36">
        <f t="shared" si="46"/>
        <v>8.9428149937224006</v>
      </c>
    </row>
    <row r="58" spans="1:26" s="2" customFormat="1" ht="13.2" x14ac:dyDescent="0.25">
      <c r="A58" s="2">
        <v>5</v>
      </c>
      <c r="B58" s="1" t="s">
        <v>41</v>
      </c>
      <c r="C58" s="1">
        <v>5</v>
      </c>
      <c r="D58" s="49">
        <f t="shared" si="37"/>
        <v>4284</v>
      </c>
      <c r="E58" s="49">
        <f t="shared" si="37"/>
        <v>7</v>
      </c>
      <c r="F58" s="3">
        <f t="shared" si="38"/>
        <v>1.6339869281045752E-3</v>
      </c>
      <c r="G58" s="2">
        <v>0.5</v>
      </c>
      <c r="H58" s="3">
        <f t="shared" si="39"/>
        <v>8.1366965012205049E-3</v>
      </c>
      <c r="I58" s="3">
        <f t="shared" si="40"/>
        <v>0.99186330349877949</v>
      </c>
      <c r="J58" s="5">
        <f t="shared" si="47"/>
        <v>99348.43440960045</v>
      </c>
      <c r="K58" s="5">
        <f t="shared" si="41"/>
        <v>808.36805866233078</v>
      </c>
      <c r="L58" s="5">
        <f t="shared" si="42"/>
        <v>494721.25190134638</v>
      </c>
      <c r="M58" s="5">
        <f t="shared" si="32"/>
        <v>6291890.743185387</v>
      </c>
      <c r="N58" s="33">
        <f t="shared" si="43"/>
        <v>63.331554045882129</v>
      </c>
      <c r="O58" s="4"/>
      <c r="Q58" s="27" t="s">
        <v>42</v>
      </c>
      <c r="R58" s="29">
        <f t="shared" si="33"/>
        <v>99348.43440960045</v>
      </c>
      <c r="S58" s="29">
        <f t="shared" si="34"/>
        <v>494721.25190134638</v>
      </c>
      <c r="T58" s="35">
        <f t="shared" si="35"/>
        <v>63.331554045882129</v>
      </c>
      <c r="U58" s="42">
        <v>0.96170886472285344</v>
      </c>
      <c r="V58" s="43">
        <f>1-U58</f>
        <v>3.829113527714656E-2</v>
      </c>
      <c r="W58" s="29">
        <f t="shared" si="44"/>
        <v>475777.8135203126</v>
      </c>
      <c r="X58" s="29">
        <f t="shared" si="36"/>
        <v>5419126.3001522059</v>
      </c>
      <c r="Y58" s="35">
        <f t="shared" si="45"/>
        <v>54.546670336141034</v>
      </c>
      <c r="Z58" s="36">
        <f t="shared" si="46"/>
        <v>8.784883709741095</v>
      </c>
    </row>
    <row r="59" spans="1:26" s="2" customFormat="1" ht="13.2" x14ac:dyDescent="0.25">
      <c r="A59" s="2">
        <v>6</v>
      </c>
      <c r="B59" s="1" t="s">
        <v>43</v>
      </c>
      <c r="C59" s="1">
        <v>5</v>
      </c>
      <c r="D59" s="49">
        <f t="shared" si="37"/>
        <v>4417</v>
      </c>
      <c r="E59" s="49">
        <f t="shared" si="37"/>
        <v>4</v>
      </c>
      <c r="F59" s="3">
        <f t="shared" si="38"/>
        <v>9.05592030790129E-4</v>
      </c>
      <c r="G59" s="2">
        <v>0.5</v>
      </c>
      <c r="H59" s="3">
        <f t="shared" si="39"/>
        <v>4.5177320984865601E-3</v>
      </c>
      <c r="I59" s="3">
        <f t="shared" si="40"/>
        <v>0.9954822679015134</v>
      </c>
      <c r="J59" s="5">
        <f t="shared" si="47"/>
        <v>98540.066350938112</v>
      </c>
      <c r="K59" s="5">
        <f t="shared" si="41"/>
        <v>445.17762074062853</v>
      </c>
      <c r="L59" s="5">
        <f t="shared" si="42"/>
        <v>491587.38770283898</v>
      </c>
      <c r="M59" s="5">
        <f t="shared" si="32"/>
        <v>5797169.4912840407</v>
      </c>
      <c r="N59" s="33">
        <f t="shared" si="43"/>
        <v>58.8305823809591</v>
      </c>
      <c r="O59" s="4"/>
      <c r="Q59" s="27" t="s">
        <v>44</v>
      </c>
      <c r="R59" s="29">
        <f t="shared" si="33"/>
        <v>98540.066350938112</v>
      </c>
      <c r="S59" s="29">
        <f t="shared" si="34"/>
        <v>491587.38770283898</v>
      </c>
      <c r="T59" s="35">
        <f t="shared" si="35"/>
        <v>58.8305823809591</v>
      </c>
      <c r="U59" s="42">
        <v>0.963091689110254</v>
      </c>
      <c r="V59" s="43">
        <f t="shared" ref="V59:V72" si="48">1-U59</f>
        <v>3.6908310889745999E-2</v>
      </c>
      <c r="W59" s="29">
        <f t="shared" si="44"/>
        <v>473443.72756802448</v>
      </c>
      <c r="X59" s="29">
        <f t="shared" si="36"/>
        <v>4943348.4866318936</v>
      </c>
      <c r="Y59" s="35">
        <f t="shared" si="45"/>
        <v>50.165873331430248</v>
      </c>
      <c r="Z59" s="36">
        <f t="shared" si="46"/>
        <v>8.6647090495288523</v>
      </c>
    </row>
    <row r="60" spans="1:26" s="2" customFormat="1" ht="13.2" x14ac:dyDescent="0.25">
      <c r="A60" s="2">
        <v>7</v>
      </c>
      <c r="B60" s="1" t="s">
        <v>45</v>
      </c>
      <c r="C60" s="1">
        <v>5</v>
      </c>
      <c r="D60" s="49">
        <f t="shared" si="37"/>
        <v>4528</v>
      </c>
      <c r="E60" s="49">
        <f t="shared" si="37"/>
        <v>5</v>
      </c>
      <c r="F60" s="3">
        <f t="shared" si="38"/>
        <v>1.1042402826855124E-3</v>
      </c>
      <c r="G60" s="2">
        <v>0.5</v>
      </c>
      <c r="H60" s="3">
        <f t="shared" si="39"/>
        <v>5.5060015416804314E-3</v>
      </c>
      <c r="I60" s="3">
        <f t="shared" si="40"/>
        <v>0.99449399845831954</v>
      </c>
      <c r="J60" s="5">
        <f t="shared" si="47"/>
        <v>98094.888730197476</v>
      </c>
      <c r="K60" s="5">
        <f t="shared" si="41"/>
        <v>540.11060857943767</v>
      </c>
      <c r="L60" s="5">
        <f t="shared" si="42"/>
        <v>489124.16712953878</v>
      </c>
      <c r="M60" s="5">
        <f t="shared" si="32"/>
        <v>5305582.1035812013</v>
      </c>
      <c r="N60" s="33">
        <f t="shared" si="43"/>
        <v>54.086223780464252</v>
      </c>
      <c r="O60" s="4"/>
      <c r="Q60" s="27" t="s">
        <v>46</v>
      </c>
      <c r="R60" s="29">
        <f t="shared" si="33"/>
        <v>98094.888730197476</v>
      </c>
      <c r="S60" s="29">
        <f t="shared" si="34"/>
        <v>489124.16712953878</v>
      </c>
      <c r="T60" s="35">
        <f t="shared" si="35"/>
        <v>54.086223780464252</v>
      </c>
      <c r="U60" s="42">
        <v>0.95736753435116873</v>
      </c>
      <c r="V60" s="43">
        <f t="shared" si="48"/>
        <v>4.2632465648831275E-2</v>
      </c>
      <c r="W60" s="29">
        <f t="shared" si="44"/>
        <v>468271.59787637548</v>
      </c>
      <c r="X60" s="29">
        <f t="shared" si="36"/>
        <v>4469904.7590638688</v>
      </c>
      <c r="Y60" s="35">
        <f t="shared" si="45"/>
        <v>45.567152549181245</v>
      </c>
      <c r="Z60" s="36">
        <f t="shared" si="46"/>
        <v>8.5190712312830073</v>
      </c>
    </row>
    <row r="61" spans="1:26" s="2" customFormat="1" ht="13.2" x14ac:dyDescent="0.25">
      <c r="A61" s="2">
        <v>8</v>
      </c>
      <c r="B61" s="1" t="s">
        <v>47</v>
      </c>
      <c r="C61" s="1">
        <v>5</v>
      </c>
      <c r="D61" s="49">
        <f t="shared" si="37"/>
        <v>5054</v>
      </c>
      <c r="E61" s="49">
        <f t="shared" si="37"/>
        <v>13</v>
      </c>
      <c r="F61" s="3">
        <f t="shared" si="38"/>
        <v>2.5722200237435692E-3</v>
      </c>
      <c r="G61" s="2">
        <v>0.5</v>
      </c>
      <c r="H61" s="3">
        <f t="shared" si="39"/>
        <v>1.2778924604344833E-2</v>
      </c>
      <c r="I61" s="3">
        <f t="shared" si="40"/>
        <v>0.98722107539565518</v>
      </c>
      <c r="J61" s="5">
        <f t="shared" si="47"/>
        <v>97554.77812161803</v>
      </c>
      <c r="K61" s="5">
        <f t="shared" si="41"/>
        <v>1246.6451544097456</v>
      </c>
      <c r="L61" s="5">
        <f t="shared" si="42"/>
        <v>484657.2777220658</v>
      </c>
      <c r="M61" s="5">
        <f t="shared" si="32"/>
        <v>4816457.9364516623</v>
      </c>
      <c r="N61" s="33">
        <f t="shared" si="43"/>
        <v>49.371830157280023</v>
      </c>
      <c r="O61" s="4"/>
      <c r="Q61" s="27" t="s">
        <v>48</v>
      </c>
      <c r="R61" s="29">
        <f t="shared" si="33"/>
        <v>97554.77812161803</v>
      </c>
      <c r="S61" s="29">
        <f t="shared" si="34"/>
        <v>484657.2777220658</v>
      </c>
      <c r="T61" s="35">
        <f t="shared" si="35"/>
        <v>49.371830157280023</v>
      </c>
      <c r="U61" s="42">
        <v>0.95681081085376496</v>
      </c>
      <c r="V61" s="43">
        <f t="shared" si="48"/>
        <v>4.3189189146235041E-2</v>
      </c>
      <c r="W61" s="29">
        <f t="shared" si="44"/>
        <v>463725.32288342813</v>
      </c>
      <c r="X61" s="29">
        <f t="shared" si="36"/>
        <v>4001633.1611874932</v>
      </c>
      <c r="Y61" s="35">
        <f t="shared" si="45"/>
        <v>41.019345625478245</v>
      </c>
      <c r="Z61" s="36">
        <f t="shared" si="46"/>
        <v>8.3524845318017782</v>
      </c>
    </row>
    <row r="62" spans="1:26" s="2" customFormat="1" ht="13.2" x14ac:dyDescent="0.25">
      <c r="A62" s="2">
        <v>9</v>
      </c>
      <c r="B62" s="1" t="s">
        <v>49</v>
      </c>
      <c r="C62" s="1">
        <v>5</v>
      </c>
      <c r="D62" s="49">
        <f t="shared" si="37"/>
        <v>5743</v>
      </c>
      <c r="E62" s="49">
        <f t="shared" si="37"/>
        <v>13</v>
      </c>
      <c r="F62" s="3">
        <f t="shared" si="38"/>
        <v>2.2636252829531605E-3</v>
      </c>
      <c r="G62" s="2">
        <v>0.5</v>
      </c>
      <c r="H62" s="3">
        <f t="shared" si="39"/>
        <v>1.125443684529478E-2</v>
      </c>
      <c r="I62" s="3">
        <f t="shared" si="40"/>
        <v>0.98874556315470519</v>
      </c>
      <c r="J62" s="5">
        <f t="shared" si="47"/>
        <v>96308.132967208279</v>
      </c>
      <c r="K62" s="5">
        <f t="shared" si="41"/>
        <v>1083.8938001676977</v>
      </c>
      <c r="L62" s="5">
        <f t="shared" si="42"/>
        <v>478830.93033562211</v>
      </c>
      <c r="M62" s="5">
        <f t="shared" si="32"/>
        <v>4331800.658729597</v>
      </c>
      <c r="N62" s="33">
        <f t="shared" si="43"/>
        <v>44.978555032361818</v>
      </c>
      <c r="O62" s="4"/>
      <c r="Q62" s="27" t="s">
        <v>50</v>
      </c>
      <c r="R62" s="29">
        <f t="shared" si="33"/>
        <v>96308.132967208279</v>
      </c>
      <c r="S62" s="29">
        <f t="shared" si="34"/>
        <v>478830.93033562211</v>
      </c>
      <c r="T62" s="35">
        <f t="shared" si="35"/>
        <v>44.978555032361818</v>
      </c>
      <c r="U62" s="42">
        <v>0.94800928093814252</v>
      </c>
      <c r="V62" s="43">
        <f t="shared" si="48"/>
        <v>5.1990719061857482E-2</v>
      </c>
      <c r="W62" s="29">
        <f t="shared" si="44"/>
        <v>453936.1659584149</v>
      </c>
      <c r="X62" s="29">
        <f t="shared" si="36"/>
        <v>3537907.8383040652</v>
      </c>
      <c r="Y62" s="35">
        <f t="shared" si="45"/>
        <v>36.735296690972909</v>
      </c>
      <c r="Z62" s="36">
        <f t="shared" si="46"/>
        <v>8.2432583413889091</v>
      </c>
    </row>
    <row r="63" spans="1:26" s="2" customFormat="1" ht="13.2" x14ac:dyDescent="0.25">
      <c r="A63" s="2">
        <v>10</v>
      </c>
      <c r="B63" s="1" t="s">
        <v>51</v>
      </c>
      <c r="C63" s="1">
        <v>5</v>
      </c>
      <c r="D63" s="49">
        <f t="shared" si="37"/>
        <v>5621</v>
      </c>
      <c r="E63" s="49">
        <f t="shared" si="37"/>
        <v>19</v>
      </c>
      <c r="F63" s="3">
        <f t="shared" si="38"/>
        <v>3.3801814623732433E-3</v>
      </c>
      <c r="G63" s="2">
        <v>0.5</v>
      </c>
      <c r="H63" s="3">
        <f t="shared" si="39"/>
        <v>1.6759283761136105E-2</v>
      </c>
      <c r="I63" s="3">
        <f t="shared" si="40"/>
        <v>0.98324071623886389</v>
      </c>
      <c r="J63" s="5">
        <f t="shared" si="47"/>
        <v>95224.239167040578</v>
      </c>
      <c r="K63" s="5">
        <f t="shared" si="41"/>
        <v>1595.890045138724</v>
      </c>
      <c r="L63" s="5">
        <f t="shared" si="42"/>
        <v>472131.470722356</v>
      </c>
      <c r="M63" s="5">
        <f t="shared" si="32"/>
        <v>3852969.7283939752</v>
      </c>
      <c r="N63" s="33">
        <f t="shared" si="43"/>
        <v>40.462068923808019</v>
      </c>
      <c r="O63" s="4"/>
      <c r="Q63" s="27" t="s">
        <v>52</v>
      </c>
      <c r="R63" s="29">
        <f t="shared" si="33"/>
        <v>95224.239167040578</v>
      </c>
      <c r="S63" s="29">
        <f t="shared" si="34"/>
        <v>472131.470722356</v>
      </c>
      <c r="T63" s="35">
        <f t="shared" si="35"/>
        <v>40.462068923808019</v>
      </c>
      <c r="U63" s="42">
        <v>0.94216194080535964</v>
      </c>
      <c r="V63" s="43">
        <f t="shared" si="48"/>
        <v>5.7838059194640357E-2</v>
      </c>
      <c r="W63" s="29">
        <f t="shared" si="44"/>
        <v>444824.30277106375</v>
      </c>
      <c r="X63" s="29">
        <f t="shared" si="36"/>
        <v>3083971.6723456504</v>
      </c>
      <c r="Y63" s="35">
        <f t="shared" si="45"/>
        <v>32.386414418452901</v>
      </c>
      <c r="Z63" s="36">
        <f t="shared" si="46"/>
        <v>8.0756545053551179</v>
      </c>
    </row>
    <row r="64" spans="1:26" s="2" customFormat="1" ht="13.2" x14ac:dyDescent="0.25">
      <c r="A64" s="2">
        <v>11</v>
      </c>
      <c r="B64" s="1" t="s">
        <v>53</v>
      </c>
      <c r="C64" s="1">
        <v>5</v>
      </c>
      <c r="D64" s="49">
        <f t="shared" si="37"/>
        <v>5335</v>
      </c>
      <c r="E64" s="49">
        <f t="shared" si="37"/>
        <v>24</v>
      </c>
      <c r="F64" s="3">
        <f t="shared" si="38"/>
        <v>4.4985941893158389E-3</v>
      </c>
      <c r="G64" s="2">
        <v>0.5</v>
      </c>
      <c r="H64" s="3">
        <f t="shared" si="39"/>
        <v>2.2242817423540315E-2</v>
      </c>
      <c r="I64" s="3">
        <f t="shared" si="40"/>
        <v>0.97775718257645972</v>
      </c>
      <c r="J64" s="5">
        <f t="shared" si="47"/>
        <v>93628.349121901847</v>
      </c>
      <c r="K64" s="5">
        <f t="shared" si="41"/>
        <v>2082.5582751859538</v>
      </c>
      <c r="L64" s="5">
        <f t="shared" si="42"/>
        <v>462935.34992154443</v>
      </c>
      <c r="M64" s="5">
        <f t="shared" si="32"/>
        <v>3380838.2576716193</v>
      </c>
      <c r="N64" s="33">
        <f t="shared" si="43"/>
        <v>36.109130294178847</v>
      </c>
      <c r="O64" s="4"/>
      <c r="Q64" s="27" t="s">
        <v>54</v>
      </c>
      <c r="R64" s="29">
        <f t="shared" si="33"/>
        <v>93628.349121901847</v>
      </c>
      <c r="S64" s="29">
        <f t="shared" si="34"/>
        <v>462935.34992154443</v>
      </c>
      <c r="T64" s="35">
        <f t="shared" si="35"/>
        <v>36.109130294178847</v>
      </c>
      <c r="U64" s="42">
        <v>0.92489605986448908</v>
      </c>
      <c r="V64" s="43">
        <f t="shared" si="48"/>
        <v>7.5103940135510916E-2</v>
      </c>
      <c r="W64" s="29">
        <f t="shared" si="44"/>
        <v>428167.08111442497</v>
      </c>
      <c r="X64" s="29">
        <f t="shared" si="36"/>
        <v>2639147.3695745869</v>
      </c>
      <c r="Y64" s="35">
        <f t="shared" si="45"/>
        <v>28.187481615621362</v>
      </c>
      <c r="Z64" s="36">
        <f t="shared" si="46"/>
        <v>7.9216486785574851</v>
      </c>
    </row>
    <row r="65" spans="1:26" s="2" customFormat="1" ht="13.2" x14ac:dyDescent="0.25">
      <c r="A65" s="2">
        <v>12</v>
      </c>
      <c r="B65" s="1" t="s">
        <v>55</v>
      </c>
      <c r="C65" s="1">
        <v>5</v>
      </c>
      <c r="D65" s="49">
        <f t="shared" si="37"/>
        <v>4416</v>
      </c>
      <c r="E65" s="49">
        <f t="shared" si="37"/>
        <v>18</v>
      </c>
      <c r="F65" s="3">
        <f t="shared" si="38"/>
        <v>4.076086956521739E-3</v>
      </c>
      <c r="G65" s="2">
        <v>0.5</v>
      </c>
      <c r="H65" s="3">
        <f t="shared" si="39"/>
        <v>2.0174848688634835E-2</v>
      </c>
      <c r="I65" s="3">
        <f t="shared" si="40"/>
        <v>0.97982515131136516</v>
      </c>
      <c r="J65" s="5">
        <f t="shared" si="47"/>
        <v>91545.7908467159</v>
      </c>
      <c r="K65" s="5">
        <f t="shared" si="41"/>
        <v>1846.9224784139051</v>
      </c>
      <c r="L65" s="5">
        <f t="shared" si="42"/>
        <v>453111.64803754474</v>
      </c>
      <c r="M65" s="5">
        <f t="shared" si="32"/>
        <v>2917902.9077500748</v>
      </c>
      <c r="N65" s="33">
        <f t="shared" si="43"/>
        <v>31.873698187126987</v>
      </c>
      <c r="O65" s="4"/>
      <c r="Q65" s="27" t="s">
        <v>56</v>
      </c>
      <c r="R65" s="29">
        <f t="shared" si="33"/>
        <v>91545.7908467159</v>
      </c>
      <c r="S65" s="29">
        <f t="shared" si="34"/>
        <v>453111.64803754474</v>
      </c>
      <c r="T65" s="35">
        <f t="shared" si="35"/>
        <v>31.873698187126987</v>
      </c>
      <c r="U65" s="42">
        <v>0.89970667843387275</v>
      </c>
      <c r="V65" s="43">
        <f t="shared" si="48"/>
        <v>0.10029332156612725</v>
      </c>
      <c r="W65" s="29">
        <f t="shared" si="44"/>
        <v>407667.57581555739</v>
      </c>
      <c r="X65" s="29">
        <f t="shared" si="36"/>
        <v>2210980.288460162</v>
      </c>
      <c r="Y65" s="35">
        <f t="shared" si="45"/>
        <v>24.151632401780475</v>
      </c>
      <c r="Z65" s="36">
        <f t="shared" si="46"/>
        <v>7.722065785346512</v>
      </c>
    </row>
    <row r="66" spans="1:26" s="2" customFormat="1" ht="13.2" x14ac:dyDescent="0.25">
      <c r="A66" s="2">
        <v>13</v>
      </c>
      <c r="B66" s="1" t="s">
        <v>57</v>
      </c>
      <c r="C66" s="1">
        <v>5</v>
      </c>
      <c r="D66" s="49">
        <f t="shared" si="37"/>
        <v>3771</v>
      </c>
      <c r="E66" s="49">
        <f t="shared" si="37"/>
        <v>29</v>
      </c>
      <c r="F66" s="3">
        <f t="shared" si="38"/>
        <v>7.6902678334659245E-3</v>
      </c>
      <c r="G66" s="2">
        <v>0.5</v>
      </c>
      <c r="H66" s="3">
        <f t="shared" si="39"/>
        <v>3.7726030961363344E-2</v>
      </c>
      <c r="I66" s="3">
        <f t="shared" si="40"/>
        <v>0.9622739690386366</v>
      </c>
      <c r="J66" s="5">
        <f t="shared" si="47"/>
        <v>89698.868368301992</v>
      </c>
      <c r="K66" s="5">
        <f t="shared" si="41"/>
        <v>3383.9822852618158</v>
      </c>
      <c r="L66" s="5">
        <f t="shared" si="42"/>
        <v>440034.3861283554</v>
      </c>
      <c r="M66" s="5">
        <f t="shared" si="32"/>
        <v>2464791.2597125298</v>
      </c>
      <c r="N66" s="33">
        <f t="shared" si="43"/>
        <v>27.478510092146756</v>
      </c>
      <c r="O66" s="4"/>
      <c r="Q66" s="27" t="s">
        <v>58</v>
      </c>
      <c r="R66" s="29">
        <f t="shared" si="33"/>
        <v>89698.868368301992</v>
      </c>
      <c r="S66" s="29">
        <f t="shared" si="34"/>
        <v>440034.3861283554</v>
      </c>
      <c r="T66" s="35">
        <f t="shared" si="35"/>
        <v>27.478510092146756</v>
      </c>
      <c r="U66" s="42">
        <v>0.86438699185239576</v>
      </c>
      <c r="V66" s="43">
        <f t="shared" si="48"/>
        <v>0.13561300814760424</v>
      </c>
      <c r="W66" s="29">
        <f t="shared" si="44"/>
        <v>380359.99933710473</v>
      </c>
      <c r="X66" s="29">
        <f t="shared" si="36"/>
        <v>1803312.7126446045</v>
      </c>
      <c r="Y66" s="35">
        <f t="shared" si="45"/>
        <v>20.10407428151974</v>
      </c>
      <c r="Z66" s="36">
        <f t="shared" si="46"/>
        <v>7.3744358106270163</v>
      </c>
    </row>
    <row r="67" spans="1:26" s="2" customFormat="1" ht="13.2" x14ac:dyDescent="0.25">
      <c r="A67" s="2">
        <v>14</v>
      </c>
      <c r="B67" s="1" t="s">
        <v>59</v>
      </c>
      <c r="C67" s="1">
        <v>5</v>
      </c>
      <c r="D67" s="49">
        <f t="shared" si="37"/>
        <v>2970</v>
      </c>
      <c r="E67" s="49">
        <f t="shared" si="37"/>
        <v>41</v>
      </c>
      <c r="F67" s="3">
        <f t="shared" si="38"/>
        <v>1.3804713804713804E-2</v>
      </c>
      <c r="G67" s="2">
        <v>0.5</v>
      </c>
      <c r="H67" s="3">
        <f t="shared" si="39"/>
        <v>6.6720911310008124E-2</v>
      </c>
      <c r="I67" s="3">
        <f t="shared" si="40"/>
        <v>0.93327908868999188</v>
      </c>
      <c r="J67" s="5">
        <f t="shared" si="47"/>
        <v>86314.886083040168</v>
      </c>
      <c r="K67" s="5">
        <f t="shared" si="41"/>
        <v>5759.0078590799776</v>
      </c>
      <c r="L67" s="5">
        <f t="shared" si="42"/>
        <v>417176.91076750087</v>
      </c>
      <c r="M67" s="5">
        <f t="shared" si="32"/>
        <v>2024756.8735841746</v>
      </c>
      <c r="N67" s="33">
        <f t="shared" si="43"/>
        <v>23.457794657068021</v>
      </c>
      <c r="O67" s="4"/>
      <c r="Q67" s="27" t="s">
        <v>60</v>
      </c>
      <c r="R67" s="29">
        <f t="shared" si="33"/>
        <v>86314.886083040168</v>
      </c>
      <c r="S67" s="29">
        <f t="shared" si="34"/>
        <v>417176.91076750087</v>
      </c>
      <c r="T67" s="35">
        <f t="shared" si="35"/>
        <v>23.457794657068021</v>
      </c>
      <c r="U67" s="42">
        <v>0.82345390469096191</v>
      </c>
      <c r="V67" s="43">
        <f t="shared" si="48"/>
        <v>0.17654609530903809</v>
      </c>
      <c r="W67" s="29">
        <f t="shared" si="44"/>
        <v>343525.95611841156</v>
      </c>
      <c r="X67" s="29">
        <f t="shared" si="36"/>
        <v>1422952.7133074997</v>
      </c>
      <c r="Y67" s="35">
        <f t="shared" si="45"/>
        <v>16.485600316248263</v>
      </c>
      <c r="Z67" s="36">
        <f t="shared" si="46"/>
        <v>6.9721943408197582</v>
      </c>
    </row>
    <row r="68" spans="1:26" s="2" customFormat="1" ht="13.2" x14ac:dyDescent="0.25">
      <c r="A68" s="2">
        <v>15</v>
      </c>
      <c r="B68" s="1" t="s">
        <v>61</v>
      </c>
      <c r="C68" s="1">
        <v>5</v>
      </c>
      <c r="D68" s="49">
        <f t="shared" si="37"/>
        <v>2242</v>
      </c>
      <c r="E68" s="49">
        <f t="shared" si="37"/>
        <v>42</v>
      </c>
      <c r="F68" s="3">
        <f t="shared" si="38"/>
        <v>1.8733273862622659E-2</v>
      </c>
      <c r="G68" s="2">
        <v>0.5</v>
      </c>
      <c r="H68" s="3">
        <f t="shared" si="39"/>
        <v>8.9475926714955273E-2</v>
      </c>
      <c r="I68" s="3">
        <f t="shared" si="40"/>
        <v>0.9105240732850447</v>
      </c>
      <c r="J68" s="5">
        <f t="shared" si="47"/>
        <v>80555.878223960186</v>
      </c>
      <c r="K68" s="5">
        <f t="shared" si="41"/>
        <v>7207.811856425923</v>
      </c>
      <c r="L68" s="5">
        <f t="shared" si="42"/>
        <v>384759.86147873616</v>
      </c>
      <c r="M68" s="5">
        <f t="shared" si="32"/>
        <v>1607579.9628166738</v>
      </c>
      <c r="N68" s="33">
        <f t="shared" si="43"/>
        <v>19.956085120781694</v>
      </c>
      <c r="O68" s="4"/>
      <c r="Q68" s="27" t="s">
        <v>62</v>
      </c>
      <c r="R68" s="29">
        <f t="shared" si="33"/>
        <v>80555.878223960186</v>
      </c>
      <c r="S68" s="29">
        <f t="shared" si="34"/>
        <v>384759.86147873616</v>
      </c>
      <c r="T68" s="35">
        <f t="shared" si="35"/>
        <v>19.956085120781694</v>
      </c>
      <c r="U68" s="42">
        <v>0.7557222850963411</v>
      </c>
      <c r="V68" s="43">
        <f t="shared" si="48"/>
        <v>0.2442777149036589</v>
      </c>
      <c r="W68" s="29">
        <f t="shared" si="44"/>
        <v>290771.60173006216</v>
      </c>
      <c r="X68" s="29">
        <f t="shared" si="36"/>
        <v>1079426.757189088</v>
      </c>
      <c r="Y68" s="35">
        <f t="shared" si="45"/>
        <v>13.399726760945772</v>
      </c>
      <c r="Z68" s="36">
        <f t="shared" si="46"/>
        <v>6.5563583598359223</v>
      </c>
    </row>
    <row r="69" spans="1:26" s="2" customFormat="1" ht="13.2" x14ac:dyDescent="0.25">
      <c r="A69" s="2">
        <v>16</v>
      </c>
      <c r="B69" s="1" t="s">
        <v>63</v>
      </c>
      <c r="C69" s="1">
        <v>5</v>
      </c>
      <c r="D69" s="49">
        <f t="shared" si="37"/>
        <v>1440</v>
      </c>
      <c r="E69" s="49">
        <f t="shared" si="37"/>
        <v>33</v>
      </c>
      <c r="F69" s="3">
        <f t="shared" si="38"/>
        <v>2.2916666666666665E-2</v>
      </c>
      <c r="G69" s="2">
        <v>0.5</v>
      </c>
      <c r="H69" s="3">
        <f t="shared" si="39"/>
        <v>0.10837438423645319</v>
      </c>
      <c r="I69" s="3">
        <f t="shared" si="40"/>
        <v>0.89162561576354682</v>
      </c>
      <c r="J69" s="5">
        <f t="shared" si="47"/>
        <v>73348.066367534266</v>
      </c>
      <c r="K69" s="5">
        <f t="shared" si="41"/>
        <v>7949.0515275160278</v>
      </c>
      <c r="L69" s="5">
        <f t="shared" si="42"/>
        <v>346867.70301888121</v>
      </c>
      <c r="M69" s="5">
        <f t="shared" si="32"/>
        <v>1222820.1013379376</v>
      </c>
      <c r="N69" s="33">
        <f t="shared" si="43"/>
        <v>16.67147018178504</v>
      </c>
      <c r="O69" s="4"/>
      <c r="Q69" s="27" t="s">
        <v>64</v>
      </c>
      <c r="R69" s="29">
        <f t="shared" si="33"/>
        <v>73348.066367534266</v>
      </c>
      <c r="S69" s="29">
        <f t="shared" si="34"/>
        <v>346867.70301888121</v>
      </c>
      <c r="T69" s="35">
        <f t="shared" si="35"/>
        <v>16.67147018178504</v>
      </c>
      <c r="U69" s="42">
        <v>0.69850988448397933</v>
      </c>
      <c r="V69" s="43">
        <f t="shared" si="48"/>
        <v>0.30149011551602067</v>
      </c>
      <c r="W69" s="29">
        <f t="shared" si="44"/>
        <v>242290.51916694196</v>
      </c>
      <c r="X69" s="29">
        <f t="shared" si="36"/>
        <v>788655.15545902587</v>
      </c>
      <c r="Y69" s="35">
        <f t="shared" si="45"/>
        <v>10.752228306976949</v>
      </c>
      <c r="Z69" s="36">
        <f t="shared" si="46"/>
        <v>5.9192418748080904</v>
      </c>
    </row>
    <row r="70" spans="1:26" s="2" customFormat="1" ht="13.2" x14ac:dyDescent="0.25">
      <c r="A70" s="2">
        <v>17</v>
      </c>
      <c r="B70" s="1" t="s">
        <v>65</v>
      </c>
      <c r="C70" s="1">
        <v>5</v>
      </c>
      <c r="D70" s="49">
        <f t="shared" si="37"/>
        <v>1008</v>
      </c>
      <c r="E70" s="49">
        <f t="shared" si="37"/>
        <v>45</v>
      </c>
      <c r="F70" s="3">
        <f t="shared" si="38"/>
        <v>4.4642857142857144E-2</v>
      </c>
      <c r="G70" s="2">
        <v>0.5</v>
      </c>
      <c r="H70" s="3">
        <f t="shared" si="39"/>
        <v>0.20080321285140565</v>
      </c>
      <c r="I70" s="3">
        <f t="shared" si="40"/>
        <v>0.79919678714859432</v>
      </c>
      <c r="J70" s="5">
        <f t="shared" si="47"/>
        <v>65399.014840018237</v>
      </c>
      <c r="K70" s="5">
        <f t="shared" si="41"/>
        <v>13132.332297192419</v>
      </c>
      <c r="L70" s="5">
        <f t="shared" si="42"/>
        <v>294164.24345711013</v>
      </c>
      <c r="M70" s="5">
        <f t="shared" si="32"/>
        <v>875952.39831905649</v>
      </c>
      <c r="N70" s="33">
        <f t="shared" si="43"/>
        <v>13.39396931990256</v>
      </c>
      <c r="O70" s="4"/>
      <c r="Q70" s="27" t="s">
        <v>66</v>
      </c>
      <c r="R70" s="29">
        <f t="shared" si="33"/>
        <v>65399.014840018237</v>
      </c>
      <c r="S70" s="29">
        <f t="shared" si="34"/>
        <v>294164.24345711013</v>
      </c>
      <c r="T70" s="35">
        <f t="shared" si="35"/>
        <v>13.39396931990256</v>
      </c>
      <c r="U70" s="42">
        <v>0.67065690345363116</v>
      </c>
      <c r="V70" s="43">
        <f t="shared" si="48"/>
        <v>0.32934309654636884</v>
      </c>
      <c r="W70" s="29">
        <f t="shared" si="44"/>
        <v>197283.28062372556</v>
      </c>
      <c r="X70" s="29">
        <f t="shared" si="36"/>
        <v>546364.63629208389</v>
      </c>
      <c r="Y70" s="35">
        <f t="shared" si="45"/>
        <v>8.3543251779651957</v>
      </c>
      <c r="Z70" s="36">
        <f t="shared" si="46"/>
        <v>5.0396441419373641</v>
      </c>
    </row>
    <row r="71" spans="1:26" s="2" customFormat="1" ht="13.2" x14ac:dyDescent="0.25">
      <c r="A71" s="2">
        <v>18</v>
      </c>
      <c r="B71" s="1" t="s">
        <v>67</v>
      </c>
      <c r="C71" s="1">
        <v>5</v>
      </c>
      <c r="D71" s="49">
        <f t="shared" ref="D71:E72" si="49">D21+D46</f>
        <v>690</v>
      </c>
      <c r="E71" s="49">
        <f t="shared" si="49"/>
        <v>29</v>
      </c>
      <c r="F71" s="3">
        <f t="shared" si="38"/>
        <v>4.2028985507246375E-2</v>
      </c>
      <c r="G71" s="2">
        <v>0.5</v>
      </c>
      <c r="H71" s="3">
        <f t="shared" si="39"/>
        <v>0.1901639344262295</v>
      </c>
      <c r="I71" s="3">
        <f t="shared" si="40"/>
        <v>0.80983606557377052</v>
      </c>
      <c r="J71" s="5">
        <f t="shared" si="47"/>
        <v>52266.682542825816</v>
      </c>
      <c r="K71" s="5">
        <f t="shared" si="41"/>
        <v>9939.2379917504823</v>
      </c>
      <c r="L71" s="5">
        <f t="shared" si="42"/>
        <v>236485.3177347529</v>
      </c>
      <c r="M71" s="5">
        <f>L71+M72</f>
        <v>581788.15486194636</v>
      </c>
      <c r="N71" s="33">
        <f t="shared" si="43"/>
        <v>11.131147540983607</v>
      </c>
      <c r="O71" s="4"/>
      <c r="Q71" s="27" t="s">
        <v>68</v>
      </c>
      <c r="R71" s="29">
        <f t="shared" si="33"/>
        <v>52266.682542825816</v>
      </c>
      <c r="S71" s="29">
        <f t="shared" si="34"/>
        <v>236485.3177347529</v>
      </c>
      <c r="T71" s="35">
        <f t="shared" si="35"/>
        <v>11.131147540983607</v>
      </c>
      <c r="U71" s="42">
        <v>0.63527807449444496</v>
      </c>
      <c r="V71" s="43">
        <f t="shared" si="48"/>
        <v>0.36472192550555504</v>
      </c>
      <c r="W71" s="29">
        <f t="shared" si="44"/>
        <v>150233.93729674083</v>
      </c>
      <c r="X71" s="29">
        <f>X72+W71</f>
        <v>349081.35566835839</v>
      </c>
      <c r="Y71" s="35">
        <f t="shared" si="45"/>
        <v>6.6788504394234547</v>
      </c>
      <c r="Z71" s="36">
        <f t="shared" si="46"/>
        <v>4.452297101560152</v>
      </c>
    </row>
    <row r="72" spans="1:26" s="2" customFormat="1" ht="13.2" x14ac:dyDescent="0.25">
      <c r="A72" s="12">
        <v>19</v>
      </c>
      <c r="B72" s="13" t="s">
        <v>69</v>
      </c>
      <c r="C72" s="12"/>
      <c r="D72" s="50">
        <f t="shared" si="49"/>
        <v>465</v>
      </c>
      <c r="E72" s="50">
        <f t="shared" si="49"/>
        <v>57</v>
      </c>
      <c r="F72" s="17">
        <f t="shared" si="38"/>
        <v>0.12258064516129032</v>
      </c>
      <c r="G72" s="12"/>
      <c r="H72" s="17">
        <v>1</v>
      </c>
      <c r="I72" s="17">
        <f t="shared" si="40"/>
        <v>0</v>
      </c>
      <c r="J72" s="21">
        <f t="shared" si="47"/>
        <v>42327.444551075336</v>
      </c>
      <c r="K72" s="21">
        <f t="shared" si="41"/>
        <v>42327.444551075336</v>
      </c>
      <c r="L72" s="21">
        <f>K72/F72</f>
        <v>345302.83712719352</v>
      </c>
      <c r="M72" s="21">
        <f>L72</f>
        <v>345302.83712719352</v>
      </c>
      <c r="N72" s="34">
        <f t="shared" si="43"/>
        <v>8.1578947368421044</v>
      </c>
      <c r="O72" s="4"/>
      <c r="Q72" s="30" t="s">
        <v>69</v>
      </c>
      <c r="R72" s="31">
        <f t="shared" si="33"/>
        <v>42327.444551075336</v>
      </c>
      <c r="S72" s="31">
        <f t="shared" si="34"/>
        <v>345302.83712719352</v>
      </c>
      <c r="T72" s="38">
        <f t="shared" si="35"/>
        <v>8.1578947368421044</v>
      </c>
      <c r="U72" s="44">
        <v>0.57586384179742911</v>
      </c>
      <c r="V72" s="45">
        <f t="shared" si="48"/>
        <v>0.42413615820257089</v>
      </c>
      <c r="W72" s="31">
        <f t="shared" si="44"/>
        <v>198847.41837161759</v>
      </c>
      <c r="X72" s="31">
        <f>W72</f>
        <v>198847.41837161759</v>
      </c>
      <c r="Y72" s="38">
        <f t="shared" si="45"/>
        <v>4.6978366041369215</v>
      </c>
      <c r="Z72" s="37">
        <f t="shared" si="46"/>
        <v>3.4600581327051829</v>
      </c>
    </row>
    <row r="73" spans="1:26" s="2" customFormat="1" ht="13.2" x14ac:dyDescent="0.25">
      <c r="B73" s="2" t="s">
        <v>70</v>
      </c>
      <c r="D73" s="25">
        <f>SUM(D54:D72)</f>
        <v>63104</v>
      </c>
      <c r="E73" s="25">
        <f>SUM(E54:E72)</f>
        <v>384</v>
      </c>
    </row>
    <row r="77" spans="1:26" s="51" customFormat="1" ht="17.399999999999999" x14ac:dyDescent="0.3">
      <c r="C77" s="52" t="s">
        <v>81</v>
      </c>
      <c r="D77" s="52" t="s">
        <v>82</v>
      </c>
      <c r="E77" s="52" t="s">
        <v>83</v>
      </c>
      <c r="F77" s="52" t="s">
        <v>19</v>
      </c>
      <c r="G77" s="52" t="s">
        <v>20</v>
      </c>
    </row>
    <row r="78" spans="1:26" s="51" customFormat="1" ht="17.399999999999999" x14ac:dyDescent="0.3">
      <c r="C78" s="52" t="s">
        <v>84</v>
      </c>
      <c r="D78" s="53">
        <v>0</v>
      </c>
      <c r="E78" s="54">
        <f>$N$4</f>
        <v>74.660943629329992</v>
      </c>
      <c r="F78" s="54">
        <f>$Y$4</f>
        <v>67.438245326932119</v>
      </c>
      <c r="G78" s="54">
        <f>E78-F78</f>
        <v>7.2226983023978732</v>
      </c>
    </row>
    <row r="79" spans="1:26" s="51" customFormat="1" ht="17.399999999999999" x14ac:dyDescent="0.3">
      <c r="C79" s="52" t="s">
        <v>85</v>
      </c>
      <c r="D79" s="53">
        <v>0</v>
      </c>
      <c r="E79" s="54">
        <f>$N$29</f>
        <v>81.348210177928905</v>
      </c>
      <c r="F79" s="54">
        <f>$Y$29</f>
        <v>71.3413088961846</v>
      </c>
      <c r="G79" s="54">
        <f t="shared" ref="G79:G80" si="50">E79-F79</f>
        <v>10.006901281744305</v>
      </c>
    </row>
    <row r="80" spans="1:26" s="51" customFormat="1" ht="17.399999999999999" x14ac:dyDescent="0.3">
      <c r="C80" s="52" t="s">
        <v>86</v>
      </c>
      <c r="D80" s="53">
        <v>0</v>
      </c>
      <c r="E80" s="54">
        <f>$N$54</f>
        <v>77.888863133909567</v>
      </c>
      <c r="F80" s="54">
        <f>$Y$54</f>
        <v>68.588002104697438</v>
      </c>
      <c r="G80" s="54">
        <f t="shared" si="50"/>
        <v>9.300861029212129</v>
      </c>
    </row>
  </sheetData>
  <mergeCells count="30">
    <mergeCell ref="B1:N1"/>
    <mergeCell ref="Q1:Z1"/>
    <mergeCell ref="B2:B3"/>
    <mergeCell ref="R2:T2"/>
    <mergeCell ref="U2:U3"/>
    <mergeCell ref="V2:V3"/>
    <mergeCell ref="W2:W3"/>
    <mergeCell ref="X2:X3"/>
    <mergeCell ref="Y2:Y3"/>
    <mergeCell ref="Z2:Z3"/>
    <mergeCell ref="B26:N26"/>
    <mergeCell ref="Q26:Z26"/>
    <mergeCell ref="B27:B28"/>
    <mergeCell ref="R27:T27"/>
    <mergeCell ref="U27:U28"/>
    <mergeCell ref="V27:V28"/>
    <mergeCell ref="W27:W28"/>
    <mergeCell ref="X27:X28"/>
    <mergeCell ref="Y27:Y28"/>
    <mergeCell ref="Z27:Z28"/>
    <mergeCell ref="B51:N51"/>
    <mergeCell ref="Q51:Z51"/>
    <mergeCell ref="B52:B53"/>
    <mergeCell ref="R52:T52"/>
    <mergeCell ref="U52:U53"/>
    <mergeCell ref="V52:V53"/>
    <mergeCell ref="W52:W53"/>
    <mergeCell ref="X52:X53"/>
    <mergeCell ref="Y52:Y53"/>
    <mergeCell ref="Z52:Z53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1FD804-3C17-2A4B-B4DD-7517D4BCF4ED}">
  <dimension ref="A1:Z80"/>
  <sheetViews>
    <sheetView workbookViewId="0">
      <selection activeCell="D29" sqref="D29:D47"/>
    </sheetView>
  </sheetViews>
  <sheetFormatPr defaultColWidth="8.796875" defaultRowHeight="13.8" x14ac:dyDescent="0.25"/>
  <cols>
    <col min="1" max="1" width="9" customWidth="1"/>
    <col min="4" max="4" width="10.19921875" bestFit="1" customWidth="1"/>
    <col min="8" max="8" width="19" customWidth="1"/>
    <col min="10" max="10" width="9.69921875" bestFit="1" customWidth="1"/>
    <col min="12" max="12" width="12.796875" bestFit="1" customWidth="1"/>
    <col min="21" max="22" width="20.19921875" customWidth="1"/>
    <col min="23" max="23" width="18.19921875" customWidth="1"/>
    <col min="24" max="24" width="20.296875" customWidth="1"/>
  </cols>
  <sheetData>
    <row r="1" spans="1:26" s="2" customFormat="1" ht="27.45" customHeight="1" thickBot="1" x14ac:dyDescent="0.3">
      <c r="B1" s="72" t="s">
        <v>87</v>
      </c>
      <c r="C1" s="72"/>
      <c r="D1" s="72"/>
      <c r="E1" s="72"/>
      <c r="F1" s="72"/>
      <c r="G1" s="72"/>
      <c r="H1" s="72"/>
      <c r="I1" s="72"/>
      <c r="J1" s="72"/>
      <c r="K1" s="72"/>
      <c r="L1" s="72"/>
      <c r="M1" s="72"/>
      <c r="N1" s="72"/>
      <c r="Q1" s="60" t="s">
        <v>90</v>
      </c>
      <c r="R1" s="61"/>
      <c r="S1" s="61"/>
      <c r="T1" s="61"/>
      <c r="U1" s="61"/>
      <c r="V1" s="61"/>
      <c r="W1" s="61"/>
      <c r="X1" s="61"/>
      <c r="Y1" s="61"/>
      <c r="Z1" s="62"/>
    </row>
    <row r="2" spans="1:26" s="9" customFormat="1" ht="35.549999999999997" customHeight="1" x14ac:dyDescent="0.25">
      <c r="A2" s="7"/>
      <c r="B2" s="67" t="s">
        <v>0</v>
      </c>
      <c r="C2" s="46" t="s">
        <v>1</v>
      </c>
      <c r="D2" s="47" t="s">
        <v>2</v>
      </c>
      <c r="E2" s="47" t="s">
        <v>3</v>
      </c>
      <c r="F2" s="47" t="s">
        <v>4</v>
      </c>
      <c r="G2" s="47" t="s">
        <v>5</v>
      </c>
      <c r="H2" s="47" t="s">
        <v>6</v>
      </c>
      <c r="I2" s="47" t="s">
        <v>7</v>
      </c>
      <c r="J2" s="47" t="s">
        <v>8</v>
      </c>
      <c r="K2" s="47" t="s">
        <v>9</v>
      </c>
      <c r="L2" s="47" t="s">
        <v>10</v>
      </c>
      <c r="M2" s="47" t="s">
        <v>11</v>
      </c>
      <c r="N2" s="48" t="s">
        <v>12</v>
      </c>
      <c r="Q2" s="26" t="s">
        <v>13</v>
      </c>
      <c r="R2" s="69" t="s">
        <v>14</v>
      </c>
      <c r="S2" s="69"/>
      <c r="T2" s="69"/>
      <c r="U2" s="64" t="s">
        <v>15</v>
      </c>
      <c r="V2" s="64" t="s">
        <v>16</v>
      </c>
      <c r="W2" s="70" t="s">
        <v>17</v>
      </c>
      <c r="X2" s="70" t="s">
        <v>18</v>
      </c>
      <c r="Y2" s="71" t="s">
        <v>19</v>
      </c>
      <c r="Z2" s="71" t="s">
        <v>20</v>
      </c>
    </row>
    <row r="3" spans="1:26" s="10" customFormat="1" ht="23.25" customHeight="1" thickBot="1" x14ac:dyDescent="0.35">
      <c r="B3" s="68"/>
      <c r="C3" s="11"/>
      <c r="D3" s="23" t="s">
        <v>21</v>
      </c>
      <c r="E3" s="23" t="s">
        <v>22</v>
      </c>
      <c r="F3" s="23" t="s">
        <v>23</v>
      </c>
      <c r="G3" s="23"/>
      <c r="H3" s="23" t="s">
        <v>24</v>
      </c>
      <c r="I3" s="23" t="s">
        <v>25</v>
      </c>
      <c r="J3" s="23" t="s">
        <v>26</v>
      </c>
      <c r="K3" s="23" t="s">
        <v>27</v>
      </c>
      <c r="L3" s="23" t="s">
        <v>28</v>
      </c>
      <c r="M3" s="23" t="s">
        <v>29</v>
      </c>
      <c r="N3" s="24" t="s">
        <v>30</v>
      </c>
      <c r="Q3" s="27" t="s">
        <v>31</v>
      </c>
      <c r="R3" s="28" t="s">
        <v>32</v>
      </c>
      <c r="S3" s="28" t="s">
        <v>33</v>
      </c>
      <c r="T3" s="28" t="s">
        <v>34</v>
      </c>
      <c r="U3" s="64"/>
      <c r="V3" s="64"/>
      <c r="W3" s="70"/>
      <c r="X3" s="70"/>
      <c r="Y3" s="71"/>
      <c r="Z3" s="71"/>
    </row>
    <row r="4" spans="1:26" s="2" customFormat="1" x14ac:dyDescent="0.25">
      <c r="A4" s="2">
        <v>1</v>
      </c>
      <c r="B4" s="1">
        <v>0</v>
      </c>
      <c r="C4" s="1">
        <v>1</v>
      </c>
      <c r="D4">
        <v>304</v>
      </c>
      <c r="E4">
        <v>2</v>
      </c>
      <c r="F4" s="3">
        <f>E4/D4</f>
        <v>6.5789473684210523E-3</v>
      </c>
      <c r="G4" s="2">
        <v>0.3</v>
      </c>
      <c r="H4" s="18">
        <f>C4*F4/(1+(1-G4)*C4*F4)</f>
        <v>6.5487884741322845E-3</v>
      </c>
      <c r="I4" s="18">
        <f>1-H4</f>
        <v>0.99345121152586768</v>
      </c>
      <c r="J4" s="41">
        <v>100000</v>
      </c>
      <c r="K4" s="20">
        <f>J4*H4</f>
        <v>654.87884741322841</v>
      </c>
      <c r="L4" s="20">
        <f>C4*(J5+G4*K4)</f>
        <v>99541.584806810744</v>
      </c>
      <c r="M4" s="5">
        <f t="shared" ref="M4:M20" si="0">L4+M5</f>
        <v>7272188.9013269925</v>
      </c>
      <c r="N4" s="32">
        <f>M4/J4</f>
        <v>72.72188901326993</v>
      </c>
      <c r="O4" s="4"/>
      <c r="Q4" s="39">
        <v>0</v>
      </c>
      <c r="R4" s="29">
        <f t="shared" ref="R4:R22" si="1">J4</f>
        <v>100000</v>
      </c>
      <c r="S4" s="29">
        <f t="shared" ref="S4:S22" si="2">L4</f>
        <v>99541.584806810744</v>
      </c>
      <c r="T4" s="35">
        <f t="shared" ref="T4:T22" si="3">N4</f>
        <v>72.72188901326993</v>
      </c>
      <c r="U4" s="42">
        <v>0.96680194174873568</v>
      </c>
      <c r="V4" s="43">
        <f>1-U4</f>
        <v>3.3198058251264317E-2</v>
      </c>
      <c r="W4" s="29">
        <f>S4*U4</f>
        <v>96236.997475971075</v>
      </c>
      <c r="X4" s="29">
        <f t="shared" ref="X4:X20" si="4">X5+W4</f>
        <v>6560828.9503416149</v>
      </c>
      <c r="Y4" s="40">
        <f>X4/R4</f>
        <v>65.608289503416145</v>
      </c>
      <c r="Z4" s="36">
        <f>T4-Y4</f>
        <v>7.1135995098537848</v>
      </c>
    </row>
    <row r="5" spans="1:26" s="2" customFormat="1" x14ac:dyDescent="0.25">
      <c r="A5" s="2">
        <v>2</v>
      </c>
      <c r="B5" s="1" t="s">
        <v>35</v>
      </c>
      <c r="C5" s="1">
        <v>4</v>
      </c>
      <c r="D5">
        <v>1487</v>
      </c>
      <c r="E5"/>
      <c r="F5" s="3">
        <f t="shared" ref="F5:F22" si="5">E5/D5</f>
        <v>0</v>
      </c>
      <c r="G5" s="2">
        <v>0.4</v>
      </c>
      <c r="H5" s="3">
        <f t="shared" ref="H5:H21" si="6">C5*F5/(1+(1-G5)*C5*F5)</f>
        <v>0</v>
      </c>
      <c r="I5" s="3">
        <f t="shared" ref="I5:I22" si="7">1-H5</f>
        <v>1</v>
      </c>
      <c r="J5" s="5">
        <f>I4*J4</f>
        <v>99345.121152586769</v>
      </c>
      <c r="K5" s="5">
        <f t="shared" ref="K5:K22" si="8">J5*H5</f>
        <v>0</v>
      </c>
      <c r="L5" s="5">
        <f t="shared" ref="L5:L21" si="9">C5*(J6+G5*K5)</f>
        <v>397380.48461034708</v>
      </c>
      <c r="M5" s="5">
        <f t="shared" si="0"/>
        <v>7172647.3165201815</v>
      </c>
      <c r="N5" s="33">
        <f t="shared" ref="N5:N22" si="10">M5/J5</f>
        <v>72.199291050272365</v>
      </c>
      <c r="O5" s="4"/>
      <c r="Q5" s="27" t="s">
        <v>36</v>
      </c>
      <c r="R5" s="29">
        <f t="shared" si="1"/>
        <v>99345.121152586769</v>
      </c>
      <c r="S5" s="29">
        <f t="shared" si="2"/>
        <v>397380.48461034708</v>
      </c>
      <c r="T5" s="35">
        <f t="shared" si="3"/>
        <v>72.199291050272365</v>
      </c>
      <c r="U5" s="42">
        <v>0.96680194174873568</v>
      </c>
      <c r="V5" s="43">
        <f>1-U5</f>
        <v>3.3198058251264317E-2</v>
      </c>
      <c r="W5" s="29">
        <f t="shared" ref="W5:W22" si="11">S5*U5</f>
        <v>384188.22413433716</v>
      </c>
      <c r="X5" s="29">
        <f t="shared" si="4"/>
        <v>6464591.9528656434</v>
      </c>
      <c r="Y5" s="35">
        <f t="shared" ref="Y5:Y22" si="12">X5/R5</f>
        <v>65.072062702873026</v>
      </c>
      <c r="Z5" s="36">
        <f t="shared" ref="Z5:Z22" si="13">T5-Y5</f>
        <v>7.1272283473993383</v>
      </c>
    </row>
    <row r="6" spans="1:26" s="2" customFormat="1" x14ac:dyDescent="0.25">
      <c r="A6" s="2">
        <v>3</v>
      </c>
      <c r="B6" s="1" t="s">
        <v>37</v>
      </c>
      <c r="C6" s="1">
        <v>5</v>
      </c>
      <c r="D6">
        <v>1847</v>
      </c>
      <c r="E6">
        <v>4</v>
      </c>
      <c r="F6" s="3">
        <f t="shared" si="5"/>
        <v>2.1656740660530591E-3</v>
      </c>
      <c r="G6" s="2">
        <v>0.5</v>
      </c>
      <c r="H6" s="3">
        <f t="shared" si="6"/>
        <v>1.0770059235325794E-2</v>
      </c>
      <c r="I6" s="3">
        <f t="shared" si="7"/>
        <v>0.98922994076467419</v>
      </c>
      <c r="J6" s="5">
        <f t="shared" ref="J6:J22" si="14">I5*J5</f>
        <v>99345.121152586769</v>
      </c>
      <c r="K6" s="5">
        <f t="shared" si="8"/>
        <v>1069.9528395539769</v>
      </c>
      <c r="L6" s="5">
        <f t="shared" si="9"/>
        <v>494050.72366404883</v>
      </c>
      <c r="M6" s="5">
        <f t="shared" si="0"/>
        <v>6775266.8319098344</v>
      </c>
      <c r="N6" s="33">
        <f t="shared" si="10"/>
        <v>68.199291050272365</v>
      </c>
      <c r="O6" s="4"/>
      <c r="Q6" s="27" t="s">
        <v>38</v>
      </c>
      <c r="R6" s="29">
        <f t="shared" si="1"/>
        <v>99345.121152586769</v>
      </c>
      <c r="S6" s="29">
        <f t="shared" si="2"/>
        <v>494050.72366404883</v>
      </c>
      <c r="T6" s="35">
        <f t="shared" si="3"/>
        <v>68.199291050272365</v>
      </c>
      <c r="U6" s="42">
        <v>0.96680194174873568</v>
      </c>
      <c r="V6" s="43">
        <f>1-U6</f>
        <v>3.3198058251264317E-2</v>
      </c>
      <c r="W6" s="29">
        <f t="shared" si="11"/>
        <v>477649.19896077045</v>
      </c>
      <c r="X6" s="29">
        <f t="shared" si="4"/>
        <v>6080403.7287313063</v>
      </c>
      <c r="Y6" s="35">
        <f t="shared" si="12"/>
        <v>61.204854935878082</v>
      </c>
      <c r="Z6" s="36">
        <f t="shared" si="13"/>
        <v>6.9944361143942828</v>
      </c>
    </row>
    <row r="7" spans="1:26" s="2" customFormat="1" x14ac:dyDescent="0.25">
      <c r="A7" s="2">
        <v>4</v>
      </c>
      <c r="B7" s="1" t="s">
        <v>39</v>
      </c>
      <c r="C7" s="1">
        <v>5</v>
      </c>
      <c r="D7">
        <v>1951</v>
      </c>
      <c r="E7">
        <v>1</v>
      </c>
      <c r="F7" s="3">
        <f t="shared" si="5"/>
        <v>5.1255766273705791E-4</v>
      </c>
      <c r="G7" s="2">
        <v>0.5</v>
      </c>
      <c r="H7" s="3">
        <f t="shared" si="6"/>
        <v>2.5595085743537241E-3</v>
      </c>
      <c r="I7" s="3">
        <f t="shared" si="7"/>
        <v>0.99744049142564628</v>
      </c>
      <c r="J7" s="5">
        <f t="shared" si="14"/>
        <v>98275.168313032787</v>
      </c>
      <c r="K7" s="5">
        <f t="shared" si="8"/>
        <v>251.53613594326282</v>
      </c>
      <c r="L7" s="5">
        <f t="shared" si="9"/>
        <v>490747.00122530578</v>
      </c>
      <c r="M7" s="5">
        <f t="shared" si="0"/>
        <v>6281216.1082457853</v>
      </c>
      <c r="N7" s="33">
        <f t="shared" si="10"/>
        <v>63.914580011080993</v>
      </c>
      <c r="O7" s="4"/>
      <c r="Q7" s="27" t="s">
        <v>40</v>
      </c>
      <c r="R7" s="29">
        <f t="shared" si="1"/>
        <v>98275.168313032787</v>
      </c>
      <c r="S7" s="29">
        <f t="shared" si="2"/>
        <v>490747.00122530578</v>
      </c>
      <c r="T7" s="35">
        <f t="shared" si="3"/>
        <v>63.914580011080993</v>
      </c>
      <c r="U7" s="42">
        <v>0.96680194174873568</v>
      </c>
      <c r="V7" s="43">
        <f>1-U7</f>
        <v>3.3198058251264317E-2</v>
      </c>
      <c r="W7" s="29">
        <f t="shared" si="11"/>
        <v>474455.15369199478</v>
      </c>
      <c r="X7" s="29">
        <f t="shared" si="4"/>
        <v>5602754.5297705354</v>
      </c>
      <c r="Y7" s="35">
        <f t="shared" si="12"/>
        <v>57.010887144189454</v>
      </c>
      <c r="Z7" s="36">
        <f t="shared" si="13"/>
        <v>6.9036928668915394</v>
      </c>
    </row>
    <row r="8" spans="1:26" s="2" customFormat="1" x14ac:dyDescent="0.25">
      <c r="A8" s="2">
        <v>5</v>
      </c>
      <c r="B8" s="1" t="s">
        <v>41</v>
      </c>
      <c r="C8" s="1">
        <v>5</v>
      </c>
      <c r="D8">
        <v>2215</v>
      </c>
      <c r="E8">
        <v>6</v>
      </c>
      <c r="F8" s="3">
        <f t="shared" si="5"/>
        <v>2.7088036117381489E-3</v>
      </c>
      <c r="G8" s="2">
        <v>0.5</v>
      </c>
      <c r="H8" s="3">
        <f t="shared" si="6"/>
        <v>1.3452914798206279E-2</v>
      </c>
      <c r="I8" s="3">
        <f t="shared" si="7"/>
        <v>0.98654708520179368</v>
      </c>
      <c r="J8" s="5">
        <f t="shared" si="14"/>
        <v>98023.63217708953</v>
      </c>
      <c r="K8" s="5">
        <f t="shared" si="8"/>
        <v>1318.7035718890968</v>
      </c>
      <c r="L8" s="5">
        <f t="shared" si="9"/>
        <v>486821.40195572487</v>
      </c>
      <c r="M8" s="5">
        <f t="shared" si="0"/>
        <v>5790469.1070204796</v>
      </c>
      <c r="N8" s="33">
        <f t="shared" si="10"/>
        <v>59.072174519705776</v>
      </c>
      <c r="O8" s="4"/>
      <c r="Q8" s="27" t="s">
        <v>42</v>
      </c>
      <c r="R8" s="29">
        <f t="shared" si="1"/>
        <v>98023.63217708953</v>
      </c>
      <c r="S8" s="29">
        <f t="shared" si="2"/>
        <v>486821.40195572487</v>
      </c>
      <c r="T8" s="35">
        <f t="shared" si="3"/>
        <v>59.072174519705776</v>
      </c>
      <c r="U8" s="42">
        <v>0.96680194174873568</v>
      </c>
      <c r="V8" s="43">
        <f>1-U8</f>
        <v>3.3198058251264317E-2</v>
      </c>
      <c r="W8" s="29">
        <f t="shared" si="11"/>
        <v>470659.87669563654</v>
      </c>
      <c r="X8" s="29">
        <f t="shared" si="4"/>
        <v>5128299.3760785405</v>
      </c>
      <c r="Y8" s="35">
        <f t="shared" si="12"/>
        <v>52.316969512145327</v>
      </c>
      <c r="Z8" s="36">
        <f t="shared" si="13"/>
        <v>6.7552050075604484</v>
      </c>
    </row>
    <row r="9" spans="1:26" s="2" customFormat="1" x14ac:dyDescent="0.25">
      <c r="A9" s="2">
        <v>6</v>
      </c>
      <c r="B9" s="1" t="s">
        <v>43</v>
      </c>
      <c r="C9" s="1">
        <v>5</v>
      </c>
      <c r="D9">
        <v>2228</v>
      </c>
      <c r="E9">
        <v>3</v>
      </c>
      <c r="F9" s="3">
        <f t="shared" si="5"/>
        <v>1.3464991023339318E-3</v>
      </c>
      <c r="G9" s="2">
        <v>0.5</v>
      </c>
      <c r="H9" s="3">
        <f t="shared" si="6"/>
        <v>6.709908297919928E-3</v>
      </c>
      <c r="I9" s="3">
        <f t="shared" si="7"/>
        <v>0.99329009170208005</v>
      </c>
      <c r="J9" s="5">
        <f t="shared" si="14"/>
        <v>96704.928605200432</v>
      </c>
      <c r="K9" s="5">
        <f t="shared" si="8"/>
        <v>648.88120289778863</v>
      </c>
      <c r="L9" s="5">
        <f t="shared" si="9"/>
        <v>481902.44001875771</v>
      </c>
      <c r="M9" s="5">
        <f t="shared" si="0"/>
        <v>5303647.7050647549</v>
      </c>
      <c r="N9" s="33">
        <f t="shared" si="10"/>
        <v>54.843613263156314</v>
      </c>
      <c r="O9" s="4"/>
      <c r="Q9" s="27" t="s">
        <v>44</v>
      </c>
      <c r="R9" s="29">
        <f t="shared" si="1"/>
        <v>96704.928605200432</v>
      </c>
      <c r="S9" s="29">
        <f t="shared" si="2"/>
        <v>481902.44001875771</v>
      </c>
      <c r="T9" s="35">
        <f t="shared" si="3"/>
        <v>54.843613263156314</v>
      </c>
      <c r="U9" s="42">
        <v>0.9555940589531835</v>
      </c>
      <c r="V9" s="43">
        <f t="shared" ref="V9:V22" si="15">1-U9</f>
        <v>4.4405941046816499E-2</v>
      </c>
      <c r="W9" s="29">
        <f t="shared" si="11"/>
        <v>460503.10867696773</v>
      </c>
      <c r="X9" s="29">
        <f t="shared" si="4"/>
        <v>4657639.4993829038</v>
      </c>
      <c r="Y9" s="35">
        <f t="shared" si="12"/>
        <v>48.163413866916741</v>
      </c>
      <c r="Z9" s="36">
        <f t="shared" si="13"/>
        <v>6.6801993962395727</v>
      </c>
    </row>
    <row r="10" spans="1:26" s="2" customFormat="1" x14ac:dyDescent="0.25">
      <c r="A10" s="2">
        <v>7</v>
      </c>
      <c r="B10" s="1" t="s">
        <v>45</v>
      </c>
      <c r="C10" s="1">
        <v>5</v>
      </c>
      <c r="D10">
        <v>2218</v>
      </c>
      <c r="E10">
        <v>4</v>
      </c>
      <c r="F10" s="3">
        <f t="shared" si="5"/>
        <v>1.8034265103697023E-3</v>
      </c>
      <c r="G10" s="2">
        <v>0.5</v>
      </c>
      <c r="H10" s="3">
        <f t="shared" si="6"/>
        <v>8.9766606822262104E-3</v>
      </c>
      <c r="I10" s="3">
        <f t="shared" si="7"/>
        <v>0.99102333931777375</v>
      </c>
      <c r="J10" s="5">
        <f t="shared" si="14"/>
        <v>96056.047402302647</v>
      </c>
      <c r="K10" s="5">
        <f t="shared" si="8"/>
        <v>862.26254400630728</v>
      </c>
      <c r="L10" s="5">
        <f t="shared" si="9"/>
        <v>478124.58065149747</v>
      </c>
      <c r="M10" s="5">
        <f t="shared" si="0"/>
        <v>4821745.2650459977</v>
      </c>
      <c r="N10" s="33">
        <f t="shared" si="10"/>
        <v>50.197206687586558</v>
      </c>
      <c r="O10" s="4"/>
      <c r="Q10" s="27" t="s">
        <v>46</v>
      </c>
      <c r="R10" s="29">
        <f t="shared" si="1"/>
        <v>96056.047402302647</v>
      </c>
      <c r="S10" s="29">
        <f t="shared" si="2"/>
        <v>478124.58065149747</v>
      </c>
      <c r="T10" s="35">
        <f t="shared" si="3"/>
        <v>50.197206687586558</v>
      </c>
      <c r="U10" s="42">
        <v>0.96363095511775332</v>
      </c>
      <c r="V10" s="43">
        <f t="shared" si="15"/>
        <v>3.6369044882246682E-2</v>
      </c>
      <c r="W10" s="29">
        <f t="shared" si="11"/>
        <v>460735.64631847781</v>
      </c>
      <c r="X10" s="29">
        <f t="shared" si="4"/>
        <v>4197136.3907059357</v>
      </c>
      <c r="Y10" s="35">
        <f t="shared" si="12"/>
        <v>43.69466060921139</v>
      </c>
      <c r="Z10" s="36">
        <f t="shared" si="13"/>
        <v>6.5025460783751683</v>
      </c>
    </row>
    <row r="11" spans="1:26" s="2" customFormat="1" x14ac:dyDescent="0.25">
      <c r="A11" s="2">
        <v>8</v>
      </c>
      <c r="B11" s="1" t="s">
        <v>47</v>
      </c>
      <c r="C11" s="1">
        <v>5</v>
      </c>
      <c r="D11">
        <v>2537</v>
      </c>
      <c r="E11">
        <v>14</v>
      </c>
      <c r="F11" s="3">
        <f t="shared" si="5"/>
        <v>5.5183287347260546E-3</v>
      </c>
      <c r="G11" s="2">
        <v>0.5</v>
      </c>
      <c r="H11" s="3">
        <f t="shared" si="6"/>
        <v>2.7216174183514776E-2</v>
      </c>
      <c r="I11" s="3">
        <f t="shared" si="7"/>
        <v>0.97278382581648526</v>
      </c>
      <c r="J11" s="5">
        <f t="shared" si="14"/>
        <v>95193.784858296334</v>
      </c>
      <c r="K11" s="5">
        <f t="shared" si="8"/>
        <v>2590.8106298914245</v>
      </c>
      <c r="L11" s="5">
        <f t="shared" si="9"/>
        <v>469491.89771675318</v>
      </c>
      <c r="M11" s="5">
        <f t="shared" si="0"/>
        <v>4343620.6843945002</v>
      </c>
      <c r="N11" s="33">
        <f t="shared" si="10"/>
        <v>45.629246603234989</v>
      </c>
      <c r="O11" s="4"/>
      <c r="Q11" s="27" t="s">
        <v>48</v>
      </c>
      <c r="R11" s="29">
        <f t="shared" si="1"/>
        <v>95193.784858296334</v>
      </c>
      <c r="S11" s="29">
        <f t="shared" si="2"/>
        <v>469491.89771675318</v>
      </c>
      <c r="T11" s="35">
        <f t="shared" si="3"/>
        <v>45.629246603234989</v>
      </c>
      <c r="U11" s="42">
        <v>0.96005435016735896</v>
      </c>
      <c r="V11" s="43">
        <f t="shared" si="15"/>
        <v>3.9945649832641039E-2</v>
      </c>
      <c r="W11" s="29">
        <f t="shared" si="11"/>
        <v>450737.73877129762</v>
      </c>
      <c r="X11" s="29">
        <f t="shared" si="4"/>
        <v>3736400.7443874581</v>
      </c>
      <c r="Y11" s="35">
        <f t="shared" si="12"/>
        <v>39.250469449758654</v>
      </c>
      <c r="Z11" s="36">
        <f t="shared" si="13"/>
        <v>6.3787771534763351</v>
      </c>
    </row>
    <row r="12" spans="1:26" s="2" customFormat="1" x14ac:dyDescent="0.25">
      <c r="A12" s="2">
        <v>9</v>
      </c>
      <c r="B12" s="1" t="s">
        <v>49</v>
      </c>
      <c r="C12" s="1">
        <v>5</v>
      </c>
      <c r="D12">
        <v>2837</v>
      </c>
      <c r="E12">
        <v>10</v>
      </c>
      <c r="F12" s="3">
        <f t="shared" si="5"/>
        <v>3.5248501938667607E-3</v>
      </c>
      <c r="G12" s="2">
        <v>0.5</v>
      </c>
      <c r="H12" s="3">
        <f t="shared" si="6"/>
        <v>1.7470300489168412E-2</v>
      </c>
      <c r="I12" s="3">
        <f t="shared" si="7"/>
        <v>0.98252969951083158</v>
      </c>
      <c r="J12" s="5">
        <f t="shared" si="14"/>
        <v>92602.974228404913</v>
      </c>
      <c r="K12" s="5">
        <f t="shared" si="8"/>
        <v>1617.8017859609522</v>
      </c>
      <c r="L12" s="5">
        <f t="shared" si="9"/>
        <v>458970.36667712213</v>
      </c>
      <c r="M12" s="5">
        <f t="shared" si="0"/>
        <v>3874128.786677747</v>
      </c>
      <c r="N12" s="33">
        <f t="shared" si="10"/>
        <v>41.835900185259945</v>
      </c>
      <c r="O12" s="4"/>
      <c r="Q12" s="27" t="s">
        <v>50</v>
      </c>
      <c r="R12" s="29">
        <f t="shared" si="1"/>
        <v>92602.974228404913</v>
      </c>
      <c r="S12" s="29">
        <f t="shared" si="2"/>
        <v>458970.36667712213</v>
      </c>
      <c r="T12" s="35">
        <f t="shared" si="3"/>
        <v>41.835900185259945</v>
      </c>
      <c r="U12" s="42">
        <v>0.94127750867207383</v>
      </c>
      <c r="V12" s="43">
        <f t="shared" si="15"/>
        <v>5.8722491327926174E-2</v>
      </c>
      <c r="W12" s="29">
        <f t="shared" si="11"/>
        <v>432018.48330014973</v>
      </c>
      <c r="X12" s="29">
        <f t="shared" si="4"/>
        <v>3285663.0056161606</v>
      </c>
      <c r="Y12" s="35">
        <f t="shared" si="12"/>
        <v>35.481182251361432</v>
      </c>
      <c r="Z12" s="36">
        <f t="shared" si="13"/>
        <v>6.3547179338985131</v>
      </c>
    </row>
    <row r="13" spans="1:26" s="2" customFormat="1" x14ac:dyDescent="0.25">
      <c r="A13" s="2">
        <v>10</v>
      </c>
      <c r="B13" s="1" t="s">
        <v>51</v>
      </c>
      <c r="C13" s="1">
        <v>5</v>
      </c>
      <c r="D13">
        <v>2810</v>
      </c>
      <c r="E13">
        <v>19</v>
      </c>
      <c r="F13" s="3">
        <f t="shared" si="5"/>
        <v>6.7615658362989326E-3</v>
      </c>
      <c r="G13" s="2">
        <v>0.5</v>
      </c>
      <c r="H13" s="3">
        <f t="shared" si="6"/>
        <v>3.3245844269466321E-2</v>
      </c>
      <c r="I13" s="3">
        <f t="shared" si="7"/>
        <v>0.96675415573053369</v>
      </c>
      <c r="J13" s="5">
        <f t="shared" si="14"/>
        <v>90985.17244244396</v>
      </c>
      <c r="K13" s="5">
        <f t="shared" si="8"/>
        <v>3024.8788738520307</v>
      </c>
      <c r="L13" s="5">
        <f t="shared" si="9"/>
        <v>447363.66502758977</v>
      </c>
      <c r="M13" s="5">
        <f t="shared" si="0"/>
        <v>3415158.4200006248</v>
      </c>
      <c r="N13" s="33">
        <f t="shared" si="10"/>
        <v>37.535329420417483</v>
      </c>
      <c r="O13" s="4"/>
      <c r="Q13" s="27" t="s">
        <v>52</v>
      </c>
      <c r="R13" s="29">
        <f t="shared" si="1"/>
        <v>90985.17244244396</v>
      </c>
      <c r="S13" s="29">
        <f t="shared" si="2"/>
        <v>447363.66502758977</v>
      </c>
      <c r="T13" s="35">
        <f t="shared" si="3"/>
        <v>37.535329420417483</v>
      </c>
      <c r="U13" s="42">
        <v>0.95386474178345915</v>
      </c>
      <c r="V13" s="43">
        <f t="shared" si="15"/>
        <v>4.6135258216540853E-2</v>
      </c>
      <c r="W13" s="29">
        <f t="shared" si="11"/>
        <v>426724.4268248438</v>
      </c>
      <c r="X13" s="29">
        <f t="shared" si="4"/>
        <v>2853644.5223160107</v>
      </c>
      <c r="Y13" s="35">
        <f t="shared" si="12"/>
        <v>31.363841444837501</v>
      </c>
      <c r="Z13" s="36">
        <f t="shared" si="13"/>
        <v>6.1714879755799821</v>
      </c>
    </row>
    <row r="14" spans="1:26" s="2" customFormat="1" x14ac:dyDescent="0.25">
      <c r="A14" s="2">
        <v>11</v>
      </c>
      <c r="B14" s="1" t="s">
        <v>53</v>
      </c>
      <c r="C14" s="1">
        <v>5</v>
      </c>
      <c r="D14">
        <v>2679</v>
      </c>
      <c r="E14">
        <v>23</v>
      </c>
      <c r="F14" s="3">
        <f t="shared" si="5"/>
        <v>8.585293019783502E-3</v>
      </c>
      <c r="G14" s="2">
        <v>0.5</v>
      </c>
      <c r="H14" s="3">
        <f t="shared" si="6"/>
        <v>4.2024483829709483E-2</v>
      </c>
      <c r="I14" s="3">
        <f t="shared" si="7"/>
        <v>0.95797551617029053</v>
      </c>
      <c r="J14" s="5">
        <f t="shared" si="14"/>
        <v>87960.293568591936</v>
      </c>
      <c r="K14" s="5">
        <f t="shared" si="8"/>
        <v>3696.4859347297911</v>
      </c>
      <c r="L14" s="5">
        <f t="shared" si="9"/>
        <v>430560.25300613523</v>
      </c>
      <c r="M14" s="5">
        <f t="shared" si="0"/>
        <v>2967794.7549730353</v>
      </c>
      <c r="N14" s="33">
        <f t="shared" si="10"/>
        <v>33.74016427831419</v>
      </c>
      <c r="O14" s="4"/>
      <c r="Q14" s="27" t="s">
        <v>54</v>
      </c>
      <c r="R14" s="29">
        <f t="shared" si="1"/>
        <v>87960.293568591936</v>
      </c>
      <c r="S14" s="29">
        <f t="shared" si="2"/>
        <v>430560.25300613523</v>
      </c>
      <c r="T14" s="35">
        <f t="shared" si="3"/>
        <v>33.74016427831419</v>
      </c>
      <c r="U14" s="42">
        <v>0.94210046609890041</v>
      </c>
      <c r="V14" s="43">
        <f t="shared" si="15"/>
        <v>5.7899533901099587E-2</v>
      </c>
      <c r="W14" s="29">
        <f t="shared" si="11"/>
        <v>405631.01504074049</v>
      </c>
      <c r="X14" s="29">
        <f t="shared" si="4"/>
        <v>2426920.0954911667</v>
      </c>
      <c r="Y14" s="35">
        <f t="shared" si="12"/>
        <v>27.591086807806533</v>
      </c>
      <c r="Z14" s="36">
        <f t="shared" si="13"/>
        <v>6.1490774705076561</v>
      </c>
    </row>
    <row r="15" spans="1:26" s="2" customFormat="1" x14ac:dyDescent="0.25">
      <c r="A15" s="2">
        <v>12</v>
      </c>
      <c r="B15" s="1" t="s">
        <v>55</v>
      </c>
      <c r="C15" s="1">
        <v>5</v>
      </c>
      <c r="D15">
        <v>2247</v>
      </c>
      <c r="E15">
        <v>18</v>
      </c>
      <c r="F15" s="3">
        <f t="shared" si="5"/>
        <v>8.0106809078771702E-3</v>
      </c>
      <c r="G15" s="2">
        <v>0.5</v>
      </c>
      <c r="H15" s="3">
        <f t="shared" si="6"/>
        <v>3.9267015706806283E-2</v>
      </c>
      <c r="I15" s="3">
        <f t="shared" si="7"/>
        <v>0.96073298429319376</v>
      </c>
      <c r="J15" s="5">
        <f t="shared" si="14"/>
        <v>84263.807633862147</v>
      </c>
      <c r="K15" s="5">
        <f t="shared" si="8"/>
        <v>3308.7882578741683</v>
      </c>
      <c r="L15" s="5">
        <f t="shared" si="9"/>
        <v>413047.06752462534</v>
      </c>
      <c r="M15" s="5">
        <f t="shared" si="0"/>
        <v>2537234.5019669002</v>
      </c>
      <c r="N15" s="33">
        <f t="shared" si="10"/>
        <v>30.11060825771764</v>
      </c>
      <c r="O15" s="4"/>
      <c r="Q15" s="27" t="s">
        <v>56</v>
      </c>
      <c r="R15" s="29">
        <f t="shared" si="1"/>
        <v>84263.807633862147</v>
      </c>
      <c r="S15" s="29">
        <f t="shared" si="2"/>
        <v>413047.06752462534</v>
      </c>
      <c r="T15" s="35">
        <f t="shared" si="3"/>
        <v>30.11060825771764</v>
      </c>
      <c r="U15" s="42">
        <v>0.91645683631107144</v>
      </c>
      <c r="V15" s="43">
        <f t="shared" si="15"/>
        <v>8.3543163688928557E-2</v>
      </c>
      <c r="W15" s="29">
        <f t="shared" si="11"/>
        <v>378539.80875118362</v>
      </c>
      <c r="X15" s="29">
        <f t="shared" si="4"/>
        <v>2021289.0804504261</v>
      </c>
      <c r="Y15" s="35">
        <f t="shared" si="12"/>
        <v>23.987630481086324</v>
      </c>
      <c r="Z15" s="36">
        <f t="shared" si="13"/>
        <v>6.1229777766313163</v>
      </c>
    </row>
    <row r="16" spans="1:26" s="2" customFormat="1" x14ac:dyDescent="0.25">
      <c r="A16" s="2">
        <v>13</v>
      </c>
      <c r="B16" s="1" t="s">
        <v>57</v>
      </c>
      <c r="C16" s="1">
        <v>5</v>
      </c>
      <c r="D16">
        <v>1886</v>
      </c>
      <c r="E16">
        <v>19</v>
      </c>
      <c r="F16" s="3">
        <f t="shared" si="5"/>
        <v>1.007423117709438E-2</v>
      </c>
      <c r="G16" s="2">
        <v>0.5</v>
      </c>
      <c r="H16" s="3">
        <f t="shared" si="6"/>
        <v>4.9133695371088706E-2</v>
      </c>
      <c r="I16" s="3">
        <f t="shared" si="7"/>
        <v>0.95086630462891131</v>
      </c>
      <c r="J16" s="5">
        <f t="shared" si="14"/>
        <v>80955.019375987977</v>
      </c>
      <c r="K16" s="5">
        <f t="shared" si="8"/>
        <v>3977.6192607803769</v>
      </c>
      <c r="L16" s="5">
        <f t="shared" si="9"/>
        <v>394831.04872798891</v>
      </c>
      <c r="M16" s="5">
        <f t="shared" si="0"/>
        <v>2124187.4344422747</v>
      </c>
      <c r="N16" s="33">
        <f t="shared" si="10"/>
        <v>26.239107232828712</v>
      </c>
      <c r="O16" s="4"/>
      <c r="Q16" s="27" t="s">
        <v>58</v>
      </c>
      <c r="R16" s="29">
        <f t="shared" si="1"/>
        <v>80955.019375987977</v>
      </c>
      <c r="S16" s="29">
        <f t="shared" si="2"/>
        <v>394831.04872798891</v>
      </c>
      <c r="T16" s="35">
        <f t="shared" si="3"/>
        <v>26.239107232828712</v>
      </c>
      <c r="U16" s="42">
        <v>0.8859396016463057</v>
      </c>
      <c r="V16" s="43">
        <f t="shared" si="15"/>
        <v>0.1140603983536943</v>
      </c>
      <c r="W16" s="29">
        <f t="shared" si="11"/>
        <v>349796.46202766761</v>
      </c>
      <c r="X16" s="29">
        <f t="shared" si="4"/>
        <v>1642749.2716992425</v>
      </c>
      <c r="Y16" s="35">
        <f t="shared" si="12"/>
        <v>20.292123754175734</v>
      </c>
      <c r="Z16" s="36">
        <f t="shared" si="13"/>
        <v>5.9469834786529781</v>
      </c>
    </row>
    <row r="17" spans="1:26" s="2" customFormat="1" x14ac:dyDescent="0.25">
      <c r="A17" s="2">
        <v>14</v>
      </c>
      <c r="B17" s="1" t="s">
        <v>59</v>
      </c>
      <c r="C17" s="1">
        <v>5</v>
      </c>
      <c r="D17">
        <v>1481</v>
      </c>
      <c r="E17">
        <v>21</v>
      </c>
      <c r="F17" s="3">
        <f t="shared" si="5"/>
        <v>1.4179608372721135E-2</v>
      </c>
      <c r="G17" s="2">
        <v>0.5</v>
      </c>
      <c r="H17" s="3">
        <f t="shared" si="6"/>
        <v>6.8470818389305521E-2</v>
      </c>
      <c r="I17" s="3">
        <f t="shared" si="7"/>
        <v>0.93152918161069453</v>
      </c>
      <c r="J17" s="5">
        <f t="shared" si="14"/>
        <v>76977.400115207594</v>
      </c>
      <c r="K17" s="5">
        <f t="shared" si="8"/>
        <v>5270.7055833692848</v>
      </c>
      <c r="L17" s="5">
        <f t="shared" si="9"/>
        <v>371710.23661761475</v>
      </c>
      <c r="M17" s="5">
        <f t="shared" si="0"/>
        <v>1729356.3857142858</v>
      </c>
      <c r="N17" s="33">
        <f t="shared" si="10"/>
        <v>22.465767655520434</v>
      </c>
      <c r="O17" s="4"/>
      <c r="Q17" s="27" t="s">
        <v>60</v>
      </c>
      <c r="R17" s="29">
        <f t="shared" si="1"/>
        <v>76977.400115207594</v>
      </c>
      <c r="S17" s="29">
        <f t="shared" si="2"/>
        <v>371710.23661761475</v>
      </c>
      <c r="T17" s="35">
        <f t="shared" si="3"/>
        <v>22.465767655520434</v>
      </c>
      <c r="U17" s="42">
        <v>0.85631920960893304</v>
      </c>
      <c r="V17" s="43">
        <f t="shared" si="15"/>
        <v>0.14368079039106696</v>
      </c>
      <c r="W17" s="29">
        <f t="shared" si="11"/>
        <v>318302.61602394533</v>
      </c>
      <c r="X17" s="29">
        <f t="shared" si="4"/>
        <v>1292952.809671575</v>
      </c>
      <c r="Y17" s="35">
        <f t="shared" si="12"/>
        <v>16.796524794764277</v>
      </c>
      <c r="Z17" s="36">
        <f t="shared" si="13"/>
        <v>5.6692428607561567</v>
      </c>
    </row>
    <row r="18" spans="1:26" s="2" customFormat="1" x14ac:dyDescent="0.25">
      <c r="A18" s="2">
        <v>15</v>
      </c>
      <c r="B18" s="1" t="s">
        <v>61</v>
      </c>
      <c r="C18" s="1">
        <v>5</v>
      </c>
      <c r="D18">
        <v>1121</v>
      </c>
      <c r="E18">
        <v>31</v>
      </c>
      <c r="F18" s="3">
        <f t="shared" si="5"/>
        <v>2.7653880463871544E-2</v>
      </c>
      <c r="G18" s="2">
        <v>0.5</v>
      </c>
      <c r="H18" s="3">
        <f t="shared" si="6"/>
        <v>0.12932832707551106</v>
      </c>
      <c r="I18" s="3">
        <f t="shared" si="7"/>
        <v>0.87067167292448899</v>
      </c>
      <c r="J18" s="5">
        <f t="shared" si="14"/>
        <v>71706.694531838308</v>
      </c>
      <c r="K18" s="5">
        <f t="shared" si="8"/>
        <v>9273.7068439173454</v>
      </c>
      <c r="L18" s="5">
        <f t="shared" si="9"/>
        <v>335349.2055493982</v>
      </c>
      <c r="M18" s="5">
        <f t="shared" si="0"/>
        <v>1357646.149096671</v>
      </c>
      <c r="N18" s="33">
        <f t="shared" si="10"/>
        <v>18.933324956066215</v>
      </c>
      <c r="O18" s="4"/>
      <c r="Q18" s="27" t="s">
        <v>62</v>
      </c>
      <c r="R18" s="29">
        <f t="shared" si="1"/>
        <v>71706.694531838308</v>
      </c>
      <c r="S18" s="29">
        <f t="shared" si="2"/>
        <v>335349.2055493982</v>
      </c>
      <c r="T18" s="35">
        <f t="shared" si="3"/>
        <v>18.933324956066215</v>
      </c>
      <c r="U18" s="42">
        <v>0.77613843304153718</v>
      </c>
      <c r="V18" s="43">
        <f t="shared" si="15"/>
        <v>0.22386156695846282</v>
      </c>
      <c r="W18" s="29">
        <f t="shared" si="11"/>
        <v>260277.4069168343</v>
      </c>
      <c r="X18" s="29">
        <f t="shared" si="4"/>
        <v>974650.19364762958</v>
      </c>
      <c r="Y18" s="35">
        <f t="shared" si="12"/>
        <v>13.592178526858152</v>
      </c>
      <c r="Z18" s="36">
        <f t="shared" si="13"/>
        <v>5.341146429208063</v>
      </c>
    </row>
    <row r="19" spans="1:26" s="2" customFormat="1" x14ac:dyDescent="0.25">
      <c r="A19" s="2">
        <v>16</v>
      </c>
      <c r="B19" s="1" t="s">
        <v>63</v>
      </c>
      <c r="C19" s="1">
        <v>5</v>
      </c>
      <c r="D19">
        <v>713</v>
      </c>
      <c r="E19">
        <v>19</v>
      </c>
      <c r="F19" s="3">
        <f t="shared" si="5"/>
        <v>2.6647966339410939E-2</v>
      </c>
      <c r="G19" s="2">
        <v>0.5</v>
      </c>
      <c r="H19" s="3">
        <f t="shared" si="6"/>
        <v>0.12491781722550951</v>
      </c>
      <c r="I19" s="3">
        <f t="shared" si="7"/>
        <v>0.87508218277449046</v>
      </c>
      <c r="J19" s="5">
        <f t="shared" si="14"/>
        <v>62432.98768792097</v>
      </c>
      <c r="K19" s="5">
        <f t="shared" si="8"/>
        <v>7798.9925448421973</v>
      </c>
      <c r="L19" s="5">
        <f t="shared" si="9"/>
        <v>292667.45707749936</v>
      </c>
      <c r="M19" s="5">
        <f t="shared" si="0"/>
        <v>1022296.9435472729</v>
      </c>
      <c r="N19" s="33">
        <f t="shared" si="10"/>
        <v>16.37430758011055</v>
      </c>
      <c r="O19" s="4"/>
      <c r="Q19" s="27" t="s">
        <v>64</v>
      </c>
      <c r="R19" s="29">
        <f t="shared" si="1"/>
        <v>62432.98768792097</v>
      </c>
      <c r="S19" s="29">
        <f t="shared" si="2"/>
        <v>292667.45707749936</v>
      </c>
      <c r="T19" s="35">
        <f t="shared" si="3"/>
        <v>16.37430758011055</v>
      </c>
      <c r="U19" s="42">
        <v>0.73716277889453141</v>
      </c>
      <c r="V19" s="43">
        <f t="shared" si="15"/>
        <v>0.26283722110546859</v>
      </c>
      <c r="W19" s="29">
        <f t="shared" si="11"/>
        <v>215743.55595124542</v>
      </c>
      <c r="X19" s="29">
        <f t="shared" si="4"/>
        <v>714372.78673079528</v>
      </c>
      <c r="Y19" s="35">
        <f t="shared" si="12"/>
        <v>11.44223291542087</v>
      </c>
      <c r="Z19" s="36">
        <f t="shared" si="13"/>
        <v>4.9320746646896794</v>
      </c>
    </row>
    <row r="20" spans="1:26" s="2" customFormat="1" x14ac:dyDescent="0.25">
      <c r="A20" s="2">
        <v>17</v>
      </c>
      <c r="B20" s="1" t="s">
        <v>65</v>
      </c>
      <c r="C20" s="1">
        <v>5</v>
      </c>
      <c r="D20">
        <v>473</v>
      </c>
      <c r="E20">
        <v>18</v>
      </c>
      <c r="F20" s="3">
        <f t="shared" si="5"/>
        <v>3.8054968287526428E-2</v>
      </c>
      <c r="G20" s="2">
        <v>0.5</v>
      </c>
      <c r="H20" s="3">
        <f t="shared" si="6"/>
        <v>0.17374517374517373</v>
      </c>
      <c r="I20" s="3">
        <f t="shared" si="7"/>
        <v>0.82625482625482627</v>
      </c>
      <c r="J20" s="5">
        <f t="shared" si="14"/>
        <v>54633.99514307877</v>
      </c>
      <c r="K20" s="5">
        <f t="shared" si="8"/>
        <v>9492.3929785271994</v>
      </c>
      <c r="L20" s="5">
        <f t="shared" si="9"/>
        <v>249438.99326907587</v>
      </c>
      <c r="M20" s="5">
        <f t="shared" si="0"/>
        <v>729629.48646977358</v>
      </c>
      <c r="N20" s="33">
        <f t="shared" si="10"/>
        <v>13.354862381178171</v>
      </c>
      <c r="O20" s="4"/>
      <c r="Q20" s="27" t="s">
        <v>66</v>
      </c>
      <c r="R20" s="29">
        <f t="shared" si="1"/>
        <v>54633.99514307877</v>
      </c>
      <c r="S20" s="29">
        <f t="shared" si="2"/>
        <v>249438.99326907587</v>
      </c>
      <c r="T20" s="35">
        <f t="shared" si="3"/>
        <v>13.354862381178171</v>
      </c>
      <c r="U20" s="42">
        <v>0.7271372759570951</v>
      </c>
      <c r="V20" s="43">
        <f t="shared" si="15"/>
        <v>0.2728627240429049</v>
      </c>
      <c r="W20" s="29">
        <f t="shared" si="11"/>
        <v>181376.390083156</v>
      </c>
      <c r="X20" s="29">
        <f t="shared" si="4"/>
        <v>498629.23077954986</v>
      </c>
      <c r="Y20" s="35">
        <f t="shared" si="12"/>
        <v>9.1267209998776373</v>
      </c>
      <c r="Z20" s="36">
        <f t="shared" si="13"/>
        <v>4.2281413813005333</v>
      </c>
    </row>
    <row r="21" spans="1:26" s="2" customFormat="1" x14ac:dyDescent="0.25">
      <c r="A21" s="2">
        <v>18</v>
      </c>
      <c r="B21" s="1" t="s">
        <v>67</v>
      </c>
      <c r="C21" s="1">
        <v>5</v>
      </c>
      <c r="D21">
        <v>292</v>
      </c>
      <c r="E21">
        <v>20</v>
      </c>
      <c r="F21" s="3">
        <f t="shared" si="5"/>
        <v>6.8493150684931503E-2</v>
      </c>
      <c r="G21" s="2">
        <v>0.5</v>
      </c>
      <c r="H21" s="3">
        <f t="shared" si="6"/>
        <v>0.29239766081871343</v>
      </c>
      <c r="I21" s="3">
        <f t="shared" si="7"/>
        <v>0.70760233918128657</v>
      </c>
      <c r="J21" s="5">
        <f t="shared" si="14"/>
        <v>45141.602164551572</v>
      </c>
      <c r="K21" s="5">
        <f t="shared" si="8"/>
        <v>13199.29887852385</v>
      </c>
      <c r="L21" s="5">
        <f t="shared" si="9"/>
        <v>192709.76362644823</v>
      </c>
      <c r="M21" s="5">
        <f>L21+M22</f>
        <v>480190.4932006977</v>
      </c>
      <c r="N21" s="33">
        <f t="shared" si="10"/>
        <v>10.637426900584796</v>
      </c>
      <c r="O21" s="4"/>
      <c r="Q21" s="27" t="s">
        <v>68</v>
      </c>
      <c r="R21" s="29">
        <f t="shared" si="1"/>
        <v>45141.602164551572</v>
      </c>
      <c r="S21" s="29">
        <f t="shared" si="2"/>
        <v>192709.76362644823</v>
      </c>
      <c r="T21" s="35">
        <f t="shared" si="3"/>
        <v>10.637426900584796</v>
      </c>
      <c r="U21" s="42">
        <v>0.68635947845240242</v>
      </c>
      <c r="V21" s="43">
        <f t="shared" si="15"/>
        <v>0.31364052154759758</v>
      </c>
      <c r="W21" s="29">
        <f t="shared" si="11"/>
        <v>132268.17285533476</v>
      </c>
      <c r="X21" s="29">
        <f>X22+W21</f>
        <v>317252.84069639386</v>
      </c>
      <c r="Y21" s="35">
        <f t="shared" si="12"/>
        <v>7.0279481782665565</v>
      </c>
      <c r="Z21" s="36">
        <f t="shared" si="13"/>
        <v>3.6094787223182392</v>
      </c>
    </row>
    <row r="22" spans="1:26" s="2" customFormat="1" x14ac:dyDescent="0.25">
      <c r="A22" s="12">
        <v>19</v>
      </c>
      <c r="B22" s="13" t="s">
        <v>69</v>
      </c>
      <c r="C22" s="12"/>
      <c r="D22">
        <v>207</v>
      </c>
      <c r="E22">
        <v>23</v>
      </c>
      <c r="F22" s="17">
        <f t="shared" si="5"/>
        <v>0.1111111111111111</v>
      </c>
      <c r="G22" s="12"/>
      <c r="H22" s="17">
        <v>1</v>
      </c>
      <c r="I22" s="17">
        <f t="shared" si="7"/>
        <v>0</v>
      </c>
      <c r="J22" s="21">
        <f t="shared" si="14"/>
        <v>31942.30328602772</v>
      </c>
      <c r="K22" s="21">
        <f t="shared" si="8"/>
        <v>31942.30328602772</v>
      </c>
      <c r="L22" s="21">
        <f>K22/F22</f>
        <v>287480.72957424948</v>
      </c>
      <c r="M22" s="21">
        <f>L22</f>
        <v>287480.72957424948</v>
      </c>
      <c r="N22" s="34">
        <f t="shared" si="10"/>
        <v>9</v>
      </c>
      <c r="O22" s="4"/>
      <c r="Q22" s="30" t="s">
        <v>69</v>
      </c>
      <c r="R22" s="31">
        <f t="shared" si="1"/>
        <v>31942.30328602772</v>
      </c>
      <c r="S22" s="31">
        <f t="shared" si="2"/>
        <v>287480.72957424948</v>
      </c>
      <c r="T22" s="38">
        <f t="shared" si="3"/>
        <v>9</v>
      </c>
      <c r="U22" s="44">
        <v>0.64346806172022719</v>
      </c>
      <c r="V22" s="45">
        <f t="shared" si="15"/>
        <v>0.35653193827977281</v>
      </c>
      <c r="W22" s="31">
        <f t="shared" si="11"/>
        <v>184984.6678410591</v>
      </c>
      <c r="X22" s="31">
        <f>W22</f>
        <v>184984.6678410591</v>
      </c>
      <c r="Y22" s="38">
        <f t="shared" si="12"/>
        <v>5.7912125554820442</v>
      </c>
      <c r="Z22" s="37">
        <f t="shared" si="13"/>
        <v>3.2087874445179558</v>
      </c>
    </row>
    <row r="23" spans="1:26" s="2" customFormat="1" ht="13.2" x14ac:dyDescent="0.25">
      <c r="B23" s="2" t="s">
        <v>70</v>
      </c>
      <c r="D23" s="25">
        <f>SUM(D4:D22)</f>
        <v>31533</v>
      </c>
      <c r="E23" s="25">
        <f>SUM(E4:E22)</f>
        <v>255</v>
      </c>
    </row>
    <row r="24" spans="1:26" s="2" customFormat="1" ht="13.2" x14ac:dyDescent="0.25">
      <c r="D24" s="14"/>
      <c r="E24" s="14"/>
      <c r="F24" s="5"/>
    </row>
    <row r="25" spans="1:26" x14ac:dyDescent="0.25">
      <c r="D25" s="15"/>
      <c r="E25" s="15"/>
      <c r="K25" s="16"/>
    </row>
    <row r="26" spans="1:26" s="2" customFormat="1" ht="18" thickBot="1" x14ac:dyDescent="0.35">
      <c r="B26" s="73" t="s">
        <v>88</v>
      </c>
      <c r="C26" s="73"/>
      <c r="D26" s="73"/>
      <c r="E26" s="73"/>
      <c r="F26" s="73"/>
      <c r="G26" s="73"/>
      <c r="H26" s="73"/>
      <c r="I26" s="73"/>
      <c r="J26" s="73"/>
      <c r="K26" s="73"/>
      <c r="L26" s="73"/>
      <c r="M26" s="73"/>
      <c r="N26" s="73"/>
      <c r="Q26" s="60" t="s">
        <v>91</v>
      </c>
      <c r="R26" s="61"/>
      <c r="S26" s="61"/>
      <c r="T26" s="61"/>
      <c r="U26" s="61"/>
      <c r="V26" s="61"/>
      <c r="W26" s="61"/>
      <c r="X26" s="61"/>
      <c r="Y26" s="61"/>
      <c r="Z26" s="62"/>
    </row>
    <row r="27" spans="1:26" s="9" customFormat="1" ht="14.25" customHeight="1" x14ac:dyDescent="0.35">
      <c r="A27" s="7"/>
      <c r="B27" s="67" t="s">
        <v>0</v>
      </c>
      <c r="C27" s="6" t="s">
        <v>1</v>
      </c>
      <c r="D27" s="8" t="s">
        <v>71</v>
      </c>
      <c r="E27" s="8" t="s">
        <v>72</v>
      </c>
      <c r="F27" s="8" t="s">
        <v>73</v>
      </c>
      <c r="G27" s="8" t="s">
        <v>5</v>
      </c>
      <c r="H27" s="8" t="s">
        <v>74</v>
      </c>
      <c r="I27" s="8" t="s">
        <v>75</v>
      </c>
      <c r="J27" s="8" t="s">
        <v>76</v>
      </c>
      <c r="K27" s="8" t="s">
        <v>77</v>
      </c>
      <c r="L27" s="8" t="s">
        <v>78</v>
      </c>
      <c r="M27" s="8" t="s">
        <v>79</v>
      </c>
      <c r="N27" s="22" t="s">
        <v>80</v>
      </c>
      <c r="Q27" s="26" t="s">
        <v>13</v>
      </c>
      <c r="R27" s="63" t="s">
        <v>14</v>
      </c>
      <c r="S27" s="63"/>
      <c r="T27" s="63"/>
      <c r="U27" s="64" t="s">
        <v>15</v>
      </c>
      <c r="V27" s="65" t="s">
        <v>16</v>
      </c>
      <c r="W27" s="66" t="s">
        <v>17</v>
      </c>
      <c r="X27" s="66" t="s">
        <v>18</v>
      </c>
      <c r="Y27" s="59" t="s">
        <v>19</v>
      </c>
      <c r="Z27" s="59" t="s">
        <v>20</v>
      </c>
    </row>
    <row r="28" spans="1:26" s="10" customFormat="1" ht="32.549999999999997" customHeight="1" thickBot="1" x14ac:dyDescent="0.35">
      <c r="B28" s="68"/>
      <c r="C28" s="11"/>
      <c r="D28" s="23" t="s">
        <v>21</v>
      </c>
      <c r="E28" s="23" t="s">
        <v>22</v>
      </c>
      <c r="F28" s="23" t="s">
        <v>23</v>
      </c>
      <c r="G28" s="23"/>
      <c r="H28" s="23" t="s">
        <v>24</v>
      </c>
      <c r="I28" s="23" t="s">
        <v>25</v>
      </c>
      <c r="J28" s="23" t="s">
        <v>26</v>
      </c>
      <c r="K28" s="23" t="s">
        <v>27</v>
      </c>
      <c r="L28" s="23" t="s">
        <v>28</v>
      </c>
      <c r="M28" s="23" t="s">
        <v>29</v>
      </c>
      <c r="N28" s="24" t="s">
        <v>30</v>
      </c>
      <c r="Q28" s="27" t="s">
        <v>31</v>
      </c>
      <c r="R28" s="28" t="s">
        <v>32</v>
      </c>
      <c r="S28" s="28" t="s">
        <v>33</v>
      </c>
      <c r="T28" s="28" t="s">
        <v>34</v>
      </c>
      <c r="U28" s="64"/>
      <c r="V28" s="65"/>
      <c r="W28" s="66"/>
      <c r="X28" s="66"/>
      <c r="Y28" s="59"/>
      <c r="Z28" s="59"/>
    </row>
    <row r="29" spans="1:26" s="2" customFormat="1" x14ac:dyDescent="0.25">
      <c r="A29" s="2">
        <v>1</v>
      </c>
      <c r="B29" s="1">
        <v>0</v>
      </c>
      <c r="C29" s="1">
        <v>1</v>
      </c>
      <c r="D29">
        <v>277</v>
      </c>
      <c r="E29">
        <v>2</v>
      </c>
      <c r="F29" s="3">
        <f>E29/D29</f>
        <v>7.2202166064981952E-3</v>
      </c>
      <c r="G29" s="2">
        <v>0.3</v>
      </c>
      <c r="H29" s="18">
        <f>C29*F29/(1+(1-G29)*C29*F29)</f>
        <v>7.1839080459770114E-3</v>
      </c>
      <c r="I29" s="18">
        <f>1-H29</f>
        <v>0.99281609195402298</v>
      </c>
      <c r="J29" s="19">
        <v>100000</v>
      </c>
      <c r="K29" s="20">
        <f>J29*H29</f>
        <v>718.39080459770116</v>
      </c>
      <c r="L29" s="20">
        <f>C29*(J30+G29*K29)</f>
        <v>99497.126436781604</v>
      </c>
      <c r="M29" s="5">
        <f t="shared" ref="M29:M45" si="16">L29+M30</f>
        <v>8051936.0450004153</v>
      </c>
      <c r="N29" s="32">
        <f>M29/J29</f>
        <v>80.519360450004157</v>
      </c>
      <c r="O29" s="4"/>
      <c r="Q29" s="39">
        <v>0</v>
      </c>
      <c r="R29" s="29">
        <f t="shared" ref="R29:R47" si="17">J29</f>
        <v>100000</v>
      </c>
      <c r="S29" s="29">
        <f t="shared" ref="S29:S47" si="18">L29</f>
        <v>99497.126436781604</v>
      </c>
      <c r="T29" s="35">
        <f t="shared" ref="T29:T47" si="19">N29</f>
        <v>80.519360450004157</v>
      </c>
      <c r="U29" s="42">
        <v>0.95864674002964168</v>
      </c>
      <c r="V29" s="43">
        <f>1-U29</f>
        <v>4.1353259970358325E-2</v>
      </c>
      <c r="W29" s="29">
        <f>S29*U29</f>
        <v>95382.595900937769</v>
      </c>
      <c r="X29" s="29">
        <f t="shared" ref="X29:X45" si="20">X30+W29</f>
        <v>7104371.0382744875</v>
      </c>
      <c r="Y29" s="40">
        <f>X29/R29</f>
        <v>71.043710382744877</v>
      </c>
      <c r="Z29" s="36">
        <f>T29-Y29</f>
        <v>9.4756500672592807</v>
      </c>
    </row>
    <row r="30" spans="1:26" s="2" customFormat="1" x14ac:dyDescent="0.25">
      <c r="A30" s="2">
        <v>2</v>
      </c>
      <c r="B30" s="1" t="s">
        <v>35</v>
      </c>
      <c r="C30" s="1">
        <v>4</v>
      </c>
      <c r="D30">
        <v>1392</v>
      </c>
      <c r="E30"/>
      <c r="F30" s="3">
        <f t="shared" ref="F30:F47" si="21">E30/D30</f>
        <v>0</v>
      </c>
      <c r="G30" s="2">
        <v>0.4</v>
      </c>
      <c r="H30" s="3">
        <f t="shared" ref="H30:H46" si="22">C30*F30/(1+(1-G30)*C30*F30)</f>
        <v>0</v>
      </c>
      <c r="I30" s="3">
        <f t="shared" ref="I30:I47" si="23">1-H30</f>
        <v>1</v>
      </c>
      <c r="J30" s="5">
        <f>I29*J29</f>
        <v>99281.6091954023</v>
      </c>
      <c r="K30" s="5">
        <f t="shared" ref="K30:K47" si="24">J30*H30</f>
        <v>0</v>
      </c>
      <c r="L30" s="5">
        <f t="shared" ref="L30:L46" si="25">C30*(J31+G30*K30)</f>
        <v>397126.4367816092</v>
      </c>
      <c r="M30" s="5">
        <f t="shared" si="16"/>
        <v>7952438.9185636342</v>
      </c>
      <c r="N30" s="33">
        <f t="shared" ref="N30:N47" si="26">M30/J30</f>
        <v>80.099818919251661</v>
      </c>
      <c r="O30" s="4"/>
      <c r="Q30" s="27" t="s">
        <v>36</v>
      </c>
      <c r="R30" s="29">
        <f t="shared" si="17"/>
        <v>99281.6091954023</v>
      </c>
      <c r="S30" s="29">
        <f t="shared" si="18"/>
        <v>397126.4367816092</v>
      </c>
      <c r="T30" s="35">
        <f t="shared" si="19"/>
        <v>80.099818919251661</v>
      </c>
      <c r="U30" s="42">
        <v>0.95864674002964168</v>
      </c>
      <c r="V30" s="43">
        <f>1-U30</f>
        <v>4.1353259970358325E-2</v>
      </c>
      <c r="W30" s="29">
        <f t="shared" ref="W30:W47" si="27">S30*U30</f>
        <v>380703.96400027722</v>
      </c>
      <c r="X30" s="29">
        <f t="shared" si="20"/>
        <v>7008988.4423735496</v>
      </c>
      <c r="Y30" s="35">
        <f t="shared" ref="Y30:Y47" si="28">X30/R30</f>
        <v>70.59704711855268</v>
      </c>
      <c r="Z30" s="36">
        <f t="shared" ref="Z30:Z47" si="29">T30-Y30</f>
        <v>9.5027718006989801</v>
      </c>
    </row>
    <row r="31" spans="1:26" s="2" customFormat="1" x14ac:dyDescent="0.25">
      <c r="A31" s="2">
        <v>3</v>
      </c>
      <c r="B31" s="1" t="s">
        <v>37</v>
      </c>
      <c r="C31" s="1">
        <v>5</v>
      </c>
      <c r="D31">
        <v>1749</v>
      </c>
      <c r="E31"/>
      <c r="F31" s="3">
        <f t="shared" si="21"/>
        <v>0</v>
      </c>
      <c r="G31" s="2">
        <v>0.5</v>
      </c>
      <c r="H31" s="3">
        <f t="shared" si="22"/>
        <v>0</v>
      </c>
      <c r="I31" s="3">
        <f t="shared" si="23"/>
        <v>1</v>
      </c>
      <c r="J31" s="5">
        <f t="shared" ref="J31:J47" si="30">I30*J30</f>
        <v>99281.6091954023</v>
      </c>
      <c r="K31" s="5">
        <f t="shared" si="24"/>
        <v>0</v>
      </c>
      <c r="L31" s="5">
        <f t="shared" si="25"/>
        <v>496408.0459770115</v>
      </c>
      <c r="M31" s="5">
        <f t="shared" si="16"/>
        <v>7555312.4817820247</v>
      </c>
      <c r="N31" s="33">
        <f t="shared" si="26"/>
        <v>76.099818919251646</v>
      </c>
      <c r="O31" s="4"/>
      <c r="Q31" s="27" t="s">
        <v>38</v>
      </c>
      <c r="R31" s="29">
        <f t="shared" si="17"/>
        <v>99281.6091954023</v>
      </c>
      <c r="S31" s="29">
        <f t="shared" si="18"/>
        <v>496408.0459770115</v>
      </c>
      <c r="T31" s="35">
        <f t="shared" si="19"/>
        <v>76.099818919251646</v>
      </c>
      <c r="U31" s="42">
        <v>0.95864674002964168</v>
      </c>
      <c r="V31" s="43">
        <f>1-U31</f>
        <v>4.1353259970358325E-2</v>
      </c>
      <c r="W31" s="29">
        <f t="shared" si="27"/>
        <v>475879.95500034653</v>
      </c>
      <c r="X31" s="29">
        <f t="shared" si="20"/>
        <v>6628284.4783732723</v>
      </c>
      <c r="Y31" s="35">
        <f t="shared" si="28"/>
        <v>66.762460158434124</v>
      </c>
      <c r="Z31" s="36">
        <f t="shared" si="29"/>
        <v>9.3373587608175228</v>
      </c>
    </row>
    <row r="32" spans="1:26" s="2" customFormat="1" x14ac:dyDescent="0.25">
      <c r="A32" s="2">
        <v>4</v>
      </c>
      <c r="B32" s="1" t="s">
        <v>39</v>
      </c>
      <c r="C32" s="1">
        <v>5</v>
      </c>
      <c r="D32">
        <v>1886</v>
      </c>
      <c r="E32"/>
      <c r="F32" s="3">
        <f t="shared" si="21"/>
        <v>0</v>
      </c>
      <c r="G32" s="2">
        <v>0.5</v>
      </c>
      <c r="H32" s="3">
        <f t="shared" si="22"/>
        <v>0</v>
      </c>
      <c r="I32" s="3">
        <f t="shared" si="23"/>
        <v>1</v>
      </c>
      <c r="J32" s="5">
        <f t="shared" si="30"/>
        <v>99281.6091954023</v>
      </c>
      <c r="K32" s="5">
        <f t="shared" si="24"/>
        <v>0</v>
      </c>
      <c r="L32" s="5">
        <f t="shared" si="25"/>
        <v>496408.0459770115</v>
      </c>
      <c r="M32" s="5">
        <f t="shared" si="16"/>
        <v>7058904.4358050134</v>
      </c>
      <c r="N32" s="33">
        <f t="shared" si="26"/>
        <v>71.099818919251661</v>
      </c>
      <c r="O32" s="4"/>
      <c r="Q32" s="27" t="s">
        <v>40</v>
      </c>
      <c r="R32" s="29">
        <f t="shared" si="17"/>
        <v>99281.6091954023</v>
      </c>
      <c r="S32" s="29">
        <f t="shared" si="18"/>
        <v>496408.0459770115</v>
      </c>
      <c r="T32" s="35">
        <f t="shared" si="19"/>
        <v>71.099818919251661</v>
      </c>
      <c r="U32" s="42">
        <v>0.95864674002964168</v>
      </c>
      <c r="V32" s="43">
        <f>1-U32</f>
        <v>4.1353259970358325E-2</v>
      </c>
      <c r="W32" s="29">
        <f t="shared" si="27"/>
        <v>475879.95500034653</v>
      </c>
      <c r="X32" s="29">
        <f t="shared" si="20"/>
        <v>6152404.5233729258</v>
      </c>
      <c r="Y32" s="35">
        <f t="shared" si="28"/>
        <v>61.96922645828591</v>
      </c>
      <c r="Z32" s="36">
        <f t="shared" si="29"/>
        <v>9.1305924609657509</v>
      </c>
    </row>
    <row r="33" spans="1:26" s="2" customFormat="1" x14ac:dyDescent="0.25">
      <c r="A33" s="2">
        <v>5</v>
      </c>
      <c r="B33" s="1" t="s">
        <v>41</v>
      </c>
      <c r="C33" s="1">
        <v>5</v>
      </c>
      <c r="D33">
        <v>2029</v>
      </c>
      <c r="E33">
        <v>1</v>
      </c>
      <c r="F33" s="3">
        <f t="shared" si="21"/>
        <v>4.9285362247412522E-4</v>
      </c>
      <c r="G33" s="2">
        <v>0.5</v>
      </c>
      <c r="H33" s="3">
        <f t="shared" si="22"/>
        <v>2.4612355402412012E-3</v>
      </c>
      <c r="I33" s="3">
        <f t="shared" si="23"/>
        <v>0.99753876445975875</v>
      </c>
      <c r="J33" s="5">
        <f t="shared" si="30"/>
        <v>99281.6091954023</v>
      </c>
      <c r="K33" s="5">
        <f t="shared" si="24"/>
        <v>244.35542504406177</v>
      </c>
      <c r="L33" s="5">
        <f t="shared" si="25"/>
        <v>495797.1574144013</v>
      </c>
      <c r="M33" s="5">
        <f t="shared" si="16"/>
        <v>6562496.3898280021</v>
      </c>
      <c r="N33" s="33">
        <f t="shared" si="26"/>
        <v>66.099818919251661</v>
      </c>
      <c r="O33" s="4"/>
      <c r="Q33" s="27" t="s">
        <v>42</v>
      </c>
      <c r="R33" s="29">
        <f t="shared" si="17"/>
        <v>99281.6091954023</v>
      </c>
      <c r="S33" s="29">
        <f t="shared" si="18"/>
        <v>495797.1574144013</v>
      </c>
      <c r="T33" s="35">
        <f t="shared" si="19"/>
        <v>66.099818919251661</v>
      </c>
      <c r="U33" s="42">
        <v>0.95864674002964168</v>
      </c>
      <c r="V33" s="43">
        <f>1-U33</f>
        <v>4.1353259970358325E-2</v>
      </c>
      <c r="W33" s="29">
        <f t="shared" si="27"/>
        <v>475294.3286712789</v>
      </c>
      <c r="X33" s="29">
        <f t="shared" si="20"/>
        <v>5676524.5683725793</v>
      </c>
      <c r="Y33" s="35">
        <f t="shared" si="28"/>
        <v>57.175992758137703</v>
      </c>
      <c r="Z33" s="36">
        <f t="shared" si="29"/>
        <v>8.9238261611139578</v>
      </c>
    </row>
    <row r="34" spans="1:26" s="2" customFormat="1" x14ac:dyDescent="0.25">
      <c r="A34" s="2">
        <v>6</v>
      </c>
      <c r="B34" s="1" t="s">
        <v>43</v>
      </c>
      <c r="C34" s="1">
        <v>5</v>
      </c>
      <c r="D34">
        <v>2185</v>
      </c>
      <c r="E34">
        <v>1</v>
      </c>
      <c r="F34" s="3">
        <f t="shared" si="21"/>
        <v>4.5766590389016021E-4</v>
      </c>
      <c r="G34" s="2">
        <v>0.5</v>
      </c>
      <c r="H34" s="3">
        <f t="shared" si="22"/>
        <v>2.2857142857142855E-3</v>
      </c>
      <c r="I34" s="3">
        <f t="shared" si="23"/>
        <v>0.99771428571428566</v>
      </c>
      <c r="J34" s="5">
        <f t="shared" si="30"/>
        <v>99037.253770358235</v>
      </c>
      <c r="K34" s="5">
        <f t="shared" si="24"/>
        <v>226.37086576081879</v>
      </c>
      <c r="L34" s="5">
        <f t="shared" si="25"/>
        <v>494620.34168738907</v>
      </c>
      <c r="M34" s="5">
        <f t="shared" si="16"/>
        <v>6066699.2324136011</v>
      </c>
      <c r="N34" s="33">
        <f t="shared" si="26"/>
        <v>61.2567392718775</v>
      </c>
      <c r="O34" s="4"/>
      <c r="Q34" s="27" t="s">
        <v>44</v>
      </c>
      <c r="R34" s="29">
        <f t="shared" si="17"/>
        <v>99037.253770358235</v>
      </c>
      <c r="S34" s="29">
        <f t="shared" si="18"/>
        <v>494620.34168738907</v>
      </c>
      <c r="T34" s="35">
        <f t="shared" si="19"/>
        <v>61.2567392718775</v>
      </c>
      <c r="U34" s="42">
        <v>0.96918021726394632</v>
      </c>
      <c r="V34" s="43">
        <f t="shared" ref="V34:V47" si="31">1-U34</f>
        <v>3.081978273605368E-2</v>
      </c>
      <c r="W34" s="29">
        <f t="shared" si="27"/>
        <v>479376.25021975109</v>
      </c>
      <c r="X34" s="29">
        <f t="shared" si="20"/>
        <v>5201230.2397012999</v>
      </c>
      <c r="Y34" s="35">
        <f t="shared" si="28"/>
        <v>52.517916659539118</v>
      </c>
      <c r="Z34" s="36">
        <f t="shared" si="29"/>
        <v>8.7388226123383816</v>
      </c>
    </row>
    <row r="35" spans="1:26" s="2" customFormat="1" x14ac:dyDescent="0.25">
      <c r="A35" s="2">
        <v>7</v>
      </c>
      <c r="B35" s="1" t="s">
        <v>45</v>
      </c>
      <c r="C35" s="1">
        <v>5</v>
      </c>
      <c r="D35">
        <v>2193</v>
      </c>
      <c r="E35">
        <v>2</v>
      </c>
      <c r="F35" s="3">
        <f t="shared" si="21"/>
        <v>9.1199270405836752E-4</v>
      </c>
      <c r="G35" s="2">
        <v>0.5</v>
      </c>
      <c r="H35" s="3">
        <f t="shared" si="22"/>
        <v>4.549590536851683E-3</v>
      </c>
      <c r="I35" s="3">
        <f t="shared" si="23"/>
        <v>0.99545040946314833</v>
      </c>
      <c r="J35" s="5">
        <f t="shared" si="30"/>
        <v>98810.882904597413</v>
      </c>
      <c r="K35" s="5">
        <f t="shared" si="24"/>
        <v>449.54905780071613</v>
      </c>
      <c r="L35" s="5">
        <f t="shared" si="25"/>
        <v>492930.5418784853</v>
      </c>
      <c r="M35" s="5">
        <f t="shared" si="16"/>
        <v>5572078.8907262124</v>
      </c>
      <c r="N35" s="33">
        <f t="shared" si="26"/>
        <v>56.391348067460271</v>
      </c>
      <c r="O35" s="4"/>
      <c r="Q35" s="27" t="s">
        <v>46</v>
      </c>
      <c r="R35" s="29">
        <f t="shared" si="17"/>
        <v>98810.882904597413</v>
      </c>
      <c r="S35" s="29">
        <f t="shared" si="18"/>
        <v>492930.5418784853</v>
      </c>
      <c r="T35" s="35">
        <f t="shared" si="19"/>
        <v>56.391348067460271</v>
      </c>
      <c r="U35" s="42">
        <v>0.96192878092594225</v>
      </c>
      <c r="V35" s="43">
        <f t="shared" si="31"/>
        <v>3.8071219074057749E-2</v>
      </c>
      <c r="W35" s="29">
        <f t="shared" si="27"/>
        <v>474164.07523033547</v>
      </c>
      <c r="X35" s="29">
        <f t="shared" si="20"/>
        <v>4721853.9894815488</v>
      </c>
      <c r="Y35" s="35">
        <f t="shared" si="28"/>
        <v>47.78678067314236</v>
      </c>
      <c r="Z35" s="36">
        <f t="shared" si="29"/>
        <v>8.6045673943179111</v>
      </c>
    </row>
    <row r="36" spans="1:26" s="2" customFormat="1" x14ac:dyDescent="0.25">
      <c r="A36" s="2">
        <v>8</v>
      </c>
      <c r="B36" s="1" t="s">
        <v>47</v>
      </c>
      <c r="C36" s="1">
        <v>5</v>
      </c>
      <c r="D36">
        <v>2400</v>
      </c>
      <c r="E36"/>
      <c r="F36" s="3">
        <f t="shared" si="21"/>
        <v>0</v>
      </c>
      <c r="G36" s="2">
        <v>0.5</v>
      </c>
      <c r="H36" s="3">
        <f t="shared" si="22"/>
        <v>0</v>
      </c>
      <c r="I36" s="3">
        <f t="shared" si="23"/>
        <v>1</v>
      </c>
      <c r="J36" s="5">
        <f t="shared" si="30"/>
        <v>98361.333846796697</v>
      </c>
      <c r="K36" s="5">
        <f t="shared" si="24"/>
        <v>0</v>
      </c>
      <c r="L36" s="5">
        <f t="shared" si="25"/>
        <v>491806.6692339835</v>
      </c>
      <c r="M36" s="5">
        <f t="shared" si="16"/>
        <v>5079148.3488477273</v>
      </c>
      <c r="N36" s="33">
        <f t="shared" si="26"/>
        <v>51.637652217677186</v>
      </c>
      <c r="O36" s="4"/>
      <c r="Q36" s="27" t="s">
        <v>48</v>
      </c>
      <c r="R36" s="29">
        <f t="shared" si="17"/>
        <v>98361.333846796697</v>
      </c>
      <c r="S36" s="29">
        <f t="shared" si="18"/>
        <v>491806.6692339835</v>
      </c>
      <c r="T36" s="35">
        <f t="shared" si="19"/>
        <v>51.637652217677186</v>
      </c>
      <c r="U36" s="42">
        <v>0.95558309086652893</v>
      </c>
      <c r="V36" s="43">
        <f t="shared" si="31"/>
        <v>4.4416909133471072E-2</v>
      </c>
      <c r="W36" s="29">
        <f t="shared" si="27"/>
        <v>469962.13709538261</v>
      </c>
      <c r="X36" s="29">
        <f t="shared" si="20"/>
        <v>4247689.914251213</v>
      </c>
      <c r="Y36" s="35">
        <f t="shared" si="28"/>
        <v>43.184549742556648</v>
      </c>
      <c r="Z36" s="36">
        <f t="shared" si="29"/>
        <v>8.4531024751205379</v>
      </c>
    </row>
    <row r="37" spans="1:26" s="2" customFormat="1" x14ac:dyDescent="0.25">
      <c r="A37" s="2">
        <v>9</v>
      </c>
      <c r="B37" s="1" t="s">
        <v>49</v>
      </c>
      <c r="C37" s="1">
        <v>5</v>
      </c>
      <c r="D37">
        <v>2770</v>
      </c>
      <c r="E37">
        <v>3</v>
      </c>
      <c r="F37" s="3">
        <f t="shared" si="21"/>
        <v>1.0830324909747292E-3</v>
      </c>
      <c r="G37" s="2">
        <v>0.5</v>
      </c>
      <c r="H37" s="3">
        <f t="shared" si="22"/>
        <v>5.4005400540053997E-3</v>
      </c>
      <c r="I37" s="3">
        <f t="shared" si="23"/>
        <v>0.99459945994599464</v>
      </c>
      <c r="J37" s="5">
        <f t="shared" si="30"/>
        <v>98361.333846796697</v>
      </c>
      <c r="K37" s="5">
        <f t="shared" si="24"/>
        <v>531.20432320502255</v>
      </c>
      <c r="L37" s="5">
        <f t="shared" si="25"/>
        <v>490478.65842597093</v>
      </c>
      <c r="M37" s="5">
        <f t="shared" si="16"/>
        <v>4587341.6796137439</v>
      </c>
      <c r="N37" s="33">
        <f t="shared" si="26"/>
        <v>46.637652217677186</v>
      </c>
      <c r="O37" s="4"/>
      <c r="Q37" s="27" t="s">
        <v>50</v>
      </c>
      <c r="R37" s="29">
        <f t="shared" si="17"/>
        <v>98361.333846796697</v>
      </c>
      <c r="S37" s="29">
        <f t="shared" si="18"/>
        <v>490478.65842597093</v>
      </c>
      <c r="T37" s="35">
        <f t="shared" si="19"/>
        <v>46.637652217677186</v>
      </c>
      <c r="U37" s="42">
        <v>0.95343645724036619</v>
      </c>
      <c r="V37" s="43">
        <f t="shared" si="31"/>
        <v>4.6563542759633814E-2</v>
      </c>
      <c r="W37" s="29">
        <f t="shared" si="27"/>
        <v>467640.23444166541</v>
      </c>
      <c r="X37" s="29">
        <f t="shared" si="20"/>
        <v>3777727.7771558301</v>
      </c>
      <c r="Y37" s="35">
        <f t="shared" si="28"/>
        <v>38.406634288224005</v>
      </c>
      <c r="Z37" s="36">
        <f t="shared" si="29"/>
        <v>8.2310179294531807</v>
      </c>
    </row>
    <row r="38" spans="1:26" s="2" customFormat="1" x14ac:dyDescent="0.25">
      <c r="A38" s="2">
        <v>10</v>
      </c>
      <c r="B38" s="1" t="s">
        <v>51</v>
      </c>
      <c r="C38" s="1">
        <v>5</v>
      </c>
      <c r="D38">
        <v>2729</v>
      </c>
      <c r="E38">
        <v>2</v>
      </c>
      <c r="F38" s="3">
        <f t="shared" si="21"/>
        <v>7.3286918285086111E-4</v>
      </c>
      <c r="G38" s="2">
        <v>0.5</v>
      </c>
      <c r="H38" s="3">
        <f t="shared" si="22"/>
        <v>3.6576444769568397E-3</v>
      </c>
      <c r="I38" s="3">
        <f t="shared" si="23"/>
        <v>0.99634235552304318</v>
      </c>
      <c r="J38" s="5">
        <f t="shared" si="30"/>
        <v>97830.129523591677</v>
      </c>
      <c r="K38" s="5">
        <f t="shared" si="24"/>
        <v>357.82783293193734</v>
      </c>
      <c r="L38" s="5">
        <f t="shared" si="25"/>
        <v>488256.0780356286</v>
      </c>
      <c r="M38" s="5">
        <f t="shared" si="16"/>
        <v>4096863.021187773</v>
      </c>
      <c r="N38" s="33">
        <f t="shared" si="26"/>
        <v>41.877313677682672</v>
      </c>
      <c r="O38" s="4"/>
      <c r="Q38" s="27" t="s">
        <v>52</v>
      </c>
      <c r="R38" s="29">
        <f t="shared" si="17"/>
        <v>97830.129523591677</v>
      </c>
      <c r="S38" s="29">
        <f t="shared" si="18"/>
        <v>488256.0780356286</v>
      </c>
      <c r="T38" s="35">
        <f t="shared" si="19"/>
        <v>41.877313677682672</v>
      </c>
      <c r="U38" s="42">
        <v>0.93748024841036759</v>
      </c>
      <c r="V38" s="43">
        <f t="shared" si="31"/>
        <v>6.2519751589632411E-2</v>
      </c>
      <c r="W38" s="29">
        <f t="shared" si="27"/>
        <v>457730.4293247129</v>
      </c>
      <c r="X38" s="29">
        <f t="shared" si="20"/>
        <v>3310087.5427141646</v>
      </c>
      <c r="Y38" s="35">
        <f t="shared" si="28"/>
        <v>33.835052236294331</v>
      </c>
      <c r="Z38" s="36">
        <f t="shared" si="29"/>
        <v>8.0422614413883409</v>
      </c>
    </row>
    <row r="39" spans="1:26" s="2" customFormat="1" x14ac:dyDescent="0.25">
      <c r="A39" s="2">
        <v>11</v>
      </c>
      <c r="B39" s="1" t="s">
        <v>53</v>
      </c>
      <c r="C39" s="1">
        <v>5</v>
      </c>
      <c r="D39">
        <v>2856</v>
      </c>
      <c r="E39">
        <v>5</v>
      </c>
      <c r="F39" s="3">
        <f t="shared" si="21"/>
        <v>1.7507002801120449E-3</v>
      </c>
      <c r="G39" s="2">
        <v>0.5</v>
      </c>
      <c r="H39" s="3">
        <f t="shared" si="22"/>
        <v>8.7153564580791359E-3</v>
      </c>
      <c r="I39" s="3">
        <f t="shared" si="23"/>
        <v>0.99128464354192092</v>
      </c>
      <c r="J39" s="5">
        <f t="shared" si="30"/>
        <v>97472.301690659748</v>
      </c>
      <c r="K39" s="5">
        <f t="shared" si="24"/>
        <v>849.50585402352931</v>
      </c>
      <c r="L39" s="5">
        <f t="shared" si="25"/>
        <v>485237.74381824001</v>
      </c>
      <c r="M39" s="5">
        <f t="shared" si="16"/>
        <v>3608606.9431521446</v>
      </c>
      <c r="N39" s="33">
        <f t="shared" si="26"/>
        <v>37.021870629509699</v>
      </c>
      <c r="O39" s="4"/>
      <c r="Q39" s="27" t="s">
        <v>54</v>
      </c>
      <c r="R39" s="29">
        <f t="shared" si="17"/>
        <v>97472.301690659748</v>
      </c>
      <c r="S39" s="29">
        <f t="shared" si="18"/>
        <v>485237.74381824001</v>
      </c>
      <c r="T39" s="35">
        <f t="shared" si="19"/>
        <v>37.021870629509699</v>
      </c>
      <c r="U39" s="42">
        <v>0.91788799906018037</v>
      </c>
      <c r="V39" s="43">
        <f t="shared" si="31"/>
        <v>8.2112000939819629E-2</v>
      </c>
      <c r="W39" s="29">
        <f t="shared" si="27"/>
        <v>445393.90174180071</v>
      </c>
      <c r="X39" s="29">
        <f t="shared" si="20"/>
        <v>2852357.1133894515</v>
      </c>
      <c r="Y39" s="35">
        <f t="shared" si="28"/>
        <v>29.263258011919685</v>
      </c>
      <c r="Z39" s="36">
        <f t="shared" si="29"/>
        <v>7.7586126175900141</v>
      </c>
    </row>
    <row r="40" spans="1:26" s="2" customFormat="1" x14ac:dyDescent="0.25">
      <c r="A40" s="2">
        <v>12</v>
      </c>
      <c r="B40" s="1" t="s">
        <v>55</v>
      </c>
      <c r="C40" s="1">
        <v>5</v>
      </c>
      <c r="D40">
        <v>2297</v>
      </c>
      <c r="E40">
        <v>6</v>
      </c>
      <c r="F40" s="3">
        <f t="shared" si="21"/>
        <v>2.6121027427078798E-3</v>
      </c>
      <c r="G40" s="2">
        <v>0.5</v>
      </c>
      <c r="H40" s="3">
        <f t="shared" si="22"/>
        <v>1.2975778546712802E-2</v>
      </c>
      <c r="I40" s="3">
        <f t="shared" si="23"/>
        <v>0.98702422145328716</v>
      </c>
      <c r="J40" s="5">
        <f t="shared" si="30"/>
        <v>96622.795836636229</v>
      </c>
      <c r="K40" s="5">
        <f t="shared" si="24"/>
        <v>1253.7560013404354</v>
      </c>
      <c r="L40" s="5">
        <f t="shared" si="25"/>
        <v>479979.58917982999</v>
      </c>
      <c r="M40" s="5">
        <f t="shared" si="16"/>
        <v>3123369.1993339048</v>
      </c>
      <c r="N40" s="33">
        <f t="shared" si="26"/>
        <v>32.325386284771781</v>
      </c>
      <c r="O40" s="4"/>
      <c r="Q40" s="27" t="s">
        <v>56</v>
      </c>
      <c r="R40" s="29">
        <f t="shared" si="17"/>
        <v>96622.795836636229</v>
      </c>
      <c r="S40" s="29">
        <f t="shared" si="18"/>
        <v>479979.58917982999</v>
      </c>
      <c r="T40" s="35">
        <f t="shared" si="19"/>
        <v>32.325386284771781</v>
      </c>
      <c r="U40" s="42">
        <v>0.89571782863194893</v>
      </c>
      <c r="V40" s="43">
        <f t="shared" si="31"/>
        <v>0.10428217136805107</v>
      </c>
      <c r="W40" s="29">
        <f t="shared" si="27"/>
        <v>429926.27540781221</v>
      </c>
      <c r="X40" s="29">
        <f t="shared" si="20"/>
        <v>2406963.2116476507</v>
      </c>
      <c r="Y40" s="35">
        <f t="shared" si="28"/>
        <v>24.910924909657897</v>
      </c>
      <c r="Z40" s="36">
        <f t="shared" si="29"/>
        <v>7.4144613751138841</v>
      </c>
    </row>
    <row r="41" spans="1:26" s="2" customFormat="1" x14ac:dyDescent="0.25">
      <c r="A41" s="2">
        <v>13</v>
      </c>
      <c r="B41" s="1" t="s">
        <v>57</v>
      </c>
      <c r="C41" s="1">
        <v>5</v>
      </c>
      <c r="D41">
        <v>2011</v>
      </c>
      <c r="E41">
        <v>13</v>
      </c>
      <c r="F41" s="3">
        <f t="shared" si="21"/>
        <v>6.4644455494778713E-3</v>
      </c>
      <c r="G41" s="2">
        <v>0.5</v>
      </c>
      <c r="H41" s="3">
        <f t="shared" si="22"/>
        <v>3.1808172253486658E-2</v>
      </c>
      <c r="I41" s="3">
        <f t="shared" si="23"/>
        <v>0.96819182774651336</v>
      </c>
      <c r="J41" s="5">
        <f t="shared" si="30"/>
        <v>95369.039835295785</v>
      </c>
      <c r="K41" s="5">
        <f t="shared" si="24"/>
        <v>3033.514846730719</v>
      </c>
      <c r="L41" s="5">
        <f t="shared" si="25"/>
        <v>469261.41205965215</v>
      </c>
      <c r="M41" s="5">
        <f t="shared" si="16"/>
        <v>2643389.6101540746</v>
      </c>
      <c r="N41" s="33">
        <f t="shared" si="26"/>
        <v>27.717481634703052</v>
      </c>
      <c r="O41" s="4"/>
      <c r="Q41" s="27" t="s">
        <v>58</v>
      </c>
      <c r="R41" s="29">
        <f t="shared" si="17"/>
        <v>95369.039835295785</v>
      </c>
      <c r="S41" s="29">
        <f t="shared" si="18"/>
        <v>469261.41205965215</v>
      </c>
      <c r="T41" s="35">
        <f t="shared" si="19"/>
        <v>27.717481634703052</v>
      </c>
      <c r="U41" s="42">
        <v>0.86473435856680392</v>
      </c>
      <c r="V41" s="43">
        <f t="shared" si="31"/>
        <v>0.13526564143319608</v>
      </c>
      <c r="W41" s="29">
        <f t="shared" si="27"/>
        <v>405786.46615755599</v>
      </c>
      <c r="X41" s="29">
        <f t="shared" si="20"/>
        <v>1977036.9362398384</v>
      </c>
      <c r="Y41" s="35">
        <f t="shared" si="28"/>
        <v>20.730385245088137</v>
      </c>
      <c r="Z41" s="36">
        <f t="shared" si="29"/>
        <v>6.9870963896149156</v>
      </c>
    </row>
    <row r="42" spans="1:26" s="2" customFormat="1" x14ac:dyDescent="0.25">
      <c r="A42" s="2">
        <v>14</v>
      </c>
      <c r="B42" s="1" t="s">
        <v>59</v>
      </c>
      <c r="C42" s="1">
        <v>5</v>
      </c>
      <c r="D42">
        <v>1588</v>
      </c>
      <c r="E42">
        <v>14</v>
      </c>
      <c r="F42" s="3">
        <f t="shared" si="21"/>
        <v>8.8161209068010078E-3</v>
      </c>
      <c r="G42" s="2">
        <v>0.5</v>
      </c>
      <c r="H42" s="3">
        <f t="shared" si="22"/>
        <v>4.3130006161429445E-2</v>
      </c>
      <c r="I42" s="3">
        <f t="shared" si="23"/>
        <v>0.95686999383857052</v>
      </c>
      <c r="J42" s="5">
        <f t="shared" si="30"/>
        <v>92335.52498856507</v>
      </c>
      <c r="K42" s="5">
        <f t="shared" si="24"/>
        <v>3982.4317616756339</v>
      </c>
      <c r="L42" s="5">
        <f t="shared" si="25"/>
        <v>451721.54553863627</v>
      </c>
      <c r="M42" s="5">
        <f t="shared" si="16"/>
        <v>2174128.1980944225</v>
      </c>
      <c r="N42" s="33">
        <f t="shared" si="26"/>
        <v>23.545955886032694</v>
      </c>
      <c r="O42" s="4"/>
      <c r="Q42" s="27" t="s">
        <v>60</v>
      </c>
      <c r="R42" s="29">
        <f t="shared" si="17"/>
        <v>92335.52498856507</v>
      </c>
      <c r="S42" s="29">
        <f t="shared" si="18"/>
        <v>451721.54553863627</v>
      </c>
      <c r="T42" s="35">
        <f t="shared" si="19"/>
        <v>23.545955886032694</v>
      </c>
      <c r="U42" s="42">
        <v>0.81758889711164551</v>
      </c>
      <c r="V42" s="43">
        <f t="shared" si="31"/>
        <v>0.18241110288835449</v>
      </c>
      <c r="W42" s="29">
        <f t="shared" si="27"/>
        <v>369322.52021850157</v>
      </c>
      <c r="X42" s="29">
        <f t="shared" si="20"/>
        <v>1571250.4700822823</v>
      </c>
      <c r="Y42" s="35">
        <f t="shared" si="28"/>
        <v>17.016749190269593</v>
      </c>
      <c r="Z42" s="36">
        <f t="shared" si="29"/>
        <v>6.5292066957631008</v>
      </c>
    </row>
    <row r="43" spans="1:26" s="2" customFormat="1" x14ac:dyDescent="0.25">
      <c r="A43" s="2">
        <v>15</v>
      </c>
      <c r="B43" s="1" t="s">
        <v>61</v>
      </c>
      <c r="C43" s="1">
        <v>5</v>
      </c>
      <c r="D43">
        <v>1252</v>
      </c>
      <c r="E43">
        <v>18</v>
      </c>
      <c r="F43" s="3">
        <f t="shared" si="21"/>
        <v>1.437699680511182E-2</v>
      </c>
      <c r="G43" s="2">
        <v>0.5</v>
      </c>
      <c r="H43" s="3">
        <f t="shared" si="22"/>
        <v>6.939090208172706E-2</v>
      </c>
      <c r="I43" s="3">
        <f t="shared" si="23"/>
        <v>0.93060909791827295</v>
      </c>
      <c r="J43" s="5">
        <f t="shared" si="30"/>
        <v>88353.093226889439</v>
      </c>
      <c r="K43" s="5">
        <f t="shared" si="24"/>
        <v>6130.9008407247875</v>
      </c>
      <c r="L43" s="5">
        <f t="shared" si="25"/>
        <v>426438.21403263521</v>
      </c>
      <c r="M43" s="5">
        <f t="shared" si="16"/>
        <v>1722406.6525557861</v>
      </c>
      <c r="N43" s="33">
        <f t="shared" si="26"/>
        <v>19.494582358680653</v>
      </c>
      <c r="O43" s="4"/>
      <c r="Q43" s="27" t="s">
        <v>62</v>
      </c>
      <c r="R43" s="29">
        <f t="shared" si="17"/>
        <v>88353.093226889439</v>
      </c>
      <c r="S43" s="29">
        <f t="shared" si="18"/>
        <v>426438.21403263521</v>
      </c>
      <c r="T43" s="35">
        <f t="shared" si="19"/>
        <v>19.494582358680653</v>
      </c>
      <c r="U43" s="42">
        <v>0.77888026534586052</v>
      </c>
      <c r="V43" s="43">
        <f t="shared" si="31"/>
        <v>0.22111973465413948</v>
      </c>
      <c r="W43" s="29">
        <f t="shared" si="27"/>
        <v>332144.3092993538</v>
      </c>
      <c r="X43" s="29">
        <f t="shared" si="20"/>
        <v>1201927.9498637808</v>
      </c>
      <c r="Y43" s="35">
        <f t="shared" si="28"/>
        <v>13.603688404855815</v>
      </c>
      <c r="Z43" s="36">
        <f t="shared" si="29"/>
        <v>5.8908939538248379</v>
      </c>
    </row>
    <row r="44" spans="1:26" s="2" customFormat="1" x14ac:dyDescent="0.25">
      <c r="A44" s="2">
        <v>16</v>
      </c>
      <c r="B44" s="1" t="s">
        <v>63</v>
      </c>
      <c r="C44" s="1">
        <v>5</v>
      </c>
      <c r="D44">
        <v>804</v>
      </c>
      <c r="E44">
        <v>20</v>
      </c>
      <c r="F44" s="3">
        <f t="shared" si="21"/>
        <v>2.4875621890547265E-2</v>
      </c>
      <c r="G44" s="2">
        <v>0.5</v>
      </c>
      <c r="H44" s="3">
        <f t="shared" si="22"/>
        <v>0.117096018735363</v>
      </c>
      <c r="I44" s="3">
        <f t="shared" si="23"/>
        <v>0.88290398126463698</v>
      </c>
      <c r="J44" s="5">
        <f t="shared" si="30"/>
        <v>82222.19238616465</v>
      </c>
      <c r="K44" s="5">
        <f t="shared" si="24"/>
        <v>9627.8913801129565</v>
      </c>
      <c r="L44" s="5">
        <f t="shared" si="25"/>
        <v>387041.23348054092</v>
      </c>
      <c r="M44" s="5">
        <f t="shared" si="16"/>
        <v>1295968.438523151</v>
      </c>
      <c r="N44" s="33">
        <f t="shared" si="26"/>
        <v>15.761784025856512</v>
      </c>
      <c r="O44" s="4"/>
      <c r="Q44" s="27" t="s">
        <v>64</v>
      </c>
      <c r="R44" s="29">
        <f t="shared" si="17"/>
        <v>82222.19238616465</v>
      </c>
      <c r="S44" s="29">
        <f t="shared" si="18"/>
        <v>387041.23348054092</v>
      </c>
      <c r="T44" s="35">
        <f t="shared" si="19"/>
        <v>15.761784025856512</v>
      </c>
      <c r="U44" s="42">
        <v>0.71980976748499381</v>
      </c>
      <c r="V44" s="43">
        <f t="shared" si="31"/>
        <v>0.28019023251500619</v>
      </c>
      <c r="W44" s="29">
        <f t="shared" si="27"/>
        <v>278596.06027873338</v>
      </c>
      <c r="X44" s="29">
        <f t="shared" si="20"/>
        <v>869783.64056442701</v>
      </c>
      <c r="Y44" s="35">
        <f t="shared" si="28"/>
        <v>10.578453521154024</v>
      </c>
      <c r="Z44" s="36">
        <f t="shared" si="29"/>
        <v>5.1833305047024876</v>
      </c>
    </row>
    <row r="45" spans="1:26" s="2" customFormat="1" x14ac:dyDescent="0.25">
      <c r="A45" s="2">
        <v>17</v>
      </c>
      <c r="B45" s="1" t="s">
        <v>65</v>
      </c>
      <c r="C45" s="1">
        <v>5</v>
      </c>
      <c r="D45">
        <v>582</v>
      </c>
      <c r="E45">
        <v>22</v>
      </c>
      <c r="F45" s="3">
        <f t="shared" si="21"/>
        <v>3.7800687285223365E-2</v>
      </c>
      <c r="G45" s="2">
        <v>0.5</v>
      </c>
      <c r="H45" s="3">
        <f t="shared" si="22"/>
        <v>0.17268445839874408</v>
      </c>
      <c r="I45" s="3">
        <f t="shared" si="23"/>
        <v>0.82731554160125587</v>
      </c>
      <c r="J45" s="5">
        <f t="shared" si="30"/>
        <v>72594.301006051697</v>
      </c>
      <c r="K45" s="5">
        <f t="shared" si="24"/>
        <v>12535.907552065441</v>
      </c>
      <c r="L45" s="5">
        <f t="shared" si="25"/>
        <v>331631.73615009489</v>
      </c>
      <c r="M45" s="5">
        <f t="shared" si="16"/>
        <v>908927.20504261006</v>
      </c>
      <c r="N45" s="33">
        <f t="shared" si="26"/>
        <v>12.520641323715465</v>
      </c>
      <c r="O45" s="4"/>
      <c r="Q45" s="27" t="s">
        <v>66</v>
      </c>
      <c r="R45" s="29">
        <f t="shared" si="17"/>
        <v>72594.301006051697</v>
      </c>
      <c r="S45" s="29">
        <f t="shared" si="18"/>
        <v>331631.73615009489</v>
      </c>
      <c r="T45" s="35">
        <f t="shared" si="19"/>
        <v>12.520641323715465</v>
      </c>
      <c r="U45" s="42">
        <v>0.68480776711742686</v>
      </c>
      <c r="V45" s="43">
        <f t="shared" si="31"/>
        <v>0.31519223288257314</v>
      </c>
      <c r="W45" s="29">
        <f t="shared" si="27"/>
        <v>227103.98873822213</v>
      </c>
      <c r="X45" s="29">
        <f t="shared" si="20"/>
        <v>591187.58028569364</v>
      </c>
      <c r="Y45" s="35">
        <f t="shared" si="28"/>
        <v>8.1437188882968972</v>
      </c>
      <c r="Z45" s="36">
        <f t="shared" si="29"/>
        <v>4.3769224354185674</v>
      </c>
    </row>
    <row r="46" spans="1:26" s="2" customFormat="1" x14ac:dyDescent="0.25">
      <c r="A46" s="2">
        <v>18</v>
      </c>
      <c r="B46" s="1" t="s">
        <v>67</v>
      </c>
      <c r="C46" s="1">
        <v>5</v>
      </c>
      <c r="D46">
        <v>409</v>
      </c>
      <c r="E46">
        <v>26</v>
      </c>
      <c r="F46" s="3">
        <f t="shared" si="21"/>
        <v>6.3569682151589244E-2</v>
      </c>
      <c r="G46" s="2">
        <v>0.5</v>
      </c>
      <c r="H46" s="3">
        <f t="shared" si="22"/>
        <v>0.27426160337552741</v>
      </c>
      <c r="I46" s="3">
        <f t="shared" si="23"/>
        <v>0.72573839662447259</v>
      </c>
      <c r="J46" s="5">
        <f t="shared" si="30"/>
        <v>60058.393453986253</v>
      </c>
      <c r="K46" s="5">
        <f t="shared" si="24"/>
        <v>16471.711284848549</v>
      </c>
      <c r="L46" s="5">
        <f t="shared" si="25"/>
        <v>259112.68905780991</v>
      </c>
      <c r="M46" s="5">
        <f>L46+M47</f>
        <v>577295.46889251517</v>
      </c>
      <c r="N46" s="33">
        <f t="shared" si="26"/>
        <v>9.6122362869198312</v>
      </c>
      <c r="O46" s="4"/>
      <c r="Q46" s="27" t="s">
        <v>68</v>
      </c>
      <c r="R46" s="29">
        <f t="shared" si="17"/>
        <v>60058.393453986253</v>
      </c>
      <c r="S46" s="29">
        <f t="shared" si="18"/>
        <v>259112.68905780991</v>
      </c>
      <c r="T46" s="35">
        <f t="shared" si="19"/>
        <v>9.6122362869198312</v>
      </c>
      <c r="U46" s="42">
        <v>0.65629805890441617</v>
      </c>
      <c r="V46" s="43">
        <f t="shared" si="31"/>
        <v>0.34370194109558383</v>
      </c>
      <c r="W46" s="29">
        <f t="shared" si="27"/>
        <v>170055.15486614421</v>
      </c>
      <c r="X46" s="29">
        <f>X47+W46</f>
        <v>364083.59154747147</v>
      </c>
      <c r="Y46" s="35">
        <f t="shared" si="28"/>
        <v>6.0621600180899637</v>
      </c>
      <c r="Z46" s="36">
        <f t="shared" si="29"/>
        <v>3.5500762688298675</v>
      </c>
    </row>
    <row r="47" spans="1:26" s="2" customFormat="1" x14ac:dyDescent="0.25">
      <c r="A47" s="12">
        <v>19</v>
      </c>
      <c r="B47" s="13" t="s">
        <v>69</v>
      </c>
      <c r="C47" s="12"/>
      <c r="D47">
        <v>292</v>
      </c>
      <c r="E47">
        <v>40</v>
      </c>
      <c r="F47" s="17">
        <f t="shared" si="21"/>
        <v>0.13698630136986301</v>
      </c>
      <c r="G47" s="12"/>
      <c r="H47" s="17">
        <v>1</v>
      </c>
      <c r="I47" s="17">
        <f t="shared" si="23"/>
        <v>0</v>
      </c>
      <c r="J47" s="21">
        <f t="shared" si="30"/>
        <v>43586.682169137704</v>
      </c>
      <c r="K47" s="21">
        <f t="shared" si="24"/>
        <v>43586.682169137704</v>
      </c>
      <c r="L47" s="21">
        <f>K47/F47</f>
        <v>318182.77983470529</v>
      </c>
      <c r="M47" s="21">
        <f>L47</f>
        <v>318182.77983470529</v>
      </c>
      <c r="N47" s="34">
        <f t="shared" si="26"/>
        <v>7.3000000000000007</v>
      </c>
      <c r="O47" s="4"/>
      <c r="Q47" s="30" t="s">
        <v>69</v>
      </c>
      <c r="R47" s="31">
        <f t="shared" si="17"/>
        <v>43586.682169137704</v>
      </c>
      <c r="S47" s="31">
        <f t="shared" si="18"/>
        <v>318182.77983470529</v>
      </c>
      <c r="T47" s="38">
        <f t="shared" si="19"/>
        <v>7.3000000000000007</v>
      </c>
      <c r="U47" s="44">
        <v>0.6098018151143324</v>
      </c>
      <c r="V47" s="45">
        <f t="shared" si="31"/>
        <v>0.3901981848856676</v>
      </c>
      <c r="W47" s="31">
        <f t="shared" si="27"/>
        <v>194028.43668132729</v>
      </c>
      <c r="X47" s="31">
        <f>W47</f>
        <v>194028.43668132729</v>
      </c>
      <c r="Y47" s="38">
        <f t="shared" si="28"/>
        <v>4.4515532503346273</v>
      </c>
      <c r="Z47" s="37">
        <f t="shared" si="29"/>
        <v>2.8484467496653734</v>
      </c>
    </row>
    <row r="48" spans="1:26" s="2" customFormat="1" ht="13.2" x14ac:dyDescent="0.25">
      <c r="B48" s="2" t="s">
        <v>70</v>
      </c>
      <c r="D48" s="25">
        <f>SUM(D29:D47)</f>
        <v>31701</v>
      </c>
      <c r="E48" s="25">
        <f>SUM(E29:E47)</f>
        <v>175</v>
      </c>
    </row>
    <row r="51" spans="1:26" s="2" customFormat="1" ht="18" thickBot="1" x14ac:dyDescent="0.35">
      <c r="B51" s="74" t="s">
        <v>89</v>
      </c>
      <c r="C51" s="74"/>
      <c r="D51" s="74"/>
      <c r="E51" s="74"/>
      <c r="F51" s="74"/>
      <c r="G51" s="74"/>
      <c r="H51" s="74"/>
      <c r="I51" s="74"/>
      <c r="J51" s="74"/>
      <c r="K51" s="74"/>
      <c r="L51" s="74"/>
      <c r="M51" s="74"/>
      <c r="N51" s="74"/>
      <c r="Q51" s="60" t="s">
        <v>92</v>
      </c>
      <c r="R51" s="61"/>
      <c r="S51" s="61"/>
      <c r="T51" s="61"/>
      <c r="U51" s="61"/>
      <c r="V51" s="61"/>
      <c r="W51" s="61"/>
      <c r="X51" s="61"/>
      <c r="Y51" s="61"/>
      <c r="Z51" s="62"/>
    </row>
    <row r="52" spans="1:26" s="9" customFormat="1" ht="14.25" customHeight="1" x14ac:dyDescent="0.35">
      <c r="A52" s="7"/>
      <c r="B52" s="67" t="s">
        <v>0</v>
      </c>
      <c r="C52" s="6" t="s">
        <v>1</v>
      </c>
      <c r="D52" s="8" t="s">
        <v>71</v>
      </c>
      <c r="E52" s="8" t="s">
        <v>72</v>
      </c>
      <c r="F52" s="8" t="s">
        <v>73</v>
      </c>
      <c r="G52" s="8" t="s">
        <v>5</v>
      </c>
      <c r="H52" s="8" t="s">
        <v>74</v>
      </c>
      <c r="I52" s="8" t="s">
        <v>75</v>
      </c>
      <c r="J52" s="8" t="s">
        <v>76</v>
      </c>
      <c r="K52" s="8" t="s">
        <v>77</v>
      </c>
      <c r="L52" s="8" t="s">
        <v>78</v>
      </c>
      <c r="M52" s="8" t="s">
        <v>79</v>
      </c>
      <c r="N52" s="22" t="s">
        <v>80</v>
      </c>
      <c r="Q52" s="26" t="s">
        <v>13</v>
      </c>
      <c r="R52" s="63" t="s">
        <v>14</v>
      </c>
      <c r="S52" s="63"/>
      <c r="T52" s="63"/>
      <c r="U52" s="64" t="s">
        <v>15</v>
      </c>
      <c r="V52" s="65" t="s">
        <v>16</v>
      </c>
      <c r="W52" s="66" t="s">
        <v>17</v>
      </c>
      <c r="X52" s="66" t="s">
        <v>18</v>
      </c>
      <c r="Y52" s="59" t="s">
        <v>19</v>
      </c>
      <c r="Z52" s="59" t="s">
        <v>20</v>
      </c>
    </row>
    <row r="53" spans="1:26" s="10" customFormat="1" ht="35.549999999999997" customHeight="1" thickBot="1" x14ac:dyDescent="0.35">
      <c r="B53" s="68"/>
      <c r="C53" s="11"/>
      <c r="D53" s="23" t="s">
        <v>21</v>
      </c>
      <c r="E53" s="23" t="s">
        <v>22</v>
      </c>
      <c r="F53" s="23" t="s">
        <v>23</v>
      </c>
      <c r="G53" s="23"/>
      <c r="H53" s="23" t="s">
        <v>24</v>
      </c>
      <c r="I53" s="23" t="s">
        <v>25</v>
      </c>
      <c r="J53" s="23" t="s">
        <v>26</v>
      </c>
      <c r="K53" s="23" t="s">
        <v>27</v>
      </c>
      <c r="L53" s="23" t="s">
        <v>28</v>
      </c>
      <c r="M53" s="23" t="s">
        <v>29</v>
      </c>
      <c r="N53" s="24" t="s">
        <v>30</v>
      </c>
      <c r="Q53" s="27" t="s">
        <v>31</v>
      </c>
      <c r="R53" s="28" t="s">
        <v>32</v>
      </c>
      <c r="S53" s="28" t="s">
        <v>33</v>
      </c>
      <c r="T53" s="28" t="s">
        <v>34</v>
      </c>
      <c r="U53" s="64"/>
      <c r="V53" s="65"/>
      <c r="W53" s="66"/>
      <c r="X53" s="66"/>
      <c r="Y53" s="59"/>
      <c r="Z53" s="59"/>
    </row>
    <row r="54" spans="1:26" s="2" customFormat="1" ht="13.2" x14ac:dyDescent="0.25">
      <c r="A54" s="2">
        <v>1</v>
      </c>
      <c r="B54" s="1">
        <v>0</v>
      </c>
      <c r="C54" s="1">
        <v>1</v>
      </c>
      <c r="D54" s="49">
        <f>D4+D29</f>
        <v>581</v>
      </c>
      <c r="E54" s="49">
        <f>E4+E29</f>
        <v>4</v>
      </c>
      <c r="F54" s="3">
        <f>E54/D54</f>
        <v>6.8846815834767644E-3</v>
      </c>
      <c r="G54" s="2">
        <v>0.3</v>
      </c>
      <c r="H54" s="18">
        <f>C54*F54/(1+(1-G54)*C54*F54)</f>
        <v>6.8516615279205217E-3</v>
      </c>
      <c r="I54" s="18">
        <f>1-H54</f>
        <v>0.99314833847207951</v>
      </c>
      <c r="J54" s="19">
        <v>100000</v>
      </c>
      <c r="K54" s="20">
        <f>J54*H54</f>
        <v>685.16615279205223</v>
      </c>
      <c r="L54" s="20">
        <f>C54*(J55+G54*K54)</f>
        <v>99520.383693045558</v>
      </c>
      <c r="M54" s="5">
        <f t="shared" ref="M54:M70" si="32">L54+M55</f>
        <v>7638326.8228360526</v>
      </c>
      <c r="N54" s="32">
        <f>M54/J54</f>
        <v>76.383268228360521</v>
      </c>
      <c r="O54" s="4"/>
      <c r="Q54" s="39">
        <v>0</v>
      </c>
      <c r="R54" s="29">
        <f t="shared" ref="R54:R72" si="33">J54</f>
        <v>100000</v>
      </c>
      <c r="S54" s="29">
        <f t="shared" ref="S54:S72" si="34">L54</f>
        <v>99520.383693045558</v>
      </c>
      <c r="T54" s="35">
        <f t="shared" ref="T54:T72" si="35">N54</f>
        <v>76.383268228360521</v>
      </c>
      <c r="U54" s="42">
        <v>0.96170886472285344</v>
      </c>
      <c r="V54" s="43">
        <f>1-U54</f>
        <v>3.829113527714656E-2</v>
      </c>
      <c r="W54" s="29">
        <f>S54*U54</f>
        <v>95709.635218221621</v>
      </c>
      <c r="X54" s="29">
        <f t="shared" ref="X54:X70" si="36">X55+W54</f>
        <v>6745044.092840746</v>
      </c>
      <c r="Y54" s="40">
        <f>X54/R54</f>
        <v>67.45044092840746</v>
      </c>
      <c r="Z54" s="36">
        <f>T54-Y54</f>
        <v>8.9328272999530611</v>
      </c>
    </row>
    <row r="55" spans="1:26" s="2" customFormat="1" ht="13.2" x14ac:dyDescent="0.25">
      <c r="A55" s="2">
        <v>2</v>
      </c>
      <c r="B55" s="1" t="s">
        <v>35</v>
      </c>
      <c r="C55" s="1">
        <v>4</v>
      </c>
      <c r="D55" s="49">
        <f t="shared" ref="D55:E70" si="37">D5+D30</f>
        <v>2879</v>
      </c>
      <c r="E55" s="49">
        <f t="shared" si="37"/>
        <v>0</v>
      </c>
      <c r="F55" s="3">
        <f t="shared" ref="F55:F72" si="38">E55/D55</f>
        <v>0</v>
      </c>
      <c r="G55" s="2">
        <v>0.4</v>
      </c>
      <c r="H55" s="3">
        <f t="shared" ref="H55:H71" si="39">C55*F55/(1+(1-G55)*C55*F55)</f>
        <v>0</v>
      </c>
      <c r="I55" s="3">
        <f t="shared" ref="I55:I72" si="40">1-H55</f>
        <v>1</v>
      </c>
      <c r="J55" s="5">
        <f>I54*J54</f>
        <v>99314.833847207949</v>
      </c>
      <c r="K55" s="5">
        <f t="shared" ref="K55:K72" si="41">J55*H55</f>
        <v>0</v>
      </c>
      <c r="L55" s="5">
        <f t="shared" ref="L55:L71" si="42">C55*(J56+G55*K55)</f>
        <v>397259.33538883179</v>
      </c>
      <c r="M55" s="5">
        <f t="shared" si="32"/>
        <v>7538806.4391430067</v>
      </c>
      <c r="N55" s="33">
        <f t="shared" ref="N55:N72" si="43">M55/J55</f>
        <v>75.9081614206914</v>
      </c>
      <c r="O55" s="4"/>
      <c r="Q55" s="27" t="s">
        <v>36</v>
      </c>
      <c r="R55" s="29">
        <f t="shared" si="33"/>
        <v>99314.833847207949</v>
      </c>
      <c r="S55" s="29">
        <f t="shared" si="34"/>
        <v>397259.33538883179</v>
      </c>
      <c r="T55" s="35">
        <f t="shared" si="35"/>
        <v>75.9081614206914</v>
      </c>
      <c r="U55" s="42">
        <v>0.96170886472285344</v>
      </c>
      <c r="V55" s="43">
        <f>1-U55</f>
        <v>3.829113527714656E-2</v>
      </c>
      <c r="W55" s="29">
        <f t="shared" ref="W55:W72" si="44">S55*U55</f>
        <v>382047.8244373487</v>
      </c>
      <c r="X55" s="29">
        <f t="shared" si="36"/>
        <v>6649334.4576225244</v>
      </c>
      <c r="Y55" s="35">
        <f t="shared" ref="Y55:Y72" si="45">X55/R55</f>
        <v>66.952077550190239</v>
      </c>
      <c r="Z55" s="36">
        <f t="shared" ref="Z55:Z72" si="46">T55-Y55</f>
        <v>8.9560838705011605</v>
      </c>
    </row>
    <row r="56" spans="1:26" s="2" customFormat="1" ht="13.2" x14ac:dyDescent="0.25">
      <c r="A56" s="2">
        <v>3</v>
      </c>
      <c r="B56" s="1" t="s">
        <v>37</v>
      </c>
      <c r="C56" s="1">
        <v>5</v>
      </c>
      <c r="D56" s="49">
        <f t="shared" si="37"/>
        <v>3596</v>
      </c>
      <c r="E56" s="49">
        <f t="shared" si="37"/>
        <v>4</v>
      </c>
      <c r="F56" s="3">
        <f t="shared" si="38"/>
        <v>1.1123470522803114E-3</v>
      </c>
      <c r="G56" s="2">
        <v>0.5</v>
      </c>
      <c r="H56" s="3">
        <f t="shared" si="39"/>
        <v>5.5463117027176921E-3</v>
      </c>
      <c r="I56" s="3">
        <f t="shared" si="40"/>
        <v>0.99445368829728231</v>
      </c>
      <c r="J56" s="5">
        <f t="shared" ref="J56:J72" si="47">I55*J55</f>
        <v>99314.833847207949</v>
      </c>
      <c r="K56" s="5">
        <f t="shared" si="41"/>
        <v>550.83102522023262</v>
      </c>
      <c r="L56" s="5">
        <f t="shared" si="42"/>
        <v>495197.09167298913</v>
      </c>
      <c r="M56" s="5">
        <f t="shared" si="32"/>
        <v>7141547.1037541749</v>
      </c>
      <c r="N56" s="33">
        <f t="shared" si="43"/>
        <v>71.9081614206914</v>
      </c>
      <c r="O56" s="4"/>
      <c r="Q56" s="27" t="s">
        <v>38</v>
      </c>
      <c r="R56" s="29">
        <f t="shared" si="33"/>
        <v>99314.833847207949</v>
      </c>
      <c r="S56" s="29">
        <f t="shared" si="34"/>
        <v>495197.09167298913</v>
      </c>
      <c r="T56" s="35">
        <f t="shared" si="35"/>
        <v>71.9081614206914</v>
      </c>
      <c r="U56" s="42">
        <v>0.96170886472285344</v>
      </c>
      <c r="V56" s="43">
        <f>1-U56</f>
        <v>3.829113527714656E-2</v>
      </c>
      <c r="W56" s="29">
        <f t="shared" si="44"/>
        <v>476235.43284688913</v>
      </c>
      <c r="X56" s="29">
        <f t="shared" si="36"/>
        <v>6267286.6331851752</v>
      </c>
      <c r="Y56" s="35">
        <f t="shared" si="45"/>
        <v>63.105242091298813</v>
      </c>
      <c r="Z56" s="36">
        <f t="shared" si="46"/>
        <v>8.8029193293925871</v>
      </c>
    </row>
    <row r="57" spans="1:26" s="2" customFormat="1" ht="13.2" x14ac:dyDescent="0.25">
      <c r="A57" s="2">
        <v>4</v>
      </c>
      <c r="B57" s="1" t="s">
        <v>39</v>
      </c>
      <c r="C57" s="1">
        <v>5</v>
      </c>
      <c r="D57" s="49">
        <f t="shared" si="37"/>
        <v>3837</v>
      </c>
      <c r="E57" s="49">
        <f t="shared" si="37"/>
        <v>1</v>
      </c>
      <c r="F57" s="3">
        <f t="shared" si="38"/>
        <v>2.6062027625749283E-4</v>
      </c>
      <c r="G57" s="2">
        <v>0.5</v>
      </c>
      <c r="H57" s="3">
        <f t="shared" si="39"/>
        <v>1.302252897512697E-3</v>
      </c>
      <c r="I57" s="3">
        <f t="shared" si="40"/>
        <v>0.99869774710248727</v>
      </c>
      <c r="J57" s="5">
        <f t="shared" si="47"/>
        <v>98764.002821987713</v>
      </c>
      <c r="K57" s="5">
        <f t="shared" si="41"/>
        <v>128.61570884488569</v>
      </c>
      <c r="L57" s="5">
        <f t="shared" si="42"/>
        <v>493498.47483782627</v>
      </c>
      <c r="M57" s="5">
        <f t="shared" si="32"/>
        <v>6646350.0120811854</v>
      </c>
      <c r="N57" s="33">
        <f t="shared" si="43"/>
        <v>67.295267730901614</v>
      </c>
      <c r="O57" s="4"/>
      <c r="Q57" s="27" t="s">
        <v>40</v>
      </c>
      <c r="R57" s="29">
        <f t="shared" si="33"/>
        <v>98764.002821987713</v>
      </c>
      <c r="S57" s="29">
        <f t="shared" si="34"/>
        <v>493498.47483782627</v>
      </c>
      <c r="T57" s="35">
        <f t="shared" si="35"/>
        <v>67.295267730901614</v>
      </c>
      <c r="U57" s="42">
        <v>0.96170886472285344</v>
      </c>
      <c r="V57" s="43">
        <f>1-U57</f>
        <v>3.829113527714656E-2</v>
      </c>
      <c r="W57" s="29">
        <f t="shared" si="44"/>
        <v>474601.85797874554</v>
      </c>
      <c r="X57" s="29">
        <f t="shared" si="36"/>
        <v>5791051.2003382863</v>
      </c>
      <c r="Y57" s="35">
        <f t="shared" si="45"/>
        <v>58.635241939070454</v>
      </c>
      <c r="Z57" s="36">
        <f t="shared" si="46"/>
        <v>8.6600257918311598</v>
      </c>
    </row>
    <row r="58" spans="1:26" s="2" customFormat="1" ht="13.2" x14ac:dyDescent="0.25">
      <c r="A58" s="2">
        <v>5</v>
      </c>
      <c r="B58" s="1" t="s">
        <v>41</v>
      </c>
      <c r="C58" s="1">
        <v>5</v>
      </c>
      <c r="D58" s="49">
        <f t="shared" si="37"/>
        <v>4244</v>
      </c>
      <c r="E58" s="49">
        <f t="shared" si="37"/>
        <v>7</v>
      </c>
      <c r="F58" s="3">
        <f t="shared" si="38"/>
        <v>1.6493873704052781E-3</v>
      </c>
      <c r="G58" s="2">
        <v>0.5</v>
      </c>
      <c r="H58" s="3">
        <f t="shared" si="39"/>
        <v>8.2130705150768504E-3</v>
      </c>
      <c r="I58" s="3">
        <f t="shared" si="40"/>
        <v>0.9917869294849232</v>
      </c>
      <c r="J58" s="5">
        <f t="shared" si="47"/>
        <v>98635.387113142817</v>
      </c>
      <c r="K58" s="5">
        <f t="shared" si="41"/>
        <v>810.09938964214439</v>
      </c>
      <c r="L58" s="5">
        <f t="shared" si="42"/>
        <v>491151.68709160876</v>
      </c>
      <c r="M58" s="5">
        <f t="shared" si="32"/>
        <v>6152851.5372433588</v>
      </c>
      <c r="N58" s="33">
        <f t="shared" si="43"/>
        <v>62.379757583204267</v>
      </c>
      <c r="O58" s="4"/>
      <c r="Q58" s="27" t="s">
        <v>42</v>
      </c>
      <c r="R58" s="29">
        <f t="shared" si="33"/>
        <v>98635.387113142817</v>
      </c>
      <c r="S58" s="29">
        <f t="shared" si="34"/>
        <v>491151.68709160876</v>
      </c>
      <c r="T58" s="35">
        <f t="shared" si="35"/>
        <v>62.379757583204267</v>
      </c>
      <c r="U58" s="42">
        <v>0.96170886472285344</v>
      </c>
      <c r="V58" s="43">
        <f>1-U58</f>
        <v>3.829113527714656E-2</v>
      </c>
      <c r="W58" s="29">
        <f t="shared" si="44"/>
        <v>472344.93139958521</v>
      </c>
      <c r="X58" s="29">
        <f t="shared" si="36"/>
        <v>5316449.342359541</v>
      </c>
      <c r="Y58" s="35">
        <f t="shared" si="45"/>
        <v>53.900020043122467</v>
      </c>
      <c r="Z58" s="36">
        <f t="shared" si="46"/>
        <v>8.4797375400817998</v>
      </c>
    </row>
    <row r="59" spans="1:26" s="2" customFormat="1" ht="13.2" x14ac:dyDescent="0.25">
      <c r="A59" s="2">
        <v>6</v>
      </c>
      <c r="B59" s="1" t="s">
        <v>43</v>
      </c>
      <c r="C59" s="1">
        <v>5</v>
      </c>
      <c r="D59" s="49">
        <f t="shared" si="37"/>
        <v>4413</v>
      </c>
      <c r="E59" s="49">
        <f t="shared" si="37"/>
        <v>4</v>
      </c>
      <c r="F59" s="3">
        <f t="shared" si="38"/>
        <v>9.0641287106276911E-4</v>
      </c>
      <c r="G59" s="2">
        <v>0.5</v>
      </c>
      <c r="H59" s="3">
        <f t="shared" si="39"/>
        <v>4.5218177707438394E-3</v>
      </c>
      <c r="I59" s="3">
        <f t="shared" si="40"/>
        <v>0.99547818222925621</v>
      </c>
      <c r="J59" s="5">
        <f t="shared" si="47"/>
        <v>97825.287723500674</v>
      </c>
      <c r="K59" s="5">
        <f t="shared" si="41"/>
        <v>442.34812445625448</v>
      </c>
      <c r="L59" s="5">
        <f t="shared" si="42"/>
        <v>488020.56830636278</v>
      </c>
      <c r="M59" s="5">
        <f t="shared" si="32"/>
        <v>5661699.8501517503</v>
      </c>
      <c r="N59" s="33">
        <f t="shared" si="43"/>
        <v>57.875626864030515</v>
      </c>
      <c r="O59" s="4"/>
      <c r="Q59" s="27" t="s">
        <v>44</v>
      </c>
      <c r="R59" s="29">
        <f t="shared" si="33"/>
        <v>97825.287723500674</v>
      </c>
      <c r="S59" s="29">
        <f t="shared" si="34"/>
        <v>488020.56830636278</v>
      </c>
      <c r="T59" s="35">
        <f t="shared" si="35"/>
        <v>57.875626864030515</v>
      </c>
      <c r="U59" s="42">
        <v>0.963091689110254</v>
      </c>
      <c r="V59" s="43">
        <f t="shared" ref="V59:V72" si="48">1-U59</f>
        <v>3.6908310889745999E-2</v>
      </c>
      <c r="W59" s="29">
        <f t="shared" si="44"/>
        <v>470008.55345072103</v>
      </c>
      <c r="X59" s="29">
        <f t="shared" si="36"/>
        <v>4844104.4109599562</v>
      </c>
      <c r="Y59" s="35">
        <f t="shared" si="45"/>
        <v>49.517916314763383</v>
      </c>
      <c r="Z59" s="36">
        <f t="shared" si="46"/>
        <v>8.3577105492671322</v>
      </c>
    </row>
    <row r="60" spans="1:26" s="2" customFormat="1" ht="13.2" x14ac:dyDescent="0.25">
      <c r="A60" s="2">
        <v>7</v>
      </c>
      <c r="B60" s="1" t="s">
        <v>45</v>
      </c>
      <c r="C60" s="1">
        <v>5</v>
      </c>
      <c r="D60" s="49">
        <f t="shared" si="37"/>
        <v>4411</v>
      </c>
      <c r="E60" s="49">
        <f t="shared" si="37"/>
        <v>6</v>
      </c>
      <c r="F60" s="3">
        <f t="shared" si="38"/>
        <v>1.3602357742008614E-3</v>
      </c>
      <c r="G60" s="2">
        <v>0.5</v>
      </c>
      <c r="H60" s="3">
        <f t="shared" si="39"/>
        <v>6.7781292363307709E-3</v>
      </c>
      <c r="I60" s="3">
        <f t="shared" si="40"/>
        <v>0.99322187076366919</v>
      </c>
      <c r="J60" s="5">
        <f t="shared" si="47"/>
        <v>97382.939599044432</v>
      </c>
      <c r="K60" s="5">
        <f t="shared" si="41"/>
        <v>660.07415001611662</v>
      </c>
      <c r="L60" s="5">
        <f t="shared" si="42"/>
        <v>485264.51262018183</v>
      </c>
      <c r="M60" s="5">
        <f t="shared" si="32"/>
        <v>5173679.2818453871</v>
      </c>
      <c r="N60" s="33">
        <f t="shared" si="43"/>
        <v>53.127162757121717</v>
      </c>
      <c r="O60" s="4"/>
      <c r="Q60" s="27" t="s">
        <v>46</v>
      </c>
      <c r="R60" s="29">
        <f t="shared" si="33"/>
        <v>97382.939599044432</v>
      </c>
      <c r="S60" s="29">
        <f t="shared" si="34"/>
        <v>485264.51262018183</v>
      </c>
      <c r="T60" s="35">
        <f t="shared" si="35"/>
        <v>53.127162757121717</v>
      </c>
      <c r="U60" s="42">
        <v>0.95736753435116873</v>
      </c>
      <c r="V60" s="43">
        <f t="shared" si="48"/>
        <v>4.2632465648831275E-2</v>
      </c>
      <c r="W60" s="29">
        <f t="shared" si="44"/>
        <v>464576.48995530506</v>
      </c>
      <c r="X60" s="29">
        <f t="shared" si="36"/>
        <v>4374095.8575092349</v>
      </c>
      <c r="Y60" s="35">
        <f t="shared" si="45"/>
        <v>44.916449180100081</v>
      </c>
      <c r="Z60" s="36">
        <f t="shared" si="46"/>
        <v>8.210713577021636</v>
      </c>
    </row>
    <row r="61" spans="1:26" s="2" customFormat="1" ht="13.2" x14ac:dyDescent="0.25">
      <c r="A61" s="2">
        <v>8</v>
      </c>
      <c r="B61" s="1" t="s">
        <v>47</v>
      </c>
      <c r="C61" s="1">
        <v>5</v>
      </c>
      <c r="D61" s="49">
        <f t="shared" si="37"/>
        <v>4937</v>
      </c>
      <c r="E61" s="49">
        <f t="shared" si="37"/>
        <v>14</v>
      </c>
      <c r="F61" s="3">
        <f t="shared" si="38"/>
        <v>2.8357302005266355E-3</v>
      </c>
      <c r="G61" s="2">
        <v>0.5</v>
      </c>
      <c r="H61" s="3">
        <f t="shared" si="39"/>
        <v>1.4078841512469829E-2</v>
      </c>
      <c r="I61" s="3">
        <f t="shared" si="40"/>
        <v>0.98592115848753015</v>
      </c>
      <c r="J61" s="5">
        <f t="shared" si="47"/>
        <v>96722.865449028308</v>
      </c>
      <c r="K61" s="5">
        <f t="shared" si="41"/>
        <v>1361.7458932888135</v>
      </c>
      <c r="L61" s="5">
        <f t="shared" si="42"/>
        <v>480209.9625119195</v>
      </c>
      <c r="M61" s="5">
        <f t="shared" si="32"/>
        <v>4688414.7692252053</v>
      </c>
      <c r="N61" s="33">
        <f t="shared" si="43"/>
        <v>48.472662048002896</v>
      </c>
      <c r="O61" s="4"/>
      <c r="Q61" s="27" t="s">
        <v>48</v>
      </c>
      <c r="R61" s="29">
        <f t="shared" si="33"/>
        <v>96722.865449028308</v>
      </c>
      <c r="S61" s="29">
        <f t="shared" si="34"/>
        <v>480209.9625119195</v>
      </c>
      <c r="T61" s="35">
        <f t="shared" si="35"/>
        <v>48.472662048002896</v>
      </c>
      <c r="U61" s="42">
        <v>0.95681081085376496</v>
      </c>
      <c r="V61" s="43">
        <f t="shared" si="48"/>
        <v>4.3189189146235041E-2</v>
      </c>
      <c r="W61" s="29">
        <f t="shared" si="44"/>
        <v>459470.08361108578</v>
      </c>
      <c r="X61" s="29">
        <f t="shared" si="36"/>
        <v>3909519.3675539298</v>
      </c>
      <c r="Y61" s="35">
        <f t="shared" si="45"/>
        <v>40.419805073022737</v>
      </c>
      <c r="Z61" s="36">
        <f t="shared" si="46"/>
        <v>8.0528569749801591</v>
      </c>
    </row>
    <row r="62" spans="1:26" s="2" customFormat="1" ht="13.2" x14ac:dyDescent="0.25">
      <c r="A62" s="2">
        <v>9</v>
      </c>
      <c r="B62" s="1" t="s">
        <v>49</v>
      </c>
      <c r="C62" s="1">
        <v>5</v>
      </c>
      <c r="D62" s="49">
        <f t="shared" si="37"/>
        <v>5607</v>
      </c>
      <c r="E62" s="49">
        <f t="shared" si="37"/>
        <v>13</v>
      </c>
      <c r="F62" s="3">
        <f t="shared" si="38"/>
        <v>2.318530408418049E-3</v>
      </c>
      <c r="G62" s="2">
        <v>0.5</v>
      </c>
      <c r="H62" s="3">
        <f t="shared" si="39"/>
        <v>1.152584448975973E-2</v>
      </c>
      <c r="I62" s="3">
        <f t="shared" si="40"/>
        <v>0.98847415551024032</v>
      </c>
      <c r="J62" s="5">
        <f t="shared" si="47"/>
        <v>95361.119555739497</v>
      </c>
      <c r="K62" s="5">
        <f t="shared" si="41"/>
        <v>1099.117434368839</v>
      </c>
      <c r="L62" s="5">
        <f t="shared" si="42"/>
        <v>474057.80419277545</v>
      </c>
      <c r="M62" s="5">
        <f t="shared" si="32"/>
        <v>4208204.8067132859</v>
      </c>
      <c r="N62" s="33">
        <f t="shared" si="43"/>
        <v>44.129146410173483</v>
      </c>
      <c r="O62" s="4"/>
      <c r="Q62" s="27" t="s">
        <v>50</v>
      </c>
      <c r="R62" s="29">
        <f t="shared" si="33"/>
        <v>95361.119555739497</v>
      </c>
      <c r="S62" s="29">
        <f t="shared" si="34"/>
        <v>474057.80419277545</v>
      </c>
      <c r="T62" s="35">
        <f t="shared" si="35"/>
        <v>44.129146410173483</v>
      </c>
      <c r="U62" s="42">
        <v>0.94800928093814252</v>
      </c>
      <c r="V62" s="43">
        <f t="shared" si="48"/>
        <v>5.1990719061857482E-2</v>
      </c>
      <c r="W62" s="29">
        <f t="shared" si="44"/>
        <v>449411.19807590783</v>
      </c>
      <c r="X62" s="29">
        <f t="shared" si="36"/>
        <v>3450049.2839428438</v>
      </c>
      <c r="Y62" s="35">
        <f t="shared" si="45"/>
        <v>36.178783344990585</v>
      </c>
      <c r="Z62" s="36">
        <f t="shared" si="46"/>
        <v>7.9503630651828985</v>
      </c>
    </row>
    <row r="63" spans="1:26" s="2" customFormat="1" ht="13.2" x14ac:dyDescent="0.25">
      <c r="A63" s="2">
        <v>10</v>
      </c>
      <c r="B63" s="1" t="s">
        <v>51</v>
      </c>
      <c r="C63" s="1">
        <v>5</v>
      </c>
      <c r="D63" s="49">
        <f t="shared" si="37"/>
        <v>5539</v>
      </c>
      <c r="E63" s="49">
        <f t="shared" si="37"/>
        <v>21</v>
      </c>
      <c r="F63" s="3">
        <f t="shared" si="38"/>
        <v>3.7912980682433652E-3</v>
      </c>
      <c r="G63" s="2">
        <v>0.5</v>
      </c>
      <c r="H63" s="3">
        <f t="shared" si="39"/>
        <v>1.8778503085039793E-2</v>
      </c>
      <c r="I63" s="3">
        <f t="shared" si="40"/>
        <v>0.98122149691496019</v>
      </c>
      <c r="J63" s="5">
        <f t="shared" si="47"/>
        <v>94262.002121370664</v>
      </c>
      <c r="K63" s="5">
        <f t="shared" si="41"/>
        <v>1770.0992976381865</v>
      </c>
      <c r="L63" s="5">
        <f t="shared" si="42"/>
        <v>466884.76236275793</v>
      </c>
      <c r="M63" s="5">
        <f t="shared" si="32"/>
        <v>3734147.00252051</v>
      </c>
      <c r="N63" s="33">
        <f t="shared" si="43"/>
        <v>39.614552189465122</v>
      </c>
      <c r="O63" s="4"/>
      <c r="Q63" s="27" t="s">
        <v>52</v>
      </c>
      <c r="R63" s="29">
        <f t="shared" si="33"/>
        <v>94262.002121370664</v>
      </c>
      <c r="S63" s="29">
        <f t="shared" si="34"/>
        <v>466884.76236275793</v>
      </c>
      <c r="T63" s="35">
        <f t="shared" si="35"/>
        <v>39.614552189465122</v>
      </c>
      <c r="U63" s="42">
        <v>0.94216194080535964</v>
      </c>
      <c r="V63" s="43">
        <f t="shared" si="48"/>
        <v>5.7838059194640357E-2</v>
      </c>
      <c r="W63" s="29">
        <f t="shared" si="44"/>
        <v>439881.05384014512</v>
      </c>
      <c r="X63" s="29">
        <f t="shared" si="36"/>
        <v>3000638.085866936</v>
      </c>
      <c r="Y63" s="35">
        <f t="shared" si="45"/>
        <v>31.832955149874167</v>
      </c>
      <c r="Z63" s="36">
        <f t="shared" si="46"/>
        <v>7.7815970395909559</v>
      </c>
    </row>
    <row r="64" spans="1:26" s="2" customFormat="1" ht="13.2" x14ac:dyDescent="0.25">
      <c r="A64" s="2">
        <v>11</v>
      </c>
      <c r="B64" s="1" t="s">
        <v>53</v>
      </c>
      <c r="C64" s="1">
        <v>5</v>
      </c>
      <c r="D64" s="49">
        <f t="shared" si="37"/>
        <v>5535</v>
      </c>
      <c r="E64" s="49">
        <f t="shared" si="37"/>
        <v>28</v>
      </c>
      <c r="F64" s="3">
        <f t="shared" si="38"/>
        <v>5.0587172538392048E-3</v>
      </c>
      <c r="G64" s="2">
        <v>0.5</v>
      </c>
      <c r="H64" s="3">
        <f t="shared" si="39"/>
        <v>2.4977698483496878E-2</v>
      </c>
      <c r="I64" s="3">
        <f t="shared" si="40"/>
        <v>0.97502230151650315</v>
      </c>
      <c r="J64" s="5">
        <f t="shared" si="47"/>
        <v>92491.902823732482</v>
      </c>
      <c r="K64" s="5">
        <f t="shared" si="41"/>
        <v>2310.2348608960833</v>
      </c>
      <c r="L64" s="5">
        <f t="shared" si="42"/>
        <v>456683.92696642224</v>
      </c>
      <c r="M64" s="5">
        <f t="shared" si="32"/>
        <v>3267262.2401577523</v>
      </c>
      <c r="N64" s="33">
        <f t="shared" si="43"/>
        <v>35.324846180150224</v>
      </c>
      <c r="O64" s="4"/>
      <c r="Q64" s="27" t="s">
        <v>54</v>
      </c>
      <c r="R64" s="29">
        <f t="shared" si="33"/>
        <v>92491.902823732482</v>
      </c>
      <c r="S64" s="29">
        <f t="shared" si="34"/>
        <v>456683.92696642224</v>
      </c>
      <c r="T64" s="35">
        <f t="shared" si="35"/>
        <v>35.324846180150224</v>
      </c>
      <c r="U64" s="42">
        <v>0.92489605986448908</v>
      </c>
      <c r="V64" s="43">
        <f t="shared" si="48"/>
        <v>7.5103940135510916E-2</v>
      </c>
      <c r="W64" s="29">
        <f t="shared" si="44"/>
        <v>422385.164654686</v>
      </c>
      <c r="X64" s="29">
        <f t="shared" si="36"/>
        <v>2560757.032026791</v>
      </c>
      <c r="Y64" s="35">
        <f t="shared" si="45"/>
        <v>27.686283381011023</v>
      </c>
      <c r="Z64" s="36">
        <f t="shared" si="46"/>
        <v>7.6385627991392013</v>
      </c>
    </row>
    <row r="65" spans="1:26" s="2" customFormat="1" ht="13.2" x14ac:dyDescent="0.25">
      <c r="A65" s="2">
        <v>12</v>
      </c>
      <c r="B65" s="1" t="s">
        <v>55</v>
      </c>
      <c r="C65" s="1">
        <v>5</v>
      </c>
      <c r="D65" s="49">
        <f t="shared" si="37"/>
        <v>4544</v>
      </c>
      <c r="E65" s="49">
        <f t="shared" si="37"/>
        <v>24</v>
      </c>
      <c r="F65" s="3">
        <f t="shared" si="38"/>
        <v>5.2816901408450703E-3</v>
      </c>
      <c r="G65" s="2">
        <v>0.5</v>
      </c>
      <c r="H65" s="3">
        <f t="shared" si="39"/>
        <v>2.6064291920069503E-2</v>
      </c>
      <c r="I65" s="3">
        <f t="shared" si="40"/>
        <v>0.97393570807993046</v>
      </c>
      <c r="J65" s="5">
        <f t="shared" si="47"/>
        <v>90181.667962836407</v>
      </c>
      <c r="K65" s="5">
        <f t="shared" si="41"/>
        <v>2350.5213196221475</v>
      </c>
      <c r="L65" s="5">
        <f t="shared" si="42"/>
        <v>445032.0365151267</v>
      </c>
      <c r="M65" s="5">
        <f t="shared" si="32"/>
        <v>2810578.3131913301</v>
      </c>
      <c r="N65" s="33">
        <f t="shared" si="43"/>
        <v>31.16573885448161</v>
      </c>
      <c r="O65" s="4"/>
      <c r="Q65" s="27" t="s">
        <v>56</v>
      </c>
      <c r="R65" s="29">
        <f t="shared" si="33"/>
        <v>90181.667962836407</v>
      </c>
      <c r="S65" s="29">
        <f t="shared" si="34"/>
        <v>445032.0365151267</v>
      </c>
      <c r="T65" s="35">
        <f t="shared" si="35"/>
        <v>31.16573885448161</v>
      </c>
      <c r="U65" s="42">
        <v>0.89970667843387275</v>
      </c>
      <c r="V65" s="43">
        <f t="shared" si="48"/>
        <v>0.10029332156612725</v>
      </c>
      <c r="W65" s="29">
        <f t="shared" si="44"/>
        <v>400398.29536968662</v>
      </c>
      <c r="X65" s="29">
        <f t="shared" si="36"/>
        <v>2138371.8673721049</v>
      </c>
      <c r="Y65" s="35">
        <f t="shared" si="45"/>
        <v>23.711824317258376</v>
      </c>
      <c r="Z65" s="36">
        <f t="shared" si="46"/>
        <v>7.453914537223234</v>
      </c>
    </row>
    <row r="66" spans="1:26" s="2" customFormat="1" ht="13.2" x14ac:dyDescent="0.25">
      <c r="A66" s="2">
        <v>13</v>
      </c>
      <c r="B66" s="1" t="s">
        <v>57</v>
      </c>
      <c r="C66" s="1">
        <v>5</v>
      </c>
      <c r="D66" s="49">
        <f t="shared" si="37"/>
        <v>3897</v>
      </c>
      <c r="E66" s="49">
        <f t="shared" si="37"/>
        <v>32</v>
      </c>
      <c r="F66" s="3">
        <f t="shared" si="38"/>
        <v>8.2114447010520914E-3</v>
      </c>
      <c r="G66" s="2">
        <v>0.5</v>
      </c>
      <c r="H66" s="3">
        <f t="shared" si="39"/>
        <v>4.0231330148353027E-2</v>
      </c>
      <c r="I66" s="3">
        <f t="shared" si="40"/>
        <v>0.95976866985164699</v>
      </c>
      <c r="J66" s="5">
        <f t="shared" si="47"/>
        <v>87831.146643214262</v>
      </c>
      <c r="K66" s="5">
        <f t="shared" si="41"/>
        <v>3533.5638579115616</v>
      </c>
      <c r="L66" s="5">
        <f t="shared" si="42"/>
        <v>430321.82357129239</v>
      </c>
      <c r="M66" s="5">
        <f t="shared" si="32"/>
        <v>2365546.2766762036</v>
      </c>
      <c r="N66" s="33">
        <f t="shared" si="43"/>
        <v>26.932886192246507</v>
      </c>
      <c r="O66" s="4"/>
      <c r="Q66" s="27" t="s">
        <v>58</v>
      </c>
      <c r="R66" s="29">
        <f t="shared" si="33"/>
        <v>87831.146643214262</v>
      </c>
      <c r="S66" s="29">
        <f t="shared" si="34"/>
        <v>430321.82357129239</v>
      </c>
      <c r="T66" s="35">
        <f t="shared" si="35"/>
        <v>26.932886192246507</v>
      </c>
      <c r="U66" s="42">
        <v>0.86438699185239576</v>
      </c>
      <c r="V66" s="43">
        <f t="shared" si="48"/>
        <v>0.13561300814760424</v>
      </c>
      <c r="W66" s="29">
        <f t="shared" si="44"/>
        <v>371964.5866052268</v>
      </c>
      <c r="X66" s="29">
        <f t="shared" si="36"/>
        <v>1737973.5720024181</v>
      </c>
      <c r="Y66" s="35">
        <f t="shared" si="45"/>
        <v>19.787668024674389</v>
      </c>
      <c r="Z66" s="36">
        <f t="shared" si="46"/>
        <v>7.1452181675721178</v>
      </c>
    </row>
    <row r="67" spans="1:26" s="2" customFormat="1" ht="13.2" x14ac:dyDescent="0.25">
      <c r="A67" s="2">
        <v>14</v>
      </c>
      <c r="B67" s="1" t="s">
        <v>59</v>
      </c>
      <c r="C67" s="1">
        <v>5</v>
      </c>
      <c r="D67" s="49">
        <f t="shared" si="37"/>
        <v>3069</v>
      </c>
      <c r="E67" s="49">
        <f t="shared" si="37"/>
        <v>35</v>
      </c>
      <c r="F67" s="3">
        <f t="shared" si="38"/>
        <v>1.1404366243075921E-2</v>
      </c>
      <c r="G67" s="2">
        <v>0.5</v>
      </c>
      <c r="H67" s="3">
        <f t="shared" si="39"/>
        <v>5.5441153175986066E-2</v>
      </c>
      <c r="I67" s="3">
        <f t="shared" si="40"/>
        <v>0.94455884682401392</v>
      </c>
      <c r="J67" s="5">
        <f t="shared" si="47"/>
        <v>84297.5827853027</v>
      </c>
      <c r="K67" s="5">
        <f t="shared" si="41"/>
        <v>4673.5551995653332</v>
      </c>
      <c r="L67" s="5">
        <f t="shared" si="42"/>
        <v>409804.02592760016</v>
      </c>
      <c r="M67" s="5">
        <f t="shared" si="32"/>
        <v>1935224.4531049111</v>
      </c>
      <c r="N67" s="33">
        <f t="shared" si="43"/>
        <v>22.95705747617615</v>
      </c>
      <c r="O67" s="4"/>
      <c r="Q67" s="27" t="s">
        <v>60</v>
      </c>
      <c r="R67" s="29">
        <f t="shared" si="33"/>
        <v>84297.5827853027</v>
      </c>
      <c r="S67" s="29">
        <f t="shared" si="34"/>
        <v>409804.02592760016</v>
      </c>
      <c r="T67" s="35">
        <f t="shared" si="35"/>
        <v>22.95705747617615</v>
      </c>
      <c r="U67" s="42">
        <v>0.82345390469096191</v>
      </c>
      <c r="V67" s="43">
        <f t="shared" si="48"/>
        <v>0.17654609530903809</v>
      </c>
      <c r="W67" s="29">
        <f t="shared" si="44"/>
        <v>337454.72530815855</v>
      </c>
      <c r="X67" s="29">
        <f t="shared" si="36"/>
        <v>1366008.9853971913</v>
      </c>
      <c r="Y67" s="35">
        <f t="shared" si="45"/>
        <v>16.204604453205686</v>
      </c>
      <c r="Z67" s="36">
        <f t="shared" si="46"/>
        <v>6.7524530229704638</v>
      </c>
    </row>
    <row r="68" spans="1:26" s="2" customFormat="1" ht="13.2" x14ac:dyDescent="0.25">
      <c r="A68" s="2">
        <v>15</v>
      </c>
      <c r="B68" s="1" t="s">
        <v>61</v>
      </c>
      <c r="C68" s="1">
        <v>5</v>
      </c>
      <c r="D68" s="49">
        <f t="shared" si="37"/>
        <v>2373</v>
      </c>
      <c r="E68" s="49">
        <f t="shared" si="37"/>
        <v>49</v>
      </c>
      <c r="F68" s="3">
        <f t="shared" si="38"/>
        <v>2.0648967551622419E-2</v>
      </c>
      <c r="G68" s="2">
        <v>0.5</v>
      </c>
      <c r="H68" s="3">
        <f t="shared" si="39"/>
        <v>9.8176718092566631E-2</v>
      </c>
      <c r="I68" s="3">
        <f t="shared" si="40"/>
        <v>0.90182328190743333</v>
      </c>
      <c r="J68" s="5">
        <f t="shared" si="47"/>
        <v>79624.027585737364</v>
      </c>
      <c r="K68" s="5">
        <f t="shared" si="41"/>
        <v>7817.2257096796857</v>
      </c>
      <c r="L68" s="5">
        <f t="shared" si="42"/>
        <v>378577.07365448761</v>
      </c>
      <c r="M68" s="5">
        <f t="shared" si="32"/>
        <v>1525420.4271773109</v>
      </c>
      <c r="N68" s="33">
        <f t="shared" si="43"/>
        <v>19.157790348331382</v>
      </c>
      <c r="O68" s="4"/>
      <c r="Q68" s="27" t="s">
        <v>62</v>
      </c>
      <c r="R68" s="29">
        <f t="shared" si="33"/>
        <v>79624.027585737364</v>
      </c>
      <c r="S68" s="29">
        <f t="shared" si="34"/>
        <v>378577.07365448761</v>
      </c>
      <c r="T68" s="35">
        <f t="shared" si="35"/>
        <v>19.157790348331382</v>
      </c>
      <c r="U68" s="42">
        <v>0.7557222850963411</v>
      </c>
      <c r="V68" s="43">
        <f t="shared" si="48"/>
        <v>0.2442777149036589</v>
      </c>
      <c r="W68" s="29">
        <f t="shared" si="44"/>
        <v>286099.1311872552</v>
      </c>
      <c r="X68" s="29">
        <f t="shared" si="36"/>
        <v>1028554.2600890328</v>
      </c>
      <c r="Y68" s="35">
        <f t="shared" si="45"/>
        <v>12.91763668927082</v>
      </c>
      <c r="Z68" s="36">
        <f t="shared" si="46"/>
        <v>6.240153659060562</v>
      </c>
    </row>
    <row r="69" spans="1:26" s="2" customFormat="1" ht="13.2" x14ac:dyDescent="0.25">
      <c r="A69" s="2">
        <v>16</v>
      </c>
      <c r="B69" s="1" t="s">
        <v>63</v>
      </c>
      <c r="C69" s="1">
        <v>5</v>
      </c>
      <c r="D69" s="49">
        <f t="shared" si="37"/>
        <v>1517</v>
      </c>
      <c r="E69" s="49">
        <f t="shared" si="37"/>
        <v>39</v>
      </c>
      <c r="F69" s="3">
        <f t="shared" si="38"/>
        <v>2.5708635464733027E-2</v>
      </c>
      <c r="G69" s="2">
        <v>0.5</v>
      </c>
      <c r="H69" s="3">
        <f t="shared" si="39"/>
        <v>0.12078042737689687</v>
      </c>
      <c r="I69" s="3">
        <f t="shared" si="40"/>
        <v>0.87921957262310313</v>
      </c>
      <c r="J69" s="5">
        <f t="shared" si="47"/>
        <v>71806.801876057682</v>
      </c>
      <c r="K69" s="5">
        <f t="shared" si="41"/>
        <v>8672.856219158406</v>
      </c>
      <c r="L69" s="5">
        <f t="shared" si="42"/>
        <v>337351.86883239239</v>
      </c>
      <c r="M69" s="5">
        <f t="shared" si="32"/>
        <v>1146843.3535228232</v>
      </c>
      <c r="N69" s="33">
        <f t="shared" si="43"/>
        <v>15.971235642862011</v>
      </c>
      <c r="O69" s="4"/>
      <c r="Q69" s="27" t="s">
        <v>64</v>
      </c>
      <c r="R69" s="29">
        <f t="shared" si="33"/>
        <v>71806.801876057682</v>
      </c>
      <c r="S69" s="29">
        <f t="shared" si="34"/>
        <v>337351.86883239239</v>
      </c>
      <c r="T69" s="35">
        <f t="shared" si="35"/>
        <v>15.971235642862011</v>
      </c>
      <c r="U69" s="42">
        <v>0.69850988448397933</v>
      </c>
      <c r="V69" s="43">
        <f t="shared" si="48"/>
        <v>0.30149011551602067</v>
      </c>
      <c r="W69" s="29">
        <f t="shared" si="44"/>
        <v>235643.61492856895</v>
      </c>
      <c r="X69" s="29">
        <f t="shared" si="36"/>
        <v>742455.12890177756</v>
      </c>
      <c r="Y69" s="35">
        <f t="shared" si="45"/>
        <v>10.339621171031878</v>
      </c>
      <c r="Z69" s="36">
        <f t="shared" si="46"/>
        <v>5.6316144718301331</v>
      </c>
    </row>
    <row r="70" spans="1:26" s="2" customFormat="1" ht="13.2" x14ac:dyDescent="0.25">
      <c r="A70" s="2">
        <v>17</v>
      </c>
      <c r="B70" s="1" t="s">
        <v>65</v>
      </c>
      <c r="C70" s="1">
        <v>5</v>
      </c>
      <c r="D70" s="49">
        <f t="shared" si="37"/>
        <v>1055</v>
      </c>
      <c r="E70" s="49">
        <f t="shared" si="37"/>
        <v>40</v>
      </c>
      <c r="F70" s="3">
        <f t="shared" si="38"/>
        <v>3.7914691943127965E-2</v>
      </c>
      <c r="G70" s="2">
        <v>0.5</v>
      </c>
      <c r="H70" s="3">
        <f t="shared" si="39"/>
        <v>0.17316017316017315</v>
      </c>
      <c r="I70" s="3">
        <f t="shared" si="40"/>
        <v>0.82683982683982682</v>
      </c>
      <c r="J70" s="5">
        <f t="shared" si="47"/>
        <v>63133.945656899275</v>
      </c>
      <c r="K70" s="5">
        <f t="shared" si="41"/>
        <v>10932.28496223364</v>
      </c>
      <c r="L70" s="5">
        <f t="shared" si="42"/>
        <v>288339.01587891224</v>
      </c>
      <c r="M70" s="5">
        <f t="shared" si="32"/>
        <v>809491.48469043081</v>
      </c>
      <c r="N70" s="33">
        <f t="shared" si="43"/>
        <v>12.821810458190008</v>
      </c>
      <c r="O70" s="4"/>
      <c r="Q70" s="27" t="s">
        <v>66</v>
      </c>
      <c r="R70" s="29">
        <f t="shared" si="33"/>
        <v>63133.945656899275</v>
      </c>
      <c r="S70" s="29">
        <f t="shared" si="34"/>
        <v>288339.01587891224</v>
      </c>
      <c r="T70" s="35">
        <f t="shared" si="35"/>
        <v>12.821810458190008</v>
      </c>
      <c r="U70" s="42">
        <v>0.67065690345363116</v>
      </c>
      <c r="V70" s="43">
        <f t="shared" si="48"/>
        <v>0.32934309654636884</v>
      </c>
      <c r="W70" s="29">
        <f t="shared" si="44"/>
        <v>193376.55153421866</v>
      </c>
      <c r="X70" s="29">
        <f t="shared" si="36"/>
        <v>506811.51397320867</v>
      </c>
      <c r="Y70" s="35">
        <f t="shared" si="45"/>
        <v>8.0275596384783263</v>
      </c>
      <c r="Z70" s="36">
        <f t="shared" si="46"/>
        <v>4.7942508197116815</v>
      </c>
    </row>
    <row r="71" spans="1:26" s="2" customFormat="1" ht="13.2" x14ac:dyDescent="0.25">
      <c r="A71" s="2">
        <v>18</v>
      </c>
      <c r="B71" s="1" t="s">
        <v>67</v>
      </c>
      <c r="C71" s="1">
        <v>5</v>
      </c>
      <c r="D71" s="49">
        <f t="shared" ref="D71:E72" si="49">D21+D46</f>
        <v>701</v>
      </c>
      <c r="E71" s="49">
        <f t="shared" si="49"/>
        <v>46</v>
      </c>
      <c r="F71" s="3">
        <f t="shared" si="38"/>
        <v>6.5620542082738945E-2</v>
      </c>
      <c r="G71" s="2">
        <v>0.5</v>
      </c>
      <c r="H71" s="3">
        <f t="shared" si="39"/>
        <v>0.28186274509803921</v>
      </c>
      <c r="I71" s="3">
        <f t="shared" si="40"/>
        <v>0.71813725490196079</v>
      </c>
      <c r="J71" s="5">
        <f t="shared" si="47"/>
        <v>52201.660694665632</v>
      </c>
      <c r="K71" s="5">
        <f t="shared" si="41"/>
        <v>14713.703382074871</v>
      </c>
      <c r="L71" s="5">
        <f t="shared" si="42"/>
        <v>224224.04501814101</v>
      </c>
      <c r="M71" s="5">
        <f>L71+M72</f>
        <v>521152.46881151863</v>
      </c>
      <c r="N71" s="33">
        <f t="shared" si="43"/>
        <v>9.9834461562402748</v>
      </c>
      <c r="O71" s="4"/>
      <c r="Q71" s="27" t="s">
        <v>68</v>
      </c>
      <c r="R71" s="29">
        <f t="shared" si="33"/>
        <v>52201.660694665632</v>
      </c>
      <c r="S71" s="29">
        <f t="shared" si="34"/>
        <v>224224.04501814101</v>
      </c>
      <c r="T71" s="35">
        <f t="shared" si="35"/>
        <v>9.9834461562402748</v>
      </c>
      <c r="U71" s="42">
        <v>0.63527807449444496</v>
      </c>
      <c r="V71" s="43">
        <f t="shared" si="48"/>
        <v>0.36472192550555504</v>
      </c>
      <c r="W71" s="29">
        <f t="shared" si="44"/>
        <v>142444.61957448037</v>
      </c>
      <c r="X71" s="29">
        <f>X72+W71</f>
        <v>313434.96243899001</v>
      </c>
      <c r="Y71" s="35">
        <f t="shared" si="45"/>
        <v>6.004310174580695</v>
      </c>
      <c r="Z71" s="36">
        <f t="shared" si="46"/>
        <v>3.9791359816595797</v>
      </c>
    </row>
    <row r="72" spans="1:26" s="2" customFormat="1" ht="13.2" x14ac:dyDescent="0.25">
      <c r="A72" s="12">
        <v>19</v>
      </c>
      <c r="B72" s="13" t="s">
        <v>69</v>
      </c>
      <c r="C72" s="12"/>
      <c r="D72" s="50">
        <f t="shared" si="49"/>
        <v>499</v>
      </c>
      <c r="E72" s="50">
        <f t="shared" si="49"/>
        <v>63</v>
      </c>
      <c r="F72" s="17">
        <f t="shared" si="38"/>
        <v>0.12625250501002003</v>
      </c>
      <c r="G72" s="12"/>
      <c r="H72" s="17">
        <v>1</v>
      </c>
      <c r="I72" s="17">
        <f t="shared" si="40"/>
        <v>0</v>
      </c>
      <c r="J72" s="21">
        <f t="shared" si="47"/>
        <v>37487.957312590763</v>
      </c>
      <c r="K72" s="21">
        <f t="shared" si="41"/>
        <v>37487.957312590763</v>
      </c>
      <c r="L72" s="21">
        <f>K72/F72</f>
        <v>296928.42379337765</v>
      </c>
      <c r="M72" s="21">
        <f>L72</f>
        <v>296928.42379337765</v>
      </c>
      <c r="N72" s="34">
        <f t="shared" si="43"/>
        <v>7.9206349206349209</v>
      </c>
      <c r="O72" s="4"/>
      <c r="Q72" s="30" t="s">
        <v>69</v>
      </c>
      <c r="R72" s="31">
        <f t="shared" si="33"/>
        <v>37487.957312590763</v>
      </c>
      <c r="S72" s="31">
        <f t="shared" si="34"/>
        <v>296928.42379337765</v>
      </c>
      <c r="T72" s="38">
        <f t="shared" si="35"/>
        <v>7.9206349206349209</v>
      </c>
      <c r="U72" s="44">
        <v>0.57586384179742911</v>
      </c>
      <c r="V72" s="45">
        <f t="shared" si="48"/>
        <v>0.42413615820257089</v>
      </c>
      <c r="W72" s="31">
        <f t="shared" si="44"/>
        <v>170990.34286450961</v>
      </c>
      <c r="X72" s="31">
        <f>W72</f>
        <v>170990.34286450961</v>
      </c>
      <c r="Y72" s="38">
        <f t="shared" si="45"/>
        <v>4.5612072548717011</v>
      </c>
      <c r="Z72" s="37">
        <f t="shared" si="46"/>
        <v>3.3594276657632198</v>
      </c>
    </row>
    <row r="73" spans="1:26" s="2" customFormat="1" ht="13.2" x14ac:dyDescent="0.25">
      <c r="B73" s="2" t="s">
        <v>70</v>
      </c>
      <c r="D73" s="25">
        <f>SUM(D54:D72)</f>
        <v>63234</v>
      </c>
      <c r="E73" s="25">
        <f>SUM(E54:E72)</f>
        <v>430</v>
      </c>
    </row>
    <row r="77" spans="1:26" s="51" customFormat="1" ht="17.399999999999999" x14ac:dyDescent="0.3">
      <c r="C77" s="52" t="s">
        <v>81</v>
      </c>
      <c r="D77" s="52" t="s">
        <v>82</v>
      </c>
      <c r="E77" s="52" t="s">
        <v>83</v>
      </c>
      <c r="F77" s="52" t="s">
        <v>19</v>
      </c>
      <c r="G77" s="52" t="s">
        <v>20</v>
      </c>
    </row>
    <row r="78" spans="1:26" s="51" customFormat="1" ht="17.399999999999999" x14ac:dyDescent="0.3">
      <c r="C78" s="52" t="s">
        <v>84</v>
      </c>
      <c r="D78" s="53">
        <v>0</v>
      </c>
      <c r="E78" s="54">
        <f>$N$4</f>
        <v>72.72188901326993</v>
      </c>
      <c r="F78" s="54">
        <f>$Y$4</f>
        <v>65.608289503416145</v>
      </c>
      <c r="G78" s="54">
        <f>E78-F78</f>
        <v>7.1135995098537848</v>
      </c>
    </row>
    <row r="79" spans="1:26" s="51" customFormat="1" ht="17.399999999999999" x14ac:dyDescent="0.3">
      <c r="C79" s="52" t="s">
        <v>85</v>
      </c>
      <c r="D79" s="53">
        <v>0</v>
      </c>
      <c r="E79" s="54">
        <f>$N$29</f>
        <v>80.519360450004157</v>
      </c>
      <c r="F79" s="54">
        <f>$Y$29</f>
        <v>71.043710382744877</v>
      </c>
      <c r="G79" s="54">
        <f t="shared" ref="G79:G80" si="50">E79-F79</f>
        <v>9.4756500672592807</v>
      </c>
    </row>
    <row r="80" spans="1:26" s="51" customFormat="1" ht="17.399999999999999" x14ac:dyDescent="0.3">
      <c r="C80" s="52" t="s">
        <v>86</v>
      </c>
      <c r="D80" s="53">
        <v>0</v>
      </c>
      <c r="E80" s="54">
        <f>$N$54</f>
        <v>76.383268228360521</v>
      </c>
      <c r="F80" s="54">
        <f>$Y$54</f>
        <v>67.45044092840746</v>
      </c>
      <c r="G80" s="54">
        <f t="shared" si="50"/>
        <v>8.9328272999530611</v>
      </c>
    </row>
  </sheetData>
  <mergeCells count="30">
    <mergeCell ref="B1:N1"/>
    <mergeCell ref="Q1:Z1"/>
    <mergeCell ref="B2:B3"/>
    <mergeCell ref="R2:T2"/>
    <mergeCell ref="U2:U3"/>
    <mergeCell ref="V2:V3"/>
    <mergeCell ref="W2:W3"/>
    <mergeCell ref="X2:X3"/>
    <mergeCell ref="Y2:Y3"/>
    <mergeCell ref="Z2:Z3"/>
    <mergeCell ref="B26:N26"/>
    <mergeCell ref="Q26:Z26"/>
    <mergeCell ref="B27:B28"/>
    <mergeCell ref="R27:T27"/>
    <mergeCell ref="U27:U28"/>
    <mergeCell ref="V27:V28"/>
    <mergeCell ref="W27:W28"/>
    <mergeCell ref="X27:X28"/>
    <mergeCell ref="Y27:Y28"/>
    <mergeCell ref="Z27:Z28"/>
    <mergeCell ref="B51:N51"/>
    <mergeCell ref="Q51:Z51"/>
    <mergeCell ref="B52:B53"/>
    <mergeCell ref="R52:T52"/>
    <mergeCell ref="U52:U53"/>
    <mergeCell ref="V52:V53"/>
    <mergeCell ref="W52:W53"/>
    <mergeCell ref="X52:X53"/>
    <mergeCell ref="Y52:Y53"/>
    <mergeCell ref="Z52:Z53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A752AC-C8A4-A444-AA85-C4BC8E98743F}">
  <dimension ref="A1:Z80"/>
  <sheetViews>
    <sheetView topLeftCell="A36" workbookViewId="0">
      <selection activeCell="D4" sqref="D4:D22"/>
    </sheetView>
  </sheetViews>
  <sheetFormatPr defaultColWidth="8.796875" defaultRowHeight="13.8" x14ac:dyDescent="0.25"/>
  <cols>
    <col min="1" max="1" width="9" customWidth="1"/>
    <col min="4" max="4" width="10.19921875" bestFit="1" customWidth="1"/>
    <col min="8" max="8" width="19" customWidth="1"/>
    <col min="10" max="10" width="9.69921875" bestFit="1" customWidth="1"/>
    <col min="12" max="12" width="12.796875" bestFit="1" customWidth="1"/>
    <col min="21" max="22" width="20.19921875" customWidth="1"/>
    <col min="23" max="23" width="18.19921875" customWidth="1"/>
    <col min="24" max="24" width="20.296875" customWidth="1"/>
  </cols>
  <sheetData>
    <row r="1" spans="1:26" s="2" customFormat="1" ht="27.45" customHeight="1" thickBot="1" x14ac:dyDescent="0.3">
      <c r="B1" s="72" t="s">
        <v>87</v>
      </c>
      <c r="C1" s="72"/>
      <c r="D1" s="72"/>
      <c r="E1" s="72"/>
      <c r="F1" s="72"/>
      <c r="G1" s="72"/>
      <c r="H1" s="72"/>
      <c r="I1" s="72"/>
      <c r="J1" s="72"/>
      <c r="K1" s="72"/>
      <c r="L1" s="72"/>
      <c r="M1" s="72"/>
      <c r="N1" s="72"/>
      <c r="Q1" s="60" t="s">
        <v>90</v>
      </c>
      <c r="R1" s="61"/>
      <c r="S1" s="61"/>
      <c r="T1" s="61"/>
      <c r="U1" s="61"/>
      <c r="V1" s="61"/>
      <c r="W1" s="61"/>
      <c r="X1" s="61"/>
      <c r="Y1" s="61"/>
      <c r="Z1" s="62"/>
    </row>
    <row r="2" spans="1:26" s="9" customFormat="1" ht="35.549999999999997" customHeight="1" x14ac:dyDescent="0.25">
      <c r="A2" s="7"/>
      <c r="B2" s="67" t="s">
        <v>0</v>
      </c>
      <c r="C2" s="46" t="s">
        <v>1</v>
      </c>
      <c r="D2" s="47" t="s">
        <v>2</v>
      </c>
      <c r="E2" s="47" t="s">
        <v>3</v>
      </c>
      <c r="F2" s="47" t="s">
        <v>4</v>
      </c>
      <c r="G2" s="47" t="s">
        <v>5</v>
      </c>
      <c r="H2" s="47" t="s">
        <v>6</v>
      </c>
      <c r="I2" s="47" t="s">
        <v>7</v>
      </c>
      <c r="J2" s="47" t="s">
        <v>8</v>
      </c>
      <c r="K2" s="47" t="s">
        <v>9</v>
      </c>
      <c r="L2" s="47" t="s">
        <v>10</v>
      </c>
      <c r="M2" s="47" t="s">
        <v>11</v>
      </c>
      <c r="N2" s="48" t="s">
        <v>12</v>
      </c>
      <c r="Q2" s="26" t="s">
        <v>13</v>
      </c>
      <c r="R2" s="69" t="s">
        <v>14</v>
      </c>
      <c r="S2" s="69"/>
      <c r="T2" s="69"/>
      <c r="U2" s="64" t="s">
        <v>15</v>
      </c>
      <c r="V2" s="64" t="s">
        <v>16</v>
      </c>
      <c r="W2" s="70" t="s">
        <v>17</v>
      </c>
      <c r="X2" s="70" t="s">
        <v>18</v>
      </c>
      <c r="Y2" s="71" t="s">
        <v>19</v>
      </c>
      <c r="Z2" s="71" t="s">
        <v>20</v>
      </c>
    </row>
    <row r="3" spans="1:26" s="10" customFormat="1" ht="23.25" customHeight="1" thickBot="1" x14ac:dyDescent="0.35">
      <c r="B3" s="68"/>
      <c r="C3" s="11"/>
      <c r="D3" s="23" t="s">
        <v>21</v>
      </c>
      <c r="E3" s="23" t="s">
        <v>22</v>
      </c>
      <c r="F3" s="23" t="s">
        <v>23</v>
      </c>
      <c r="G3" s="23"/>
      <c r="H3" s="23" t="s">
        <v>24</v>
      </c>
      <c r="I3" s="23" t="s">
        <v>25</v>
      </c>
      <c r="J3" s="23" t="s">
        <v>26</v>
      </c>
      <c r="K3" s="23" t="s">
        <v>27</v>
      </c>
      <c r="L3" s="23" t="s">
        <v>28</v>
      </c>
      <c r="M3" s="23" t="s">
        <v>29</v>
      </c>
      <c r="N3" s="24" t="s">
        <v>30</v>
      </c>
      <c r="Q3" s="27" t="s">
        <v>31</v>
      </c>
      <c r="R3" s="28" t="s">
        <v>32</v>
      </c>
      <c r="S3" s="28" t="s">
        <v>33</v>
      </c>
      <c r="T3" s="28" t="s">
        <v>34</v>
      </c>
      <c r="U3" s="64"/>
      <c r="V3" s="64"/>
      <c r="W3" s="70"/>
      <c r="X3" s="70"/>
      <c r="Y3" s="71"/>
      <c r="Z3" s="71"/>
    </row>
    <row r="4" spans="1:26" s="2" customFormat="1" x14ac:dyDescent="0.25">
      <c r="A4" s="2">
        <v>1</v>
      </c>
      <c r="B4" s="1">
        <v>0</v>
      </c>
      <c r="C4" s="1">
        <v>1</v>
      </c>
      <c r="D4">
        <v>343</v>
      </c>
      <c r="E4">
        <v>2</v>
      </c>
      <c r="F4" s="3">
        <f>E4/D4</f>
        <v>5.8309037900874635E-3</v>
      </c>
      <c r="G4" s="2">
        <v>0.3</v>
      </c>
      <c r="H4" s="18">
        <f>C4*F4/(1+(1-G4)*C4*F4)</f>
        <v>5.8072009291521487E-3</v>
      </c>
      <c r="I4" s="18">
        <f>1-H4</f>
        <v>0.9941927990708479</v>
      </c>
      <c r="J4" s="41">
        <v>100000</v>
      </c>
      <c r="K4" s="20">
        <f>J4*H4</f>
        <v>580.72009291521488</v>
      </c>
      <c r="L4" s="20">
        <f>C4*(J5+G4*K4)</f>
        <v>99593.495934959341</v>
      </c>
      <c r="M4" s="5">
        <f t="shared" ref="M4:M20" si="0">L4+M5</f>
        <v>7242680.6827137992</v>
      </c>
      <c r="N4" s="32">
        <f>M4/J4</f>
        <v>72.426806827137995</v>
      </c>
      <c r="O4" s="4"/>
      <c r="Q4" s="39">
        <v>0</v>
      </c>
      <c r="R4" s="29">
        <f t="shared" ref="R4:R22" si="1">J4</f>
        <v>100000</v>
      </c>
      <c r="S4" s="29">
        <f t="shared" ref="S4:S22" si="2">L4</f>
        <v>99593.495934959341</v>
      </c>
      <c r="T4" s="35">
        <f t="shared" ref="T4:T22" si="3">N4</f>
        <v>72.426806827137995</v>
      </c>
      <c r="U4" s="42">
        <v>0.96680194174873568</v>
      </c>
      <c r="V4" s="43">
        <f>1-U4</f>
        <v>3.3198058251264317E-2</v>
      </c>
      <c r="W4" s="29">
        <f>S4*U4</f>
        <v>96287.185255463512</v>
      </c>
      <c r="X4" s="29">
        <f t="shared" ref="X4:X20" si="4">X5+W4</f>
        <v>6561722.9256586125</v>
      </c>
      <c r="Y4" s="40">
        <f>X4/R4</f>
        <v>65.617229256586128</v>
      </c>
      <c r="Z4" s="36">
        <f>T4-Y4</f>
        <v>6.8095775705518662</v>
      </c>
    </row>
    <row r="5" spans="1:26" s="2" customFormat="1" x14ac:dyDescent="0.25">
      <c r="A5" s="2">
        <v>2</v>
      </c>
      <c r="B5" s="1" t="s">
        <v>35</v>
      </c>
      <c r="C5" s="1">
        <v>4</v>
      </c>
      <c r="D5">
        <v>1407</v>
      </c>
      <c r="E5">
        <v>1</v>
      </c>
      <c r="F5" s="3">
        <f t="shared" ref="F5:F22" si="5">E5/D5</f>
        <v>7.1073205401563609E-4</v>
      </c>
      <c r="G5" s="2">
        <v>0.4</v>
      </c>
      <c r="H5" s="3">
        <f t="shared" ref="H5:H21" si="6">C5*F5/(1+(1-G5)*C5*F5)</f>
        <v>2.838087129274869E-3</v>
      </c>
      <c r="I5" s="3">
        <f t="shared" ref="I5:I22" si="7">1-H5</f>
        <v>0.99716191287072509</v>
      </c>
      <c r="J5" s="5">
        <f>I4*J4</f>
        <v>99419.279907084783</v>
      </c>
      <c r="K5" s="5">
        <f t="shared" ref="K5:K22" si="8">J5*H5</f>
        <v>282.1605787060729</v>
      </c>
      <c r="L5" s="5">
        <f t="shared" ref="L5:L21" si="9">C5*(J6+G5*K5)</f>
        <v>396999.9342394445</v>
      </c>
      <c r="M5" s="5">
        <f t="shared" si="0"/>
        <v>7143087.1867788397</v>
      </c>
      <c r="N5" s="33">
        <f t="shared" ref="N5:N22" si="10">M5/J5</f>
        <v>71.848108268885298</v>
      </c>
      <c r="O5" s="4"/>
      <c r="Q5" s="27" t="s">
        <v>36</v>
      </c>
      <c r="R5" s="29">
        <f t="shared" si="1"/>
        <v>99419.279907084783</v>
      </c>
      <c r="S5" s="29">
        <f t="shared" si="2"/>
        <v>396999.9342394445</v>
      </c>
      <c r="T5" s="35">
        <f t="shared" si="3"/>
        <v>71.848108268885298</v>
      </c>
      <c r="U5" s="42">
        <v>0.96680194174873568</v>
      </c>
      <c r="V5" s="43">
        <f>1-U5</f>
        <v>3.3198058251264317E-2</v>
      </c>
      <c r="W5" s="29">
        <f t="shared" ref="W5:W22" si="11">S5*U5</f>
        <v>383820.30729681533</v>
      </c>
      <c r="X5" s="29">
        <f t="shared" si="4"/>
        <v>6465435.7404031493</v>
      </c>
      <c r="Y5" s="35">
        <f t="shared" ref="Y5:Y22" si="12">X5/R5</f>
        <v>65.032011360830737</v>
      </c>
      <c r="Z5" s="36">
        <f t="shared" ref="Z5:Z22" si="13">T5-Y5</f>
        <v>6.8160969080545613</v>
      </c>
    </row>
    <row r="6" spans="1:26" s="2" customFormat="1" x14ac:dyDescent="0.25">
      <c r="A6" s="2">
        <v>3</v>
      </c>
      <c r="B6" s="1" t="s">
        <v>37</v>
      </c>
      <c r="C6" s="1">
        <v>5</v>
      </c>
      <c r="D6">
        <v>1889</v>
      </c>
      <c r="E6"/>
      <c r="F6" s="3">
        <f t="shared" si="5"/>
        <v>0</v>
      </c>
      <c r="G6" s="2">
        <v>0.5</v>
      </c>
      <c r="H6" s="3">
        <f t="shared" si="6"/>
        <v>0</v>
      </c>
      <c r="I6" s="3">
        <f t="shared" si="7"/>
        <v>1</v>
      </c>
      <c r="J6" s="5">
        <f t="shared" ref="J6:J22" si="14">I5*J5</f>
        <v>99137.1193283787</v>
      </c>
      <c r="K6" s="5">
        <f t="shared" si="8"/>
        <v>0</v>
      </c>
      <c r="L6" s="5">
        <f t="shared" si="9"/>
        <v>495685.5966418935</v>
      </c>
      <c r="M6" s="5">
        <f t="shared" si="0"/>
        <v>6746087.2525393954</v>
      </c>
      <c r="N6" s="33">
        <f t="shared" si="10"/>
        <v>68.048045961410949</v>
      </c>
      <c r="O6" s="4"/>
      <c r="Q6" s="27" t="s">
        <v>38</v>
      </c>
      <c r="R6" s="29">
        <f t="shared" si="1"/>
        <v>99137.1193283787</v>
      </c>
      <c r="S6" s="29">
        <f t="shared" si="2"/>
        <v>495685.5966418935</v>
      </c>
      <c r="T6" s="35">
        <f t="shared" si="3"/>
        <v>68.048045961410949</v>
      </c>
      <c r="U6" s="42">
        <v>0.96680194174873568</v>
      </c>
      <c r="V6" s="43">
        <f>1-U6</f>
        <v>3.3198058251264317E-2</v>
      </c>
      <c r="W6" s="29">
        <f t="shared" si="11"/>
        <v>479229.79733026319</v>
      </c>
      <c r="X6" s="29">
        <f t="shared" si="4"/>
        <v>6081615.4331063339</v>
      </c>
      <c r="Y6" s="35">
        <f t="shared" si="12"/>
        <v>61.345492730747814</v>
      </c>
      <c r="Z6" s="36">
        <f t="shared" si="13"/>
        <v>6.7025532306631348</v>
      </c>
    </row>
    <row r="7" spans="1:26" s="2" customFormat="1" x14ac:dyDescent="0.25">
      <c r="A7" s="2">
        <v>4</v>
      </c>
      <c r="B7" s="1" t="s">
        <v>39</v>
      </c>
      <c r="C7" s="1">
        <v>5</v>
      </c>
      <c r="D7">
        <v>1922</v>
      </c>
      <c r="E7">
        <v>1</v>
      </c>
      <c r="F7" s="3">
        <f t="shared" si="5"/>
        <v>5.2029136316337154E-4</v>
      </c>
      <c r="G7" s="2">
        <v>0.5</v>
      </c>
      <c r="H7" s="3">
        <f t="shared" si="6"/>
        <v>2.5980774227071968E-3</v>
      </c>
      <c r="I7" s="3">
        <f t="shared" si="7"/>
        <v>0.99740192257729277</v>
      </c>
      <c r="J7" s="5">
        <f t="shared" si="14"/>
        <v>99137.1193283787</v>
      </c>
      <c r="K7" s="5">
        <f t="shared" si="8"/>
        <v>257.56591147928998</v>
      </c>
      <c r="L7" s="5">
        <f t="shared" si="9"/>
        <v>495041.68186319526</v>
      </c>
      <c r="M7" s="5">
        <f t="shared" si="0"/>
        <v>6250401.6558975019</v>
      </c>
      <c r="N7" s="33">
        <f t="shared" si="10"/>
        <v>63.048045961410949</v>
      </c>
      <c r="O7" s="4"/>
      <c r="Q7" s="27" t="s">
        <v>40</v>
      </c>
      <c r="R7" s="29">
        <f t="shared" si="1"/>
        <v>99137.1193283787</v>
      </c>
      <c r="S7" s="29">
        <f t="shared" si="2"/>
        <v>495041.68186319526</v>
      </c>
      <c r="T7" s="35">
        <f t="shared" si="3"/>
        <v>63.048045961410949</v>
      </c>
      <c r="U7" s="42">
        <v>0.96680194174873568</v>
      </c>
      <c r="V7" s="43">
        <f>1-U7</f>
        <v>3.3198058251264317E-2</v>
      </c>
      <c r="W7" s="29">
        <f t="shared" si="11"/>
        <v>478607.25927189703</v>
      </c>
      <c r="X7" s="29">
        <f t="shared" si="4"/>
        <v>5602385.6357760709</v>
      </c>
      <c r="Y7" s="35">
        <f t="shared" si="12"/>
        <v>56.511483022004136</v>
      </c>
      <c r="Z7" s="36">
        <f t="shared" si="13"/>
        <v>6.5365629394068137</v>
      </c>
    </row>
    <row r="8" spans="1:26" s="2" customFormat="1" x14ac:dyDescent="0.25">
      <c r="A8" s="2">
        <v>5</v>
      </c>
      <c r="B8" s="1" t="s">
        <v>41</v>
      </c>
      <c r="C8" s="1">
        <v>5</v>
      </c>
      <c r="D8">
        <v>2130</v>
      </c>
      <c r="E8">
        <v>5</v>
      </c>
      <c r="F8" s="3">
        <f t="shared" si="5"/>
        <v>2.3474178403755869E-3</v>
      </c>
      <c r="G8" s="2">
        <v>0.5</v>
      </c>
      <c r="H8" s="3">
        <f t="shared" si="6"/>
        <v>1.1668611435239206E-2</v>
      </c>
      <c r="I8" s="3">
        <f t="shared" si="7"/>
        <v>0.98833138856476077</v>
      </c>
      <c r="J8" s="5">
        <f t="shared" si="14"/>
        <v>98879.553416899405</v>
      </c>
      <c r="K8" s="5">
        <f t="shared" si="8"/>
        <v>1153.7870877117784</v>
      </c>
      <c r="L8" s="5">
        <f t="shared" si="9"/>
        <v>491513.29936521756</v>
      </c>
      <c r="M8" s="5">
        <f t="shared" si="0"/>
        <v>5755359.9740343066</v>
      </c>
      <c r="N8" s="33">
        <f t="shared" si="10"/>
        <v>58.205764236903036</v>
      </c>
      <c r="O8" s="4"/>
      <c r="Q8" s="27" t="s">
        <v>42</v>
      </c>
      <c r="R8" s="29">
        <f t="shared" si="1"/>
        <v>98879.553416899405</v>
      </c>
      <c r="S8" s="29">
        <f t="shared" si="2"/>
        <v>491513.29936521756</v>
      </c>
      <c r="T8" s="35">
        <f t="shared" si="3"/>
        <v>58.205764236903036</v>
      </c>
      <c r="U8" s="42">
        <v>0.96680194174873568</v>
      </c>
      <c r="V8" s="43">
        <f>1-U8</f>
        <v>3.3198058251264317E-2</v>
      </c>
      <c r="W8" s="29">
        <f t="shared" si="11"/>
        <v>475196.01222161995</v>
      </c>
      <c r="X8" s="29">
        <f t="shared" si="4"/>
        <v>5123778.3765041735</v>
      </c>
      <c r="Y8" s="35">
        <f t="shared" si="12"/>
        <v>51.818381044877107</v>
      </c>
      <c r="Z8" s="36">
        <f t="shared" si="13"/>
        <v>6.3873831920259292</v>
      </c>
    </row>
    <row r="9" spans="1:26" s="2" customFormat="1" x14ac:dyDescent="0.25">
      <c r="A9" s="2">
        <v>6</v>
      </c>
      <c r="B9" s="1" t="s">
        <v>43</v>
      </c>
      <c r="C9" s="1">
        <v>5</v>
      </c>
      <c r="D9">
        <v>2222</v>
      </c>
      <c r="E9">
        <v>3</v>
      </c>
      <c r="F9" s="3">
        <f t="shared" si="5"/>
        <v>1.3501350135013501E-3</v>
      </c>
      <c r="G9" s="2">
        <v>0.5</v>
      </c>
      <c r="H9" s="3">
        <f t="shared" si="6"/>
        <v>6.727965911639381E-3</v>
      </c>
      <c r="I9" s="3">
        <f t="shared" si="7"/>
        <v>0.99327203408836062</v>
      </c>
      <c r="J9" s="5">
        <f t="shared" si="14"/>
        <v>97725.766329187623</v>
      </c>
      <c r="K9" s="5">
        <f t="shared" si="8"/>
        <v>657.49562455160992</v>
      </c>
      <c r="L9" s="5">
        <f t="shared" si="9"/>
        <v>486985.09258455911</v>
      </c>
      <c r="M9" s="5">
        <f t="shared" si="0"/>
        <v>5263846.6746690888</v>
      </c>
      <c r="N9" s="33">
        <f t="shared" si="10"/>
        <v>53.863447403808621</v>
      </c>
      <c r="O9" s="4"/>
      <c r="Q9" s="27" t="s">
        <v>44</v>
      </c>
      <c r="R9" s="29">
        <f t="shared" si="1"/>
        <v>97725.766329187623</v>
      </c>
      <c r="S9" s="29">
        <f t="shared" si="2"/>
        <v>486985.09258455911</v>
      </c>
      <c r="T9" s="35">
        <f t="shared" si="3"/>
        <v>53.863447403808621</v>
      </c>
      <c r="U9" s="42">
        <v>0.9555940589531835</v>
      </c>
      <c r="V9" s="43">
        <f t="shared" ref="V9:V22" si="15">1-U9</f>
        <v>4.4405941046816499E-2</v>
      </c>
      <c r="W9" s="29">
        <f t="shared" si="11"/>
        <v>465360.06127257069</v>
      </c>
      <c r="X9" s="29">
        <f t="shared" si="4"/>
        <v>4648582.364282554</v>
      </c>
      <c r="Y9" s="35">
        <f t="shared" si="12"/>
        <v>47.567622530826533</v>
      </c>
      <c r="Z9" s="36">
        <f t="shared" si="13"/>
        <v>6.295824872982088</v>
      </c>
    </row>
    <row r="10" spans="1:26" s="2" customFormat="1" x14ac:dyDescent="0.25">
      <c r="A10" s="2">
        <v>7</v>
      </c>
      <c r="B10" s="1" t="s">
        <v>45</v>
      </c>
      <c r="C10" s="1">
        <v>5</v>
      </c>
      <c r="D10">
        <v>2274</v>
      </c>
      <c r="E10">
        <v>5</v>
      </c>
      <c r="F10" s="3">
        <f t="shared" si="5"/>
        <v>2.1987686895338612E-3</v>
      </c>
      <c r="G10" s="2">
        <v>0.5</v>
      </c>
      <c r="H10" s="3">
        <f t="shared" si="6"/>
        <v>1.0933741526350316E-2</v>
      </c>
      <c r="I10" s="3">
        <f t="shared" si="7"/>
        <v>0.98906625847364971</v>
      </c>
      <c r="J10" s="5">
        <f t="shared" si="14"/>
        <v>97068.270704636016</v>
      </c>
      <c r="K10" s="5">
        <f t="shared" si="8"/>
        <v>1061.3193822942926</v>
      </c>
      <c r="L10" s="5">
        <f t="shared" si="9"/>
        <v>482688.05506744434</v>
      </c>
      <c r="M10" s="5">
        <f t="shared" si="0"/>
        <v>4776861.58208453</v>
      </c>
      <c r="N10" s="33">
        <f t="shared" si="10"/>
        <v>49.211359668905544</v>
      </c>
      <c r="O10" s="4"/>
      <c r="Q10" s="27" t="s">
        <v>46</v>
      </c>
      <c r="R10" s="29">
        <f t="shared" si="1"/>
        <v>97068.270704636016</v>
      </c>
      <c r="S10" s="29">
        <f t="shared" si="2"/>
        <v>482688.05506744434</v>
      </c>
      <c r="T10" s="35">
        <f t="shared" si="3"/>
        <v>49.211359668905544</v>
      </c>
      <c r="U10" s="42">
        <v>0.96363095511775332</v>
      </c>
      <c r="V10" s="43">
        <f t="shared" si="15"/>
        <v>3.6369044882246682E-2</v>
      </c>
      <c r="W10" s="29">
        <f t="shared" si="11"/>
        <v>465133.15152857208</v>
      </c>
      <c r="X10" s="29">
        <f t="shared" si="4"/>
        <v>4183222.3030099836</v>
      </c>
      <c r="Y10" s="35">
        <f t="shared" si="12"/>
        <v>43.095671455185318</v>
      </c>
      <c r="Z10" s="36">
        <f t="shared" si="13"/>
        <v>6.115688213720226</v>
      </c>
    </row>
    <row r="11" spans="1:26" s="2" customFormat="1" x14ac:dyDescent="0.25">
      <c r="A11" s="2">
        <v>8</v>
      </c>
      <c r="B11" s="1" t="s">
        <v>47</v>
      </c>
      <c r="C11" s="1">
        <v>5</v>
      </c>
      <c r="D11">
        <v>2433</v>
      </c>
      <c r="E11">
        <v>9</v>
      </c>
      <c r="F11" s="3">
        <f t="shared" si="5"/>
        <v>3.6991368680641184E-3</v>
      </c>
      <c r="G11" s="2">
        <v>0.5</v>
      </c>
      <c r="H11" s="3">
        <f t="shared" si="6"/>
        <v>1.8326206475259621E-2</v>
      </c>
      <c r="I11" s="3">
        <f t="shared" si="7"/>
        <v>0.98167379352474038</v>
      </c>
      <c r="J11" s="5">
        <f t="shared" si="14"/>
        <v>96006.951322341731</v>
      </c>
      <c r="K11" s="5">
        <f t="shared" si="8"/>
        <v>1759.4432129934341</v>
      </c>
      <c r="L11" s="5">
        <f t="shared" si="9"/>
        <v>475636.14857922512</v>
      </c>
      <c r="M11" s="5">
        <f t="shared" si="0"/>
        <v>4294173.5270170858</v>
      </c>
      <c r="N11" s="33">
        <f t="shared" si="10"/>
        <v>44.727735521977678</v>
      </c>
      <c r="O11" s="4"/>
      <c r="Q11" s="27" t="s">
        <v>48</v>
      </c>
      <c r="R11" s="29">
        <f t="shared" si="1"/>
        <v>96006.951322341731</v>
      </c>
      <c r="S11" s="29">
        <f t="shared" si="2"/>
        <v>475636.14857922512</v>
      </c>
      <c r="T11" s="35">
        <f t="shared" si="3"/>
        <v>44.727735521977678</v>
      </c>
      <c r="U11" s="42">
        <v>0.96005435016735896</v>
      </c>
      <c r="V11" s="43">
        <f t="shared" si="15"/>
        <v>3.9945649832641039E-2</v>
      </c>
      <c r="W11" s="29">
        <f t="shared" si="11"/>
        <v>456636.55354033335</v>
      </c>
      <c r="X11" s="29">
        <f t="shared" si="4"/>
        <v>3718089.1514814114</v>
      </c>
      <c r="Y11" s="35">
        <f t="shared" si="12"/>
        <v>38.727291099974515</v>
      </c>
      <c r="Z11" s="36">
        <f t="shared" si="13"/>
        <v>6.000444422003163</v>
      </c>
    </row>
    <row r="12" spans="1:26" s="2" customFormat="1" x14ac:dyDescent="0.25">
      <c r="A12" s="2">
        <v>9</v>
      </c>
      <c r="B12" s="1" t="s">
        <v>49</v>
      </c>
      <c r="C12" s="1">
        <v>5</v>
      </c>
      <c r="D12">
        <v>2709</v>
      </c>
      <c r="E12">
        <v>15</v>
      </c>
      <c r="F12" s="3">
        <f t="shared" si="5"/>
        <v>5.5370985603543747E-3</v>
      </c>
      <c r="G12" s="2">
        <v>0.5</v>
      </c>
      <c r="H12" s="3">
        <f t="shared" si="6"/>
        <v>2.7307482250136541E-2</v>
      </c>
      <c r="I12" s="3">
        <f t="shared" si="7"/>
        <v>0.97269251774986343</v>
      </c>
      <c r="J12" s="5">
        <f t="shared" si="14"/>
        <v>94247.508109348302</v>
      </c>
      <c r="K12" s="5">
        <f t="shared" si="8"/>
        <v>2573.6621548156286</v>
      </c>
      <c r="L12" s="5">
        <f t="shared" si="9"/>
        <v>464803.38515970245</v>
      </c>
      <c r="M12" s="5">
        <f t="shared" si="0"/>
        <v>3818537.3784378609</v>
      </c>
      <c r="N12" s="33">
        <f t="shared" si="10"/>
        <v>40.516056658044462</v>
      </c>
      <c r="O12" s="4"/>
      <c r="Q12" s="27" t="s">
        <v>50</v>
      </c>
      <c r="R12" s="29">
        <f t="shared" si="1"/>
        <v>94247.508109348302</v>
      </c>
      <c r="S12" s="29">
        <f t="shared" si="2"/>
        <v>464803.38515970245</v>
      </c>
      <c r="T12" s="35">
        <f t="shared" si="3"/>
        <v>40.516056658044462</v>
      </c>
      <c r="U12" s="42">
        <v>0.94127750867207383</v>
      </c>
      <c r="V12" s="43">
        <f t="shared" si="15"/>
        <v>5.8722491327926174E-2</v>
      </c>
      <c r="W12" s="29">
        <f t="shared" si="11"/>
        <v>437508.97240547108</v>
      </c>
      <c r="X12" s="29">
        <f t="shared" si="4"/>
        <v>3261452.5979410782</v>
      </c>
      <c r="Y12" s="35">
        <f t="shared" si="12"/>
        <v>34.605186528189797</v>
      </c>
      <c r="Z12" s="36">
        <f t="shared" si="13"/>
        <v>5.9108701298546649</v>
      </c>
    </row>
    <row r="13" spans="1:26" s="2" customFormat="1" x14ac:dyDescent="0.25">
      <c r="A13" s="2">
        <v>10</v>
      </c>
      <c r="B13" s="1" t="s">
        <v>51</v>
      </c>
      <c r="C13" s="1">
        <v>5</v>
      </c>
      <c r="D13">
        <v>2857</v>
      </c>
      <c r="E13">
        <v>17</v>
      </c>
      <c r="F13" s="3">
        <f t="shared" si="5"/>
        <v>5.9502975148757438E-3</v>
      </c>
      <c r="G13" s="2">
        <v>0.5</v>
      </c>
      <c r="H13" s="3">
        <f t="shared" si="6"/>
        <v>2.9315399206759785E-2</v>
      </c>
      <c r="I13" s="3">
        <f t="shared" si="7"/>
        <v>0.97068460079324026</v>
      </c>
      <c r="J13" s="5">
        <f t="shared" si="14"/>
        <v>91673.845954532677</v>
      </c>
      <c r="K13" s="5">
        <f t="shared" si="8"/>
        <v>2687.4553909761262</v>
      </c>
      <c r="L13" s="5">
        <f t="shared" si="9"/>
        <v>451650.5912952231</v>
      </c>
      <c r="M13" s="5">
        <f t="shared" si="0"/>
        <v>3353733.9932781584</v>
      </c>
      <c r="N13" s="33">
        <f t="shared" si="10"/>
        <v>36.583323829803149</v>
      </c>
      <c r="O13" s="4"/>
      <c r="Q13" s="27" t="s">
        <v>52</v>
      </c>
      <c r="R13" s="29">
        <f t="shared" si="1"/>
        <v>91673.845954532677</v>
      </c>
      <c r="S13" s="29">
        <f t="shared" si="2"/>
        <v>451650.5912952231</v>
      </c>
      <c r="T13" s="35">
        <f t="shared" si="3"/>
        <v>36.583323829803149</v>
      </c>
      <c r="U13" s="42">
        <v>0.95386474178345915</v>
      </c>
      <c r="V13" s="43">
        <f t="shared" si="15"/>
        <v>4.6135258216540853E-2</v>
      </c>
      <c r="W13" s="29">
        <f t="shared" si="11"/>
        <v>430813.57464216463</v>
      </c>
      <c r="X13" s="29">
        <f t="shared" si="4"/>
        <v>2823943.6255356073</v>
      </c>
      <c r="Y13" s="35">
        <f t="shared" si="12"/>
        <v>30.804245159913918</v>
      </c>
      <c r="Z13" s="36">
        <f t="shared" si="13"/>
        <v>5.7790786698892305</v>
      </c>
    </row>
    <row r="14" spans="1:26" s="2" customFormat="1" x14ac:dyDescent="0.25">
      <c r="A14" s="2">
        <v>11</v>
      </c>
      <c r="B14" s="1" t="s">
        <v>53</v>
      </c>
      <c r="C14" s="1">
        <v>5</v>
      </c>
      <c r="D14">
        <v>2682</v>
      </c>
      <c r="E14">
        <v>19</v>
      </c>
      <c r="F14" s="3">
        <f t="shared" si="5"/>
        <v>7.0842654735272185E-3</v>
      </c>
      <c r="G14" s="2">
        <v>0.5</v>
      </c>
      <c r="H14" s="3">
        <f t="shared" si="6"/>
        <v>3.4804909324052023E-2</v>
      </c>
      <c r="I14" s="3">
        <f t="shared" si="7"/>
        <v>0.965195090675948</v>
      </c>
      <c r="J14" s="5">
        <f t="shared" si="14"/>
        <v>88986.390563556561</v>
      </c>
      <c r="K14" s="5">
        <f t="shared" si="8"/>
        <v>3097.1632546392648</v>
      </c>
      <c r="L14" s="5">
        <f t="shared" si="9"/>
        <v>437189.04468118458</v>
      </c>
      <c r="M14" s="5">
        <f t="shared" si="0"/>
        <v>2902083.4019829351</v>
      </c>
      <c r="N14" s="33">
        <f t="shared" si="10"/>
        <v>32.612665640260872</v>
      </c>
      <c r="O14" s="4"/>
      <c r="Q14" s="27" t="s">
        <v>54</v>
      </c>
      <c r="R14" s="29">
        <f t="shared" si="1"/>
        <v>88986.390563556561</v>
      </c>
      <c r="S14" s="29">
        <f t="shared" si="2"/>
        <v>437189.04468118458</v>
      </c>
      <c r="T14" s="35">
        <f t="shared" si="3"/>
        <v>32.612665640260872</v>
      </c>
      <c r="U14" s="42">
        <v>0.94210046609890041</v>
      </c>
      <c r="V14" s="43">
        <f t="shared" si="15"/>
        <v>5.7899533901099587E-2</v>
      </c>
      <c r="W14" s="29">
        <f t="shared" si="11"/>
        <v>411876.00276747701</v>
      </c>
      <c r="X14" s="29">
        <f t="shared" si="4"/>
        <v>2393130.0508934427</v>
      </c>
      <c r="Y14" s="35">
        <f t="shared" si="12"/>
        <v>26.89321407169788</v>
      </c>
      <c r="Z14" s="36">
        <f t="shared" si="13"/>
        <v>5.7194515685629916</v>
      </c>
    </row>
    <row r="15" spans="1:26" s="2" customFormat="1" x14ac:dyDescent="0.25">
      <c r="A15" s="2">
        <v>12</v>
      </c>
      <c r="B15" s="1" t="s">
        <v>55</v>
      </c>
      <c r="C15" s="1">
        <v>5</v>
      </c>
      <c r="D15">
        <v>2328</v>
      </c>
      <c r="E15">
        <v>15</v>
      </c>
      <c r="F15" s="3">
        <f t="shared" si="5"/>
        <v>6.4432989690721646E-3</v>
      </c>
      <c r="G15" s="2">
        <v>0.5</v>
      </c>
      <c r="H15" s="3">
        <f t="shared" si="6"/>
        <v>3.1705770450221937E-2</v>
      </c>
      <c r="I15" s="3">
        <f t="shared" si="7"/>
        <v>0.96829422954977806</v>
      </c>
      <c r="J15" s="5">
        <f t="shared" si="14"/>
        <v>85889.227308917296</v>
      </c>
      <c r="K15" s="5">
        <f t="shared" si="8"/>
        <v>2723.1841252034651</v>
      </c>
      <c r="L15" s="5">
        <f t="shared" si="9"/>
        <v>422638.17623157782</v>
      </c>
      <c r="M15" s="5">
        <f t="shared" si="0"/>
        <v>2464894.3573017507</v>
      </c>
      <c r="N15" s="33">
        <f t="shared" si="10"/>
        <v>28.698527563139894</v>
      </c>
      <c r="O15" s="4"/>
      <c r="Q15" s="27" t="s">
        <v>56</v>
      </c>
      <c r="R15" s="29">
        <f t="shared" si="1"/>
        <v>85889.227308917296</v>
      </c>
      <c r="S15" s="29">
        <f t="shared" si="2"/>
        <v>422638.17623157782</v>
      </c>
      <c r="T15" s="35">
        <f t="shared" si="3"/>
        <v>28.698527563139894</v>
      </c>
      <c r="U15" s="42">
        <v>0.91645683631107144</v>
      </c>
      <c r="V15" s="43">
        <f t="shared" si="15"/>
        <v>8.3543163688928557E-2</v>
      </c>
      <c r="W15" s="29">
        <f t="shared" si="11"/>
        <v>387329.64589347289</v>
      </c>
      <c r="X15" s="29">
        <f t="shared" si="4"/>
        <v>1981254.0481259658</v>
      </c>
      <c r="Y15" s="35">
        <f t="shared" si="12"/>
        <v>23.067550031623881</v>
      </c>
      <c r="Z15" s="36">
        <f t="shared" si="13"/>
        <v>5.6309775315160131</v>
      </c>
    </row>
    <row r="16" spans="1:26" s="2" customFormat="1" x14ac:dyDescent="0.25">
      <c r="A16" s="2">
        <v>13</v>
      </c>
      <c r="B16" s="1" t="s">
        <v>57</v>
      </c>
      <c r="C16" s="1">
        <v>5</v>
      </c>
      <c r="D16">
        <v>1944</v>
      </c>
      <c r="E16">
        <v>27</v>
      </c>
      <c r="F16" s="3">
        <f t="shared" si="5"/>
        <v>1.3888888888888888E-2</v>
      </c>
      <c r="G16" s="2">
        <v>0.5</v>
      </c>
      <c r="H16" s="3">
        <f t="shared" si="6"/>
        <v>6.7114093959731544E-2</v>
      </c>
      <c r="I16" s="3">
        <f t="shared" si="7"/>
        <v>0.93288590604026844</v>
      </c>
      <c r="J16" s="5">
        <f t="shared" si="14"/>
        <v>83166.043183713831</v>
      </c>
      <c r="K16" s="5">
        <f t="shared" si="8"/>
        <v>5581.6136364908616</v>
      </c>
      <c r="L16" s="5">
        <f t="shared" si="9"/>
        <v>401876.18182734202</v>
      </c>
      <c r="M16" s="5">
        <f t="shared" si="0"/>
        <v>2042256.1810701727</v>
      </c>
      <c r="N16" s="33">
        <f t="shared" si="10"/>
        <v>24.55637063986353</v>
      </c>
      <c r="O16" s="4"/>
      <c r="Q16" s="27" t="s">
        <v>58</v>
      </c>
      <c r="R16" s="29">
        <f t="shared" si="1"/>
        <v>83166.043183713831</v>
      </c>
      <c r="S16" s="29">
        <f t="shared" si="2"/>
        <v>401876.18182734202</v>
      </c>
      <c r="T16" s="35">
        <f t="shared" si="3"/>
        <v>24.55637063986353</v>
      </c>
      <c r="U16" s="42">
        <v>0.8859396016463057</v>
      </c>
      <c r="V16" s="43">
        <f t="shared" si="15"/>
        <v>0.1140603983536943</v>
      </c>
      <c r="W16" s="29">
        <f t="shared" si="11"/>
        <v>356038.02443925373</v>
      </c>
      <c r="X16" s="29">
        <f t="shared" si="4"/>
        <v>1593924.4022324928</v>
      </c>
      <c r="Y16" s="35">
        <f t="shared" si="12"/>
        <v>19.165567354352941</v>
      </c>
      <c r="Z16" s="36">
        <f t="shared" si="13"/>
        <v>5.3908032855105894</v>
      </c>
    </row>
    <row r="17" spans="1:26" s="2" customFormat="1" x14ac:dyDescent="0.25">
      <c r="A17" s="2">
        <v>14</v>
      </c>
      <c r="B17" s="1" t="s">
        <v>59</v>
      </c>
      <c r="C17" s="1">
        <v>5</v>
      </c>
      <c r="D17">
        <v>1548</v>
      </c>
      <c r="E17">
        <v>17</v>
      </c>
      <c r="F17" s="3">
        <f t="shared" si="5"/>
        <v>1.0981912144702842E-2</v>
      </c>
      <c r="G17" s="2">
        <v>0.5</v>
      </c>
      <c r="H17" s="3">
        <f t="shared" si="6"/>
        <v>5.3442313737818298E-2</v>
      </c>
      <c r="I17" s="3">
        <f t="shared" si="7"/>
        <v>0.94655768626218173</v>
      </c>
      <c r="J17" s="5">
        <f t="shared" si="14"/>
        <v>77584.429547222971</v>
      </c>
      <c r="K17" s="5">
        <f t="shared" si="8"/>
        <v>4146.2914250323502</v>
      </c>
      <c r="L17" s="5">
        <f t="shared" si="9"/>
        <v>377556.41917353391</v>
      </c>
      <c r="M17" s="5">
        <f t="shared" si="0"/>
        <v>1640379.9992428306</v>
      </c>
      <c r="N17" s="33">
        <f t="shared" si="10"/>
        <v>21.143159894529969</v>
      </c>
      <c r="O17" s="4"/>
      <c r="Q17" s="27" t="s">
        <v>60</v>
      </c>
      <c r="R17" s="29">
        <f t="shared" si="1"/>
        <v>77584.429547222971</v>
      </c>
      <c r="S17" s="29">
        <f t="shared" si="2"/>
        <v>377556.41917353391</v>
      </c>
      <c r="T17" s="35">
        <f t="shared" si="3"/>
        <v>21.143159894529969</v>
      </c>
      <c r="U17" s="42">
        <v>0.85631920960893304</v>
      </c>
      <c r="V17" s="43">
        <f t="shared" si="15"/>
        <v>0.14368079039106696</v>
      </c>
      <c r="W17" s="29">
        <f t="shared" si="11"/>
        <v>323308.81444945955</v>
      </c>
      <c r="X17" s="29">
        <f t="shared" si="4"/>
        <v>1237886.3777932392</v>
      </c>
      <c r="Y17" s="35">
        <f t="shared" si="12"/>
        <v>15.955345486426246</v>
      </c>
      <c r="Z17" s="36">
        <f t="shared" si="13"/>
        <v>5.1878144081037227</v>
      </c>
    </row>
    <row r="18" spans="1:26" s="2" customFormat="1" x14ac:dyDescent="0.25">
      <c r="A18" s="2">
        <v>15</v>
      </c>
      <c r="B18" s="1" t="s">
        <v>61</v>
      </c>
      <c r="C18" s="1">
        <v>5</v>
      </c>
      <c r="D18">
        <v>1163</v>
      </c>
      <c r="E18">
        <v>23</v>
      </c>
      <c r="F18" s="3">
        <f t="shared" si="5"/>
        <v>1.9776440240756664E-2</v>
      </c>
      <c r="G18" s="2">
        <v>0.5</v>
      </c>
      <c r="H18" s="3">
        <f t="shared" si="6"/>
        <v>9.4223678820155685E-2</v>
      </c>
      <c r="I18" s="3">
        <f t="shared" si="7"/>
        <v>0.9057763211798443</v>
      </c>
      <c r="J18" s="5">
        <f t="shared" si="14"/>
        <v>73438.138122190619</v>
      </c>
      <c r="K18" s="5">
        <f t="shared" si="8"/>
        <v>6919.6115395755196</v>
      </c>
      <c r="L18" s="5">
        <f t="shared" si="9"/>
        <v>349891.66176201432</v>
      </c>
      <c r="M18" s="5">
        <f t="shared" si="0"/>
        <v>1262823.5800692965</v>
      </c>
      <c r="N18" s="33">
        <f t="shared" si="10"/>
        <v>17.195746138990312</v>
      </c>
      <c r="O18" s="4"/>
      <c r="Q18" s="27" t="s">
        <v>62</v>
      </c>
      <c r="R18" s="29">
        <f t="shared" si="1"/>
        <v>73438.138122190619</v>
      </c>
      <c r="S18" s="29">
        <f t="shared" si="2"/>
        <v>349891.66176201432</v>
      </c>
      <c r="T18" s="35">
        <f t="shared" si="3"/>
        <v>17.195746138990312</v>
      </c>
      <c r="U18" s="42">
        <v>0.77613843304153718</v>
      </c>
      <c r="V18" s="43">
        <f t="shared" si="15"/>
        <v>0.22386156695846282</v>
      </c>
      <c r="W18" s="29">
        <f t="shared" si="11"/>
        <v>271564.36609426932</v>
      </c>
      <c r="X18" s="29">
        <f t="shared" si="4"/>
        <v>914577.56334377965</v>
      </c>
      <c r="Y18" s="35">
        <f t="shared" si="12"/>
        <v>12.453713924800935</v>
      </c>
      <c r="Z18" s="36">
        <f t="shared" si="13"/>
        <v>4.7420322141893774</v>
      </c>
    </row>
    <row r="19" spans="1:26" s="2" customFormat="1" x14ac:dyDescent="0.25">
      <c r="A19" s="2">
        <v>16</v>
      </c>
      <c r="B19" s="1" t="s">
        <v>63</v>
      </c>
      <c r="C19" s="1">
        <v>5</v>
      </c>
      <c r="D19">
        <v>736</v>
      </c>
      <c r="E19">
        <v>29</v>
      </c>
      <c r="F19" s="3">
        <f t="shared" si="5"/>
        <v>3.940217391304348E-2</v>
      </c>
      <c r="G19" s="2">
        <v>0.5</v>
      </c>
      <c r="H19" s="3">
        <f t="shared" si="6"/>
        <v>0.17934446505875079</v>
      </c>
      <c r="I19" s="3">
        <f t="shared" si="7"/>
        <v>0.82065553494124921</v>
      </c>
      <c r="J19" s="5">
        <f t="shared" si="14"/>
        <v>66518.526582615101</v>
      </c>
      <c r="K19" s="5">
        <f t="shared" si="8"/>
        <v>11929.7295664554</v>
      </c>
      <c r="L19" s="5">
        <f t="shared" si="9"/>
        <v>302768.308996937</v>
      </c>
      <c r="M19" s="5">
        <f t="shared" si="0"/>
        <v>912931.91830728215</v>
      </c>
      <c r="N19" s="33">
        <f t="shared" si="10"/>
        <v>13.724475949921008</v>
      </c>
      <c r="O19" s="4"/>
      <c r="Q19" s="27" t="s">
        <v>64</v>
      </c>
      <c r="R19" s="29">
        <f t="shared" si="1"/>
        <v>66518.526582615101</v>
      </c>
      <c r="S19" s="29">
        <f t="shared" si="2"/>
        <v>302768.308996937</v>
      </c>
      <c r="T19" s="35">
        <f t="shared" si="3"/>
        <v>13.724475949921008</v>
      </c>
      <c r="U19" s="42">
        <v>0.73716277889453141</v>
      </c>
      <c r="V19" s="43">
        <f t="shared" si="15"/>
        <v>0.26283722110546859</v>
      </c>
      <c r="W19" s="29">
        <f t="shared" si="11"/>
        <v>223189.52802138025</v>
      </c>
      <c r="X19" s="29">
        <f t="shared" si="4"/>
        <v>643013.19724951033</v>
      </c>
      <c r="Y19" s="35">
        <f t="shared" si="12"/>
        <v>9.6666782967734068</v>
      </c>
      <c r="Z19" s="36">
        <f t="shared" si="13"/>
        <v>4.0577976531476008</v>
      </c>
    </row>
    <row r="20" spans="1:26" s="2" customFormat="1" x14ac:dyDescent="0.25">
      <c r="A20" s="2">
        <v>17</v>
      </c>
      <c r="B20" s="1" t="s">
        <v>65</v>
      </c>
      <c r="C20" s="1">
        <v>5</v>
      </c>
      <c r="D20">
        <v>485</v>
      </c>
      <c r="E20">
        <v>26</v>
      </c>
      <c r="F20" s="3">
        <f t="shared" si="5"/>
        <v>5.3608247422680409E-2</v>
      </c>
      <c r="G20" s="2">
        <v>0.5</v>
      </c>
      <c r="H20" s="3">
        <f t="shared" si="6"/>
        <v>0.23636363636363636</v>
      </c>
      <c r="I20" s="3">
        <f t="shared" si="7"/>
        <v>0.76363636363636367</v>
      </c>
      <c r="J20" s="5">
        <f t="shared" si="14"/>
        <v>54588.797016159704</v>
      </c>
      <c r="K20" s="5">
        <f t="shared" si="8"/>
        <v>12902.806567455929</v>
      </c>
      <c r="L20" s="5">
        <f t="shared" si="9"/>
        <v>240686.96866215873</v>
      </c>
      <c r="M20" s="5">
        <f t="shared" si="0"/>
        <v>610163.60931034514</v>
      </c>
      <c r="N20" s="33">
        <f t="shared" si="10"/>
        <v>11.177451100996434</v>
      </c>
      <c r="O20" s="4"/>
      <c r="Q20" s="27" t="s">
        <v>66</v>
      </c>
      <c r="R20" s="29">
        <f t="shared" si="1"/>
        <v>54588.797016159704</v>
      </c>
      <c r="S20" s="29">
        <f t="shared" si="2"/>
        <v>240686.96866215873</v>
      </c>
      <c r="T20" s="35">
        <f t="shared" si="3"/>
        <v>11.177451100996434</v>
      </c>
      <c r="U20" s="42">
        <v>0.7271372759570951</v>
      </c>
      <c r="V20" s="43">
        <f t="shared" si="15"/>
        <v>0.2728627240429049</v>
      </c>
      <c r="W20" s="29">
        <f t="shared" si="11"/>
        <v>175012.46675137282</v>
      </c>
      <c r="X20" s="29">
        <f t="shared" si="4"/>
        <v>419823.66922813002</v>
      </c>
      <c r="Y20" s="35">
        <f t="shared" si="12"/>
        <v>7.6906561817775776</v>
      </c>
      <c r="Z20" s="36">
        <f t="shared" si="13"/>
        <v>3.4867949192188563</v>
      </c>
    </row>
    <row r="21" spans="1:26" s="2" customFormat="1" x14ac:dyDescent="0.25">
      <c r="A21" s="2">
        <v>18</v>
      </c>
      <c r="B21" s="1" t="s">
        <v>67</v>
      </c>
      <c r="C21" s="1">
        <v>5</v>
      </c>
      <c r="D21">
        <v>292</v>
      </c>
      <c r="E21">
        <v>31</v>
      </c>
      <c r="F21" s="3">
        <f t="shared" si="5"/>
        <v>0.10616438356164383</v>
      </c>
      <c r="G21" s="2">
        <v>0.5</v>
      </c>
      <c r="H21" s="3">
        <f t="shared" si="6"/>
        <v>0.41948579161028415</v>
      </c>
      <c r="I21" s="3">
        <f t="shared" si="7"/>
        <v>0.5805142083897159</v>
      </c>
      <c r="J21" s="5">
        <f t="shared" si="14"/>
        <v>41685.990448703778</v>
      </c>
      <c r="K21" s="5">
        <f t="shared" si="8"/>
        <v>17486.680702433248</v>
      </c>
      <c r="L21" s="5">
        <f t="shared" si="9"/>
        <v>164713.25048743578</v>
      </c>
      <c r="M21" s="5">
        <f>L21+M22</f>
        <v>369476.64064818644</v>
      </c>
      <c r="N21" s="33">
        <f t="shared" si="10"/>
        <v>8.8633288227334237</v>
      </c>
      <c r="O21" s="4"/>
      <c r="Q21" s="27" t="s">
        <v>68</v>
      </c>
      <c r="R21" s="29">
        <f t="shared" si="1"/>
        <v>41685.990448703778</v>
      </c>
      <c r="S21" s="29">
        <f t="shared" si="2"/>
        <v>164713.25048743578</v>
      </c>
      <c r="T21" s="35">
        <f t="shared" si="3"/>
        <v>8.8633288227334237</v>
      </c>
      <c r="U21" s="42">
        <v>0.68635947845240242</v>
      </c>
      <c r="V21" s="43">
        <f t="shared" si="15"/>
        <v>0.31364052154759758</v>
      </c>
      <c r="W21" s="29">
        <f t="shared" si="11"/>
        <v>113052.50069875634</v>
      </c>
      <c r="X21" s="29">
        <f>X22+W21</f>
        <v>244811.20247675723</v>
      </c>
      <c r="Y21" s="35">
        <f t="shared" si="12"/>
        <v>5.8727452518612191</v>
      </c>
      <c r="Z21" s="36">
        <f t="shared" si="13"/>
        <v>2.9905835708722046</v>
      </c>
    </row>
    <row r="22" spans="1:26" s="2" customFormat="1" x14ac:dyDescent="0.25">
      <c r="A22" s="12">
        <v>19</v>
      </c>
      <c r="B22" s="13" t="s">
        <v>69</v>
      </c>
      <c r="C22" s="12"/>
      <c r="D22">
        <v>220</v>
      </c>
      <c r="E22">
        <v>26</v>
      </c>
      <c r="F22" s="17">
        <f t="shared" si="5"/>
        <v>0.11818181818181818</v>
      </c>
      <c r="G22" s="12"/>
      <c r="H22" s="17">
        <v>1</v>
      </c>
      <c r="I22" s="17">
        <f t="shared" si="7"/>
        <v>0</v>
      </c>
      <c r="J22" s="21">
        <f t="shared" si="14"/>
        <v>24199.309746270534</v>
      </c>
      <c r="K22" s="21">
        <f t="shared" si="8"/>
        <v>24199.309746270534</v>
      </c>
      <c r="L22" s="21">
        <f>K22/F22</f>
        <v>204763.39016075069</v>
      </c>
      <c r="M22" s="21">
        <f>L22</f>
        <v>204763.39016075069</v>
      </c>
      <c r="N22" s="34">
        <f t="shared" si="10"/>
        <v>8.4615384615384617</v>
      </c>
      <c r="O22" s="4"/>
      <c r="Q22" s="30" t="s">
        <v>69</v>
      </c>
      <c r="R22" s="31">
        <f t="shared" si="1"/>
        <v>24199.309746270534</v>
      </c>
      <c r="S22" s="31">
        <f t="shared" si="2"/>
        <v>204763.39016075069</v>
      </c>
      <c r="T22" s="38">
        <f t="shared" si="3"/>
        <v>8.4615384615384617</v>
      </c>
      <c r="U22" s="44">
        <v>0.64346806172022719</v>
      </c>
      <c r="V22" s="45">
        <f t="shared" si="15"/>
        <v>0.35653193827977281</v>
      </c>
      <c r="W22" s="31">
        <f t="shared" si="11"/>
        <v>131758.70177800089</v>
      </c>
      <c r="X22" s="31">
        <f>W22</f>
        <v>131758.70177800089</v>
      </c>
      <c r="Y22" s="38">
        <f t="shared" si="12"/>
        <v>5.4447297530173078</v>
      </c>
      <c r="Z22" s="37">
        <f t="shared" si="13"/>
        <v>3.0168087085211539</v>
      </c>
    </row>
    <row r="23" spans="1:26" s="2" customFormat="1" ht="13.2" x14ac:dyDescent="0.25">
      <c r="B23" s="2" t="s">
        <v>70</v>
      </c>
      <c r="D23" s="25">
        <f>SUM(D4:D22)</f>
        <v>31584</v>
      </c>
      <c r="E23" s="25">
        <f>SUM(E4:E22)</f>
        <v>271</v>
      </c>
    </row>
    <row r="24" spans="1:26" s="2" customFormat="1" ht="13.2" x14ac:dyDescent="0.25">
      <c r="D24" s="14"/>
      <c r="E24" s="14"/>
      <c r="F24" s="5"/>
    </row>
    <row r="25" spans="1:26" x14ac:dyDescent="0.25">
      <c r="D25" s="15"/>
      <c r="E25" s="15"/>
      <c r="K25" s="16"/>
    </row>
    <row r="26" spans="1:26" s="2" customFormat="1" ht="18" thickBot="1" x14ac:dyDescent="0.35">
      <c r="B26" s="73" t="s">
        <v>88</v>
      </c>
      <c r="C26" s="73"/>
      <c r="D26" s="73"/>
      <c r="E26" s="73"/>
      <c r="F26" s="73"/>
      <c r="G26" s="73"/>
      <c r="H26" s="73"/>
      <c r="I26" s="73"/>
      <c r="J26" s="73"/>
      <c r="K26" s="73"/>
      <c r="L26" s="73"/>
      <c r="M26" s="73"/>
      <c r="N26" s="73"/>
      <c r="Q26" s="60" t="s">
        <v>91</v>
      </c>
      <c r="R26" s="61"/>
      <c r="S26" s="61"/>
      <c r="T26" s="61"/>
      <c r="U26" s="61"/>
      <c r="V26" s="61"/>
      <c r="W26" s="61"/>
      <c r="X26" s="61"/>
      <c r="Y26" s="61"/>
      <c r="Z26" s="62"/>
    </row>
    <row r="27" spans="1:26" s="9" customFormat="1" ht="14.25" customHeight="1" x14ac:dyDescent="0.35">
      <c r="A27" s="7"/>
      <c r="B27" s="67" t="s">
        <v>0</v>
      </c>
      <c r="C27" s="6" t="s">
        <v>1</v>
      </c>
      <c r="D27" s="8" t="s">
        <v>71</v>
      </c>
      <c r="E27" s="8" t="s">
        <v>72</v>
      </c>
      <c r="F27" s="8" t="s">
        <v>73</v>
      </c>
      <c r="G27" s="8" t="s">
        <v>5</v>
      </c>
      <c r="H27" s="8" t="s">
        <v>74</v>
      </c>
      <c r="I27" s="8" t="s">
        <v>75</v>
      </c>
      <c r="J27" s="8" t="s">
        <v>76</v>
      </c>
      <c r="K27" s="8" t="s">
        <v>77</v>
      </c>
      <c r="L27" s="8" t="s">
        <v>78</v>
      </c>
      <c r="M27" s="8" t="s">
        <v>79</v>
      </c>
      <c r="N27" s="22" t="s">
        <v>80</v>
      </c>
      <c r="Q27" s="26" t="s">
        <v>13</v>
      </c>
      <c r="R27" s="63" t="s">
        <v>14</v>
      </c>
      <c r="S27" s="63"/>
      <c r="T27" s="63"/>
      <c r="U27" s="64" t="s">
        <v>15</v>
      </c>
      <c r="V27" s="65" t="s">
        <v>16</v>
      </c>
      <c r="W27" s="66" t="s">
        <v>17</v>
      </c>
      <c r="X27" s="66" t="s">
        <v>18</v>
      </c>
      <c r="Y27" s="59" t="s">
        <v>19</v>
      </c>
      <c r="Z27" s="59" t="s">
        <v>20</v>
      </c>
    </row>
    <row r="28" spans="1:26" s="10" customFormat="1" ht="32.549999999999997" customHeight="1" thickBot="1" x14ac:dyDescent="0.35">
      <c r="B28" s="68"/>
      <c r="C28" s="11"/>
      <c r="D28" s="23" t="s">
        <v>21</v>
      </c>
      <c r="E28" s="23" t="s">
        <v>22</v>
      </c>
      <c r="F28" s="23" t="s">
        <v>23</v>
      </c>
      <c r="G28" s="23"/>
      <c r="H28" s="23" t="s">
        <v>24</v>
      </c>
      <c r="I28" s="23" t="s">
        <v>25</v>
      </c>
      <c r="J28" s="23" t="s">
        <v>26</v>
      </c>
      <c r="K28" s="23" t="s">
        <v>27</v>
      </c>
      <c r="L28" s="23" t="s">
        <v>28</v>
      </c>
      <c r="M28" s="23" t="s">
        <v>29</v>
      </c>
      <c r="N28" s="24" t="s">
        <v>30</v>
      </c>
      <c r="Q28" s="27" t="s">
        <v>31</v>
      </c>
      <c r="R28" s="28" t="s">
        <v>32</v>
      </c>
      <c r="S28" s="28" t="s">
        <v>33</v>
      </c>
      <c r="T28" s="28" t="s">
        <v>34</v>
      </c>
      <c r="U28" s="64"/>
      <c r="V28" s="65"/>
      <c r="W28" s="66"/>
      <c r="X28" s="66"/>
      <c r="Y28" s="59"/>
      <c r="Z28" s="59"/>
    </row>
    <row r="29" spans="1:26" s="2" customFormat="1" x14ac:dyDescent="0.25">
      <c r="A29" s="2">
        <v>1</v>
      </c>
      <c r="B29" s="1">
        <v>0</v>
      </c>
      <c r="C29" s="1">
        <v>1</v>
      </c>
      <c r="D29">
        <v>300</v>
      </c>
      <c r="E29">
        <v>1</v>
      </c>
      <c r="F29" s="3">
        <f>E29/D29</f>
        <v>3.3333333333333335E-3</v>
      </c>
      <c r="G29" s="2">
        <v>0.3</v>
      </c>
      <c r="H29" s="18">
        <f>C29*F29/(1+(1-G29)*C29*F29)</f>
        <v>3.3255736614566018E-3</v>
      </c>
      <c r="I29" s="18">
        <f>1-H29</f>
        <v>0.99667442633854342</v>
      </c>
      <c r="J29" s="19">
        <v>100000</v>
      </c>
      <c r="K29" s="20">
        <f>J29*H29</f>
        <v>332.55736614566018</v>
      </c>
      <c r="L29" s="20">
        <f>C29*(J30+G29*K29)</f>
        <v>99767.209843698045</v>
      </c>
      <c r="M29" s="5">
        <f t="shared" ref="M29:M45" si="16">L29+M30</f>
        <v>8024900.4258775832</v>
      </c>
      <c r="N29" s="32">
        <f>M29/J29</f>
        <v>80.249004258775827</v>
      </c>
      <c r="O29" s="4"/>
      <c r="Q29" s="39">
        <v>0</v>
      </c>
      <c r="R29" s="29">
        <f t="shared" ref="R29:R47" si="17">J29</f>
        <v>100000</v>
      </c>
      <c r="S29" s="29">
        <f t="shared" ref="S29:S47" si="18">L29</f>
        <v>99767.209843698045</v>
      </c>
      <c r="T29" s="35">
        <f t="shared" ref="T29:T47" si="19">N29</f>
        <v>80.249004258775827</v>
      </c>
      <c r="U29" s="42">
        <v>0.95864674002964168</v>
      </c>
      <c r="V29" s="43">
        <f>1-U29</f>
        <v>4.1353259970358325E-2</v>
      </c>
      <c r="W29" s="29">
        <f>S29*U29</f>
        <v>95641.510478514305</v>
      </c>
      <c r="X29" s="29">
        <f t="shared" ref="X29:X45" si="20">X30+W29</f>
        <v>7061801.2809130782</v>
      </c>
      <c r="Y29" s="40">
        <f>X29/R29</f>
        <v>70.618012809130789</v>
      </c>
      <c r="Z29" s="36">
        <f>T29-Y29</f>
        <v>9.6309914496450375</v>
      </c>
    </row>
    <row r="30" spans="1:26" s="2" customFormat="1" x14ac:dyDescent="0.25">
      <c r="A30" s="2">
        <v>2</v>
      </c>
      <c r="B30" s="1" t="s">
        <v>35</v>
      </c>
      <c r="C30" s="1">
        <v>4</v>
      </c>
      <c r="D30">
        <v>1308</v>
      </c>
      <c r="E30">
        <v>1</v>
      </c>
      <c r="F30" s="3">
        <f t="shared" ref="F30:F47" si="21">E30/D30</f>
        <v>7.6452599388379206E-4</v>
      </c>
      <c r="G30" s="2">
        <v>0.4</v>
      </c>
      <c r="H30" s="3">
        <f t="shared" ref="H30:H46" si="22">C30*F30/(1+(1-G30)*C30*F30)</f>
        <v>3.0525030525030525E-3</v>
      </c>
      <c r="I30" s="3">
        <f t="shared" ref="I30:I47" si="23">1-H30</f>
        <v>0.99694749694749696</v>
      </c>
      <c r="J30" s="5">
        <f>I29*J29</f>
        <v>99667.442633854342</v>
      </c>
      <c r="K30" s="5">
        <f t="shared" ref="K30:K47" si="24">J30*H30</f>
        <v>304.23517287501323</v>
      </c>
      <c r="L30" s="5">
        <f t="shared" ref="L30:L46" si="25">C30*(J31+G30*K30)</f>
        <v>397939.60612051736</v>
      </c>
      <c r="M30" s="5">
        <f t="shared" si="16"/>
        <v>7925133.2160338853</v>
      </c>
      <c r="N30" s="33">
        <f t="shared" ref="N30:N47" si="26">M30/J30</f>
        <v>79.51576770308273</v>
      </c>
      <c r="O30" s="4"/>
      <c r="Q30" s="27" t="s">
        <v>36</v>
      </c>
      <c r="R30" s="29">
        <f t="shared" si="17"/>
        <v>99667.442633854342</v>
      </c>
      <c r="S30" s="29">
        <f t="shared" si="18"/>
        <v>397939.60612051736</v>
      </c>
      <c r="T30" s="35">
        <f t="shared" si="19"/>
        <v>79.51576770308273</v>
      </c>
      <c r="U30" s="42">
        <v>0.95864674002964168</v>
      </c>
      <c r="V30" s="43">
        <f>1-U30</f>
        <v>4.1353259970358325E-2</v>
      </c>
      <c r="W30" s="29">
        <f t="shared" ref="W30:W47" si="27">S30*U30</f>
        <v>381483.5061361136</v>
      </c>
      <c r="X30" s="29">
        <f t="shared" si="20"/>
        <v>6966159.770434564</v>
      </c>
      <c r="Y30" s="35">
        <f t="shared" ref="Y30:Y47" si="28">X30/R30</f>
        <v>69.894035467790232</v>
      </c>
      <c r="Z30" s="36">
        <f t="shared" ref="Z30:Z47" si="29">T30-Y30</f>
        <v>9.6217322352924981</v>
      </c>
    </row>
    <row r="31" spans="1:26" s="2" customFormat="1" x14ac:dyDescent="0.25">
      <c r="A31" s="2">
        <v>3</v>
      </c>
      <c r="B31" s="1" t="s">
        <v>37</v>
      </c>
      <c r="C31" s="1">
        <v>5</v>
      </c>
      <c r="D31">
        <v>1740</v>
      </c>
      <c r="E31">
        <v>2</v>
      </c>
      <c r="F31" s="3">
        <f t="shared" si="21"/>
        <v>1.1494252873563218E-3</v>
      </c>
      <c r="G31" s="2">
        <v>0.5</v>
      </c>
      <c r="H31" s="3">
        <f t="shared" si="22"/>
        <v>5.7306590257879663E-3</v>
      </c>
      <c r="I31" s="3">
        <f t="shared" si="23"/>
        <v>0.99426934097421205</v>
      </c>
      <c r="J31" s="5">
        <f t="shared" ref="J31:J47" si="30">I30*J30</f>
        <v>99363.207460979334</v>
      </c>
      <c r="K31" s="5">
        <f t="shared" si="24"/>
        <v>569.41666166750338</v>
      </c>
      <c r="L31" s="5">
        <f t="shared" si="25"/>
        <v>495392.49565072788</v>
      </c>
      <c r="M31" s="5">
        <f t="shared" si="16"/>
        <v>7527193.6099133678</v>
      </c>
      <c r="N31" s="33">
        <f t="shared" si="26"/>
        <v>75.754334046325468</v>
      </c>
      <c r="O31" s="4"/>
      <c r="Q31" s="27" t="s">
        <v>38</v>
      </c>
      <c r="R31" s="29">
        <f t="shared" si="17"/>
        <v>99363.207460979334</v>
      </c>
      <c r="S31" s="29">
        <f t="shared" si="18"/>
        <v>495392.49565072788</v>
      </c>
      <c r="T31" s="35">
        <f t="shared" si="19"/>
        <v>75.754334046325468</v>
      </c>
      <c r="U31" s="42">
        <v>0.95864674002964168</v>
      </c>
      <c r="V31" s="43">
        <f>1-U31</f>
        <v>4.1353259970358325E-2</v>
      </c>
      <c r="W31" s="29">
        <f t="shared" si="27"/>
        <v>474906.40099071874</v>
      </c>
      <c r="X31" s="29">
        <f t="shared" si="20"/>
        <v>6584676.2642984502</v>
      </c>
      <c r="Y31" s="35">
        <f t="shared" si="28"/>
        <v>66.26875714418037</v>
      </c>
      <c r="Z31" s="36">
        <f t="shared" si="29"/>
        <v>9.4855769021450982</v>
      </c>
    </row>
    <row r="32" spans="1:26" s="2" customFormat="1" x14ac:dyDescent="0.25">
      <c r="A32" s="2">
        <v>4</v>
      </c>
      <c r="B32" s="1" t="s">
        <v>39</v>
      </c>
      <c r="C32" s="1">
        <v>5</v>
      </c>
      <c r="D32">
        <v>1887</v>
      </c>
      <c r="E32">
        <v>2</v>
      </c>
      <c r="F32" s="3">
        <f t="shared" si="21"/>
        <v>1.0598834128245894E-3</v>
      </c>
      <c r="G32" s="2">
        <v>0.5</v>
      </c>
      <c r="H32" s="3">
        <f t="shared" si="22"/>
        <v>5.2854122621564499E-3</v>
      </c>
      <c r="I32" s="3">
        <f t="shared" si="23"/>
        <v>0.9947145877378436</v>
      </c>
      <c r="J32" s="5">
        <f t="shared" si="30"/>
        <v>98793.790799311828</v>
      </c>
      <c r="K32" s="5">
        <f t="shared" si="24"/>
        <v>522.16591331560176</v>
      </c>
      <c r="L32" s="5">
        <f t="shared" si="25"/>
        <v>492663.53921327018</v>
      </c>
      <c r="M32" s="5">
        <f t="shared" si="16"/>
        <v>7031801.1142626395</v>
      </c>
      <c r="N32" s="33">
        <f t="shared" si="26"/>
        <v>71.176549228148673</v>
      </c>
      <c r="O32" s="4"/>
      <c r="Q32" s="27" t="s">
        <v>40</v>
      </c>
      <c r="R32" s="29">
        <f t="shared" si="17"/>
        <v>98793.790799311828</v>
      </c>
      <c r="S32" s="29">
        <f t="shared" si="18"/>
        <v>492663.53921327018</v>
      </c>
      <c r="T32" s="35">
        <f t="shared" si="19"/>
        <v>71.176549228148673</v>
      </c>
      <c r="U32" s="42">
        <v>0.95864674002964168</v>
      </c>
      <c r="V32" s="43">
        <f>1-U32</f>
        <v>4.1353259970358325E-2</v>
      </c>
      <c r="W32" s="29">
        <f t="shared" si="27"/>
        <v>472290.29579826701</v>
      </c>
      <c r="X32" s="29">
        <f t="shared" si="20"/>
        <v>6109769.8633077312</v>
      </c>
      <c r="Y32" s="35">
        <f t="shared" si="28"/>
        <v>61.84366258117398</v>
      </c>
      <c r="Z32" s="36">
        <f t="shared" si="29"/>
        <v>9.3328866469746927</v>
      </c>
    </row>
    <row r="33" spans="1:26" s="2" customFormat="1" x14ac:dyDescent="0.25">
      <c r="A33" s="2">
        <v>5</v>
      </c>
      <c r="B33" s="1" t="s">
        <v>41</v>
      </c>
      <c r="C33" s="1">
        <v>5</v>
      </c>
      <c r="D33">
        <v>2030</v>
      </c>
      <c r="E33">
        <v>1</v>
      </c>
      <c r="F33" s="3">
        <f t="shared" si="21"/>
        <v>4.9261083743842361E-4</v>
      </c>
      <c r="G33" s="2">
        <v>0.5</v>
      </c>
      <c r="H33" s="3">
        <f t="shared" si="22"/>
        <v>2.4600246002460021E-3</v>
      </c>
      <c r="I33" s="3">
        <f t="shared" si="23"/>
        <v>0.99753997539975403</v>
      </c>
      <c r="J33" s="5">
        <f t="shared" si="30"/>
        <v>98271.624885996236</v>
      </c>
      <c r="K33" s="5">
        <f t="shared" si="24"/>
        <v>241.75061472569797</v>
      </c>
      <c r="L33" s="5">
        <f t="shared" si="25"/>
        <v>490753.74789316696</v>
      </c>
      <c r="M33" s="5">
        <f t="shared" si="16"/>
        <v>6539137.5750493696</v>
      </c>
      <c r="N33" s="33">
        <f t="shared" si="26"/>
        <v>66.541461817033621</v>
      </c>
      <c r="O33" s="4"/>
      <c r="Q33" s="27" t="s">
        <v>42</v>
      </c>
      <c r="R33" s="29">
        <f t="shared" si="17"/>
        <v>98271.624885996236</v>
      </c>
      <c r="S33" s="29">
        <f t="shared" si="18"/>
        <v>490753.74789316696</v>
      </c>
      <c r="T33" s="35">
        <f t="shared" si="19"/>
        <v>66.541461817033621</v>
      </c>
      <c r="U33" s="42">
        <v>0.95864674002964168</v>
      </c>
      <c r="V33" s="43">
        <f>1-U33</f>
        <v>4.1353259970358325E-2</v>
      </c>
      <c r="W33" s="29">
        <f t="shared" si="27"/>
        <v>470459.48057511315</v>
      </c>
      <c r="X33" s="29">
        <f t="shared" si="20"/>
        <v>5637479.567509464</v>
      </c>
      <c r="Y33" s="35">
        <f t="shared" si="28"/>
        <v>57.366300537407803</v>
      </c>
      <c r="Z33" s="36">
        <f t="shared" si="29"/>
        <v>9.1751612796258186</v>
      </c>
    </row>
    <row r="34" spans="1:26" s="2" customFormat="1" x14ac:dyDescent="0.25">
      <c r="A34" s="2">
        <v>6</v>
      </c>
      <c r="B34" s="1" t="s">
        <v>43</v>
      </c>
      <c r="C34" s="1">
        <v>5</v>
      </c>
      <c r="D34">
        <v>2133</v>
      </c>
      <c r="E34">
        <v>2</v>
      </c>
      <c r="F34" s="3">
        <f t="shared" si="21"/>
        <v>9.3764650726676048E-4</v>
      </c>
      <c r="G34" s="2">
        <v>0.5</v>
      </c>
      <c r="H34" s="3">
        <f t="shared" si="22"/>
        <v>4.6772684752104769E-3</v>
      </c>
      <c r="I34" s="3">
        <f t="shared" si="23"/>
        <v>0.99532273152478956</v>
      </c>
      <c r="J34" s="5">
        <f t="shared" si="30"/>
        <v>98029.874271270543</v>
      </c>
      <c r="K34" s="5">
        <f t="shared" si="24"/>
        <v>458.51204055786036</v>
      </c>
      <c r="L34" s="5">
        <f t="shared" si="25"/>
        <v>489003.09125495807</v>
      </c>
      <c r="M34" s="5">
        <f t="shared" si="16"/>
        <v>6048383.8271562029</v>
      </c>
      <c r="N34" s="33">
        <f t="shared" si="26"/>
        <v>61.699393905361696</v>
      </c>
      <c r="O34" s="4"/>
      <c r="Q34" s="27" t="s">
        <v>44</v>
      </c>
      <c r="R34" s="29">
        <f t="shared" si="17"/>
        <v>98029.874271270543</v>
      </c>
      <c r="S34" s="29">
        <f t="shared" si="18"/>
        <v>489003.09125495807</v>
      </c>
      <c r="T34" s="35">
        <f t="shared" si="19"/>
        <v>61.699393905361696</v>
      </c>
      <c r="U34" s="42">
        <v>0.96918021726394632</v>
      </c>
      <c r="V34" s="43">
        <f t="shared" ref="V34:V47" si="31">1-U34</f>
        <v>3.081978273605368E-2</v>
      </c>
      <c r="W34" s="29">
        <f t="shared" si="27"/>
        <v>473932.12222522165</v>
      </c>
      <c r="X34" s="29">
        <f t="shared" si="20"/>
        <v>5167020.0869343504</v>
      </c>
      <c r="Y34" s="35">
        <f t="shared" si="28"/>
        <v>52.708627092962011</v>
      </c>
      <c r="Z34" s="36">
        <f t="shared" si="29"/>
        <v>8.9907668123996842</v>
      </c>
    </row>
    <row r="35" spans="1:26" s="2" customFormat="1" x14ac:dyDescent="0.25">
      <c r="A35" s="2">
        <v>7</v>
      </c>
      <c r="B35" s="1" t="s">
        <v>45</v>
      </c>
      <c r="C35" s="1">
        <v>5</v>
      </c>
      <c r="D35">
        <v>2211</v>
      </c>
      <c r="E35">
        <v>2</v>
      </c>
      <c r="F35" s="3">
        <f t="shared" si="21"/>
        <v>9.0456806874717323E-4</v>
      </c>
      <c r="G35" s="2">
        <v>0.5</v>
      </c>
      <c r="H35" s="3">
        <f t="shared" si="22"/>
        <v>4.5126353790613718E-3</v>
      </c>
      <c r="I35" s="3">
        <f t="shared" si="23"/>
        <v>0.99548736462093868</v>
      </c>
      <c r="J35" s="5">
        <f t="shared" si="30"/>
        <v>97571.362230712679</v>
      </c>
      <c r="K35" s="5">
        <f t="shared" si="24"/>
        <v>440.30398118552654</v>
      </c>
      <c r="L35" s="5">
        <f t="shared" si="25"/>
        <v>486756.05120059953</v>
      </c>
      <c r="M35" s="5">
        <f t="shared" si="16"/>
        <v>5559380.7359012449</v>
      </c>
      <c r="N35" s="33">
        <f t="shared" si="26"/>
        <v>56.977586545894411</v>
      </c>
      <c r="O35" s="4"/>
      <c r="Q35" s="27" t="s">
        <v>46</v>
      </c>
      <c r="R35" s="29">
        <f t="shared" si="17"/>
        <v>97571.362230712679</v>
      </c>
      <c r="S35" s="29">
        <f t="shared" si="18"/>
        <v>486756.05120059953</v>
      </c>
      <c r="T35" s="35">
        <f t="shared" si="19"/>
        <v>56.977586545894411</v>
      </c>
      <c r="U35" s="42">
        <v>0.96192878092594225</v>
      </c>
      <c r="V35" s="43">
        <f t="shared" si="31"/>
        <v>3.8071219074057749E-2</v>
      </c>
      <c r="W35" s="29">
        <f t="shared" si="27"/>
        <v>468224.65493971825</v>
      </c>
      <c r="X35" s="29">
        <f t="shared" si="20"/>
        <v>4693087.9647091292</v>
      </c>
      <c r="Y35" s="35">
        <f t="shared" si="28"/>
        <v>48.099030877646996</v>
      </c>
      <c r="Z35" s="36">
        <f t="shared" si="29"/>
        <v>8.8785556682474152</v>
      </c>
    </row>
    <row r="36" spans="1:26" s="2" customFormat="1" x14ac:dyDescent="0.25">
      <c r="A36" s="2">
        <v>8</v>
      </c>
      <c r="B36" s="1" t="s">
        <v>47</v>
      </c>
      <c r="C36" s="1">
        <v>5</v>
      </c>
      <c r="D36">
        <v>2327</v>
      </c>
      <c r="E36">
        <v>3</v>
      </c>
      <c r="F36" s="3">
        <f t="shared" si="21"/>
        <v>1.289213579716373E-3</v>
      </c>
      <c r="G36" s="2">
        <v>0.5</v>
      </c>
      <c r="H36" s="3">
        <f t="shared" si="22"/>
        <v>6.4253587491968304E-3</v>
      </c>
      <c r="I36" s="3">
        <f t="shared" si="23"/>
        <v>0.99357464125080319</v>
      </c>
      <c r="J36" s="5">
        <f t="shared" si="30"/>
        <v>97131.058249527152</v>
      </c>
      <c r="K36" s="5">
        <f t="shared" si="24"/>
        <v>624.10189494234623</v>
      </c>
      <c r="L36" s="5">
        <f t="shared" si="25"/>
        <v>484095.03651027987</v>
      </c>
      <c r="M36" s="5">
        <f t="shared" si="16"/>
        <v>5072624.6847006455</v>
      </c>
      <c r="N36" s="33">
        <f t="shared" si="26"/>
        <v>52.224538434135098</v>
      </c>
      <c r="O36" s="4"/>
      <c r="Q36" s="27" t="s">
        <v>48</v>
      </c>
      <c r="R36" s="29">
        <f t="shared" si="17"/>
        <v>97131.058249527152</v>
      </c>
      <c r="S36" s="29">
        <f t="shared" si="18"/>
        <v>484095.03651027987</v>
      </c>
      <c r="T36" s="35">
        <f t="shared" si="19"/>
        <v>52.224538434135098</v>
      </c>
      <c r="U36" s="42">
        <v>0.95558309086652893</v>
      </c>
      <c r="V36" s="43">
        <f t="shared" si="31"/>
        <v>4.4416909133471072E-2</v>
      </c>
      <c r="W36" s="29">
        <f t="shared" si="27"/>
        <v>462593.03126163839</v>
      </c>
      <c r="X36" s="29">
        <f t="shared" si="20"/>
        <v>4224863.3097694106</v>
      </c>
      <c r="Y36" s="35">
        <f t="shared" si="28"/>
        <v>43.496523006223683</v>
      </c>
      <c r="Z36" s="36">
        <f t="shared" si="29"/>
        <v>8.7280154279114157</v>
      </c>
    </row>
    <row r="37" spans="1:26" s="2" customFormat="1" x14ac:dyDescent="0.25">
      <c r="A37" s="2">
        <v>9</v>
      </c>
      <c r="B37" s="1" t="s">
        <v>49</v>
      </c>
      <c r="C37" s="1">
        <v>5</v>
      </c>
      <c r="D37">
        <v>2667</v>
      </c>
      <c r="E37">
        <v>1</v>
      </c>
      <c r="F37" s="3">
        <f t="shared" si="21"/>
        <v>3.7495313085864269E-4</v>
      </c>
      <c r="G37" s="2">
        <v>0.5</v>
      </c>
      <c r="H37" s="3">
        <f t="shared" si="22"/>
        <v>1.8730099269526129E-3</v>
      </c>
      <c r="I37" s="3">
        <f t="shared" si="23"/>
        <v>0.99812699007304739</v>
      </c>
      <c r="J37" s="5">
        <f t="shared" si="30"/>
        <v>96506.956354584807</v>
      </c>
      <c r="K37" s="5">
        <f t="shared" si="24"/>
        <v>180.75848727211988</v>
      </c>
      <c r="L37" s="5">
        <f t="shared" si="25"/>
        <v>482082.8855547437</v>
      </c>
      <c r="M37" s="5">
        <f t="shared" si="16"/>
        <v>4588529.6481903652</v>
      </c>
      <c r="N37" s="33">
        <f t="shared" si="26"/>
        <v>47.546102597321998</v>
      </c>
      <c r="O37" s="4"/>
      <c r="Q37" s="27" t="s">
        <v>50</v>
      </c>
      <c r="R37" s="29">
        <f t="shared" si="17"/>
        <v>96506.956354584807</v>
      </c>
      <c r="S37" s="29">
        <f t="shared" si="18"/>
        <v>482082.8855547437</v>
      </c>
      <c r="T37" s="35">
        <f t="shared" si="19"/>
        <v>47.546102597321998</v>
      </c>
      <c r="U37" s="42">
        <v>0.95343645724036619</v>
      </c>
      <c r="V37" s="43">
        <f t="shared" si="31"/>
        <v>4.6563542759633814E-2</v>
      </c>
      <c r="W37" s="29">
        <f t="shared" si="27"/>
        <v>459635.39849952771</v>
      </c>
      <c r="X37" s="29">
        <f t="shared" si="20"/>
        <v>3762270.2785077719</v>
      </c>
      <c r="Y37" s="35">
        <f t="shared" si="28"/>
        <v>38.984446516834282</v>
      </c>
      <c r="Z37" s="36">
        <f t="shared" si="29"/>
        <v>8.5616560804877153</v>
      </c>
    </row>
    <row r="38" spans="1:26" s="2" customFormat="1" x14ac:dyDescent="0.25">
      <c r="A38" s="2">
        <v>10</v>
      </c>
      <c r="B38" s="1" t="s">
        <v>51</v>
      </c>
      <c r="C38" s="1">
        <v>5</v>
      </c>
      <c r="D38">
        <v>2764</v>
      </c>
      <c r="E38">
        <v>4</v>
      </c>
      <c r="F38" s="3">
        <f t="shared" si="21"/>
        <v>1.4471780028943559E-3</v>
      </c>
      <c r="G38" s="2">
        <v>0.5</v>
      </c>
      <c r="H38" s="3">
        <f t="shared" si="22"/>
        <v>7.2098053352559486E-3</v>
      </c>
      <c r="I38" s="3">
        <f t="shared" si="23"/>
        <v>0.99279019466474405</v>
      </c>
      <c r="J38" s="5">
        <f t="shared" si="30"/>
        <v>96326.197867312687</v>
      </c>
      <c r="K38" s="5">
        <f t="shared" si="24"/>
        <v>694.49313530867119</v>
      </c>
      <c r="L38" s="5">
        <f t="shared" si="25"/>
        <v>479894.75649829174</v>
      </c>
      <c r="M38" s="5">
        <f t="shared" si="16"/>
        <v>4106446.7626356217</v>
      </c>
      <c r="N38" s="33">
        <f t="shared" si="26"/>
        <v>42.63063272041699</v>
      </c>
      <c r="O38" s="4"/>
      <c r="Q38" s="27" t="s">
        <v>52</v>
      </c>
      <c r="R38" s="29">
        <f t="shared" si="17"/>
        <v>96326.197867312687</v>
      </c>
      <c r="S38" s="29">
        <f t="shared" si="18"/>
        <v>479894.75649829174</v>
      </c>
      <c r="T38" s="35">
        <f t="shared" si="19"/>
        <v>42.63063272041699</v>
      </c>
      <c r="U38" s="42">
        <v>0.93748024841036759</v>
      </c>
      <c r="V38" s="43">
        <f t="shared" si="31"/>
        <v>6.2519751589632411E-2</v>
      </c>
      <c r="W38" s="29">
        <f t="shared" si="27"/>
        <v>449891.85553285142</v>
      </c>
      <c r="X38" s="29">
        <f t="shared" si="20"/>
        <v>3302634.880008244</v>
      </c>
      <c r="Y38" s="35">
        <f t="shared" si="28"/>
        <v>34.285946638914929</v>
      </c>
      <c r="Z38" s="36">
        <f t="shared" si="29"/>
        <v>8.3446860815020614</v>
      </c>
    </row>
    <row r="39" spans="1:26" s="2" customFormat="1" x14ac:dyDescent="0.25">
      <c r="A39" s="2">
        <v>11</v>
      </c>
      <c r="B39" s="1" t="s">
        <v>53</v>
      </c>
      <c r="C39" s="1">
        <v>5</v>
      </c>
      <c r="D39">
        <v>2895</v>
      </c>
      <c r="E39">
        <v>7</v>
      </c>
      <c r="F39" s="3">
        <f t="shared" si="21"/>
        <v>2.4179620034542313E-3</v>
      </c>
      <c r="G39" s="2">
        <v>0.5</v>
      </c>
      <c r="H39" s="3">
        <f t="shared" si="22"/>
        <v>1.2017167381974248E-2</v>
      </c>
      <c r="I39" s="3">
        <f t="shared" si="23"/>
        <v>0.98798283261802577</v>
      </c>
      <c r="J39" s="5">
        <f t="shared" si="30"/>
        <v>95631.704732004015</v>
      </c>
      <c r="K39" s="5">
        <f t="shared" si="24"/>
        <v>1149.2222027880309</v>
      </c>
      <c r="L39" s="5">
        <f t="shared" si="25"/>
        <v>475285.46815304994</v>
      </c>
      <c r="M39" s="5">
        <f t="shared" si="16"/>
        <v>3626552.0061373301</v>
      </c>
      <c r="N39" s="33">
        <f t="shared" si="26"/>
        <v>37.922067961669114</v>
      </c>
      <c r="O39" s="4"/>
      <c r="Q39" s="27" t="s">
        <v>54</v>
      </c>
      <c r="R39" s="29">
        <f t="shared" si="17"/>
        <v>95631.704732004015</v>
      </c>
      <c r="S39" s="29">
        <f t="shared" si="18"/>
        <v>475285.46815304994</v>
      </c>
      <c r="T39" s="35">
        <f t="shared" si="19"/>
        <v>37.922067961669114</v>
      </c>
      <c r="U39" s="42">
        <v>0.91788799906018037</v>
      </c>
      <c r="V39" s="43">
        <f t="shared" si="31"/>
        <v>8.2112000939819629E-2</v>
      </c>
      <c r="W39" s="29">
        <f t="shared" si="27"/>
        <v>436258.82734538411</v>
      </c>
      <c r="X39" s="29">
        <f t="shared" si="20"/>
        <v>2852743.0244753924</v>
      </c>
      <c r="Y39" s="35">
        <f t="shared" si="28"/>
        <v>29.830515229963229</v>
      </c>
      <c r="Z39" s="36">
        <f t="shared" si="29"/>
        <v>8.0915527317058853</v>
      </c>
    </row>
    <row r="40" spans="1:26" s="2" customFormat="1" x14ac:dyDescent="0.25">
      <c r="A40" s="2">
        <v>12</v>
      </c>
      <c r="B40" s="1" t="s">
        <v>55</v>
      </c>
      <c r="C40" s="1">
        <v>5</v>
      </c>
      <c r="D40">
        <v>2354</v>
      </c>
      <c r="E40">
        <v>6</v>
      </c>
      <c r="F40" s="3">
        <f t="shared" si="21"/>
        <v>2.5488530161427358E-3</v>
      </c>
      <c r="G40" s="2">
        <v>0.5</v>
      </c>
      <c r="H40" s="3">
        <f t="shared" si="22"/>
        <v>1.2663571127057833E-2</v>
      </c>
      <c r="I40" s="3">
        <f t="shared" si="23"/>
        <v>0.98733642887294215</v>
      </c>
      <c r="J40" s="5">
        <f t="shared" si="30"/>
        <v>94482.48252921598</v>
      </c>
      <c r="K40" s="5">
        <f t="shared" si="24"/>
        <v>1196.4856377697256</v>
      </c>
      <c r="L40" s="5">
        <f t="shared" si="25"/>
        <v>469421.19855165551</v>
      </c>
      <c r="M40" s="5">
        <f t="shared" si="16"/>
        <v>3151266.5379842799</v>
      </c>
      <c r="N40" s="33">
        <f t="shared" si="26"/>
        <v>33.352918484226343</v>
      </c>
      <c r="O40" s="4"/>
      <c r="Q40" s="27" t="s">
        <v>56</v>
      </c>
      <c r="R40" s="29">
        <f t="shared" si="17"/>
        <v>94482.48252921598</v>
      </c>
      <c r="S40" s="29">
        <f t="shared" si="18"/>
        <v>469421.19855165551</v>
      </c>
      <c r="T40" s="35">
        <f t="shared" si="19"/>
        <v>33.352918484226343</v>
      </c>
      <c r="U40" s="42">
        <v>0.89571782863194893</v>
      </c>
      <c r="V40" s="43">
        <f t="shared" si="31"/>
        <v>0.10428217136805107</v>
      </c>
      <c r="W40" s="29">
        <f t="shared" si="27"/>
        <v>420468.93668049586</v>
      </c>
      <c r="X40" s="29">
        <f t="shared" si="20"/>
        <v>2416484.1971300081</v>
      </c>
      <c r="Y40" s="35">
        <f t="shared" si="28"/>
        <v>25.576002370415914</v>
      </c>
      <c r="Z40" s="36">
        <f t="shared" si="29"/>
        <v>7.7769161138104295</v>
      </c>
    </row>
    <row r="41" spans="1:26" s="2" customFormat="1" x14ac:dyDescent="0.25">
      <c r="A41" s="2">
        <v>13</v>
      </c>
      <c r="B41" s="1" t="s">
        <v>57</v>
      </c>
      <c r="C41" s="1">
        <v>5</v>
      </c>
      <c r="D41">
        <v>2044</v>
      </c>
      <c r="E41">
        <v>7</v>
      </c>
      <c r="F41" s="3">
        <f t="shared" si="21"/>
        <v>3.4246575342465752E-3</v>
      </c>
      <c r="G41" s="2">
        <v>0.5</v>
      </c>
      <c r="H41" s="3">
        <f t="shared" si="22"/>
        <v>1.6977928692699491E-2</v>
      </c>
      <c r="I41" s="3">
        <f t="shared" si="23"/>
        <v>0.98302207130730046</v>
      </c>
      <c r="J41" s="5">
        <f t="shared" si="30"/>
        <v>93285.996891446252</v>
      </c>
      <c r="K41" s="5">
        <f t="shared" si="24"/>
        <v>1583.8030032503609</v>
      </c>
      <c r="L41" s="5">
        <f t="shared" si="25"/>
        <v>462470.47694910539</v>
      </c>
      <c r="M41" s="5">
        <f t="shared" si="16"/>
        <v>2681845.3394326246</v>
      </c>
      <c r="N41" s="33">
        <f t="shared" si="26"/>
        <v>28.748637832036003</v>
      </c>
      <c r="O41" s="4"/>
      <c r="Q41" s="27" t="s">
        <v>58</v>
      </c>
      <c r="R41" s="29">
        <f t="shared" si="17"/>
        <v>93285.996891446252</v>
      </c>
      <c r="S41" s="29">
        <f t="shared" si="18"/>
        <v>462470.47694910539</v>
      </c>
      <c r="T41" s="35">
        <f t="shared" si="19"/>
        <v>28.748637832036003</v>
      </c>
      <c r="U41" s="42">
        <v>0.86473435856680392</v>
      </c>
      <c r="V41" s="43">
        <f t="shared" si="31"/>
        <v>0.13526564143319608</v>
      </c>
      <c r="W41" s="29">
        <f t="shared" si="27"/>
        <v>399914.11124066851</v>
      </c>
      <c r="X41" s="29">
        <f t="shared" si="20"/>
        <v>1996015.2604495122</v>
      </c>
      <c r="Y41" s="35">
        <f t="shared" si="28"/>
        <v>21.396729701803018</v>
      </c>
      <c r="Z41" s="36">
        <f t="shared" si="29"/>
        <v>7.3519081302329852</v>
      </c>
    </row>
    <row r="42" spans="1:26" s="2" customFormat="1" x14ac:dyDescent="0.25">
      <c r="A42" s="2">
        <v>14</v>
      </c>
      <c r="B42" s="1" t="s">
        <v>59</v>
      </c>
      <c r="C42" s="1">
        <v>5</v>
      </c>
      <c r="D42">
        <v>1666</v>
      </c>
      <c r="E42">
        <v>14</v>
      </c>
      <c r="F42" s="3">
        <f t="shared" si="21"/>
        <v>8.4033613445378148E-3</v>
      </c>
      <c r="G42" s="2">
        <v>0.5</v>
      </c>
      <c r="H42" s="3">
        <f t="shared" si="22"/>
        <v>4.1152263374485597E-2</v>
      </c>
      <c r="I42" s="3">
        <f t="shared" si="23"/>
        <v>0.95884773662551437</v>
      </c>
      <c r="J42" s="5">
        <f t="shared" si="30"/>
        <v>91702.193888195892</v>
      </c>
      <c r="K42" s="5">
        <f t="shared" si="24"/>
        <v>3773.7528349051809</v>
      </c>
      <c r="L42" s="5">
        <f t="shared" si="25"/>
        <v>449076.58735371649</v>
      </c>
      <c r="M42" s="5">
        <f t="shared" si="16"/>
        <v>2219374.8624835191</v>
      </c>
      <c r="N42" s="33">
        <f t="shared" si="26"/>
        <v>24.201982181466676</v>
      </c>
      <c r="O42" s="4"/>
      <c r="Q42" s="27" t="s">
        <v>60</v>
      </c>
      <c r="R42" s="29">
        <f t="shared" si="17"/>
        <v>91702.193888195892</v>
      </c>
      <c r="S42" s="29">
        <f t="shared" si="18"/>
        <v>449076.58735371649</v>
      </c>
      <c r="T42" s="35">
        <f t="shared" si="19"/>
        <v>24.201982181466676</v>
      </c>
      <c r="U42" s="42">
        <v>0.81758889711164551</v>
      </c>
      <c r="V42" s="43">
        <f t="shared" si="31"/>
        <v>0.18241110288835449</v>
      </c>
      <c r="W42" s="29">
        <f t="shared" si="27"/>
        <v>367160.03177318658</v>
      </c>
      <c r="X42" s="29">
        <f t="shared" si="20"/>
        <v>1596101.1492088437</v>
      </c>
      <c r="Y42" s="35">
        <f t="shared" si="28"/>
        <v>17.405266782982576</v>
      </c>
      <c r="Z42" s="36">
        <f t="shared" si="29"/>
        <v>6.7967153984840998</v>
      </c>
    </row>
    <row r="43" spans="1:26" s="2" customFormat="1" x14ac:dyDescent="0.25">
      <c r="A43" s="2">
        <v>15</v>
      </c>
      <c r="B43" s="1" t="s">
        <v>61</v>
      </c>
      <c r="C43" s="1">
        <v>5</v>
      </c>
      <c r="D43">
        <v>1276</v>
      </c>
      <c r="E43">
        <v>20</v>
      </c>
      <c r="F43" s="3">
        <f t="shared" si="21"/>
        <v>1.5673981191222569E-2</v>
      </c>
      <c r="G43" s="2">
        <v>0.5</v>
      </c>
      <c r="H43" s="3">
        <f t="shared" si="22"/>
        <v>7.5414781297134234E-2</v>
      </c>
      <c r="I43" s="3">
        <f t="shared" si="23"/>
        <v>0.92458521870286581</v>
      </c>
      <c r="J43" s="5">
        <f t="shared" si="30"/>
        <v>87928.441053290706</v>
      </c>
      <c r="K43" s="5">
        <f t="shared" si="24"/>
        <v>6631.104151831878</v>
      </c>
      <c r="L43" s="5">
        <f t="shared" si="25"/>
        <v>423064.44488687388</v>
      </c>
      <c r="M43" s="5">
        <f t="shared" si="16"/>
        <v>1770298.2751298025</v>
      </c>
      <c r="N43" s="33">
        <f t="shared" si="26"/>
        <v>20.13339772573563</v>
      </c>
      <c r="O43" s="4"/>
      <c r="Q43" s="27" t="s">
        <v>62</v>
      </c>
      <c r="R43" s="29">
        <f t="shared" si="17"/>
        <v>87928.441053290706</v>
      </c>
      <c r="S43" s="29">
        <f t="shared" si="18"/>
        <v>423064.44488687388</v>
      </c>
      <c r="T43" s="35">
        <f t="shared" si="19"/>
        <v>20.13339772573563</v>
      </c>
      <c r="U43" s="42">
        <v>0.77888026534586052</v>
      </c>
      <c r="V43" s="43">
        <f t="shared" si="31"/>
        <v>0.22111973465413948</v>
      </c>
      <c r="W43" s="29">
        <f t="shared" si="27"/>
        <v>329516.54709188751</v>
      </c>
      <c r="X43" s="29">
        <f t="shared" si="20"/>
        <v>1228941.1174356572</v>
      </c>
      <c r="Y43" s="35">
        <f t="shared" si="28"/>
        <v>13.976605324900893</v>
      </c>
      <c r="Z43" s="36">
        <f t="shared" si="29"/>
        <v>6.1567924008347372</v>
      </c>
    </row>
    <row r="44" spans="1:26" s="2" customFormat="1" x14ac:dyDescent="0.25">
      <c r="A44" s="2">
        <v>16</v>
      </c>
      <c r="B44" s="1" t="s">
        <v>63</v>
      </c>
      <c r="C44" s="1">
        <v>5</v>
      </c>
      <c r="D44">
        <v>876</v>
      </c>
      <c r="E44">
        <v>22</v>
      </c>
      <c r="F44" s="3">
        <f t="shared" si="21"/>
        <v>2.5114155251141551E-2</v>
      </c>
      <c r="G44" s="2">
        <v>0.5</v>
      </c>
      <c r="H44" s="3">
        <f t="shared" si="22"/>
        <v>0.11815252416756175</v>
      </c>
      <c r="I44" s="3">
        <f t="shared" si="23"/>
        <v>0.88184747583243828</v>
      </c>
      <c r="J44" s="5">
        <f t="shared" si="30"/>
        <v>81297.336901458839</v>
      </c>
      <c r="K44" s="5">
        <f t="shared" si="24"/>
        <v>9605.4855630080256</v>
      </c>
      <c r="L44" s="5">
        <f t="shared" si="25"/>
        <v>382472.97059977415</v>
      </c>
      <c r="M44" s="5">
        <f t="shared" si="16"/>
        <v>1347233.8302429286</v>
      </c>
      <c r="N44" s="33">
        <f t="shared" si="26"/>
        <v>16.571684652793998</v>
      </c>
      <c r="O44" s="4"/>
      <c r="Q44" s="27" t="s">
        <v>64</v>
      </c>
      <c r="R44" s="29">
        <f t="shared" si="17"/>
        <v>81297.336901458839</v>
      </c>
      <c r="S44" s="29">
        <f t="shared" si="18"/>
        <v>382472.97059977415</v>
      </c>
      <c r="T44" s="35">
        <f t="shared" si="19"/>
        <v>16.571684652793998</v>
      </c>
      <c r="U44" s="42">
        <v>0.71980976748499381</v>
      </c>
      <c r="V44" s="43">
        <f t="shared" si="31"/>
        <v>0.28019023251500619</v>
      </c>
      <c r="W44" s="29">
        <f t="shared" si="27"/>
        <v>275307.78003671829</v>
      </c>
      <c r="X44" s="29">
        <f t="shared" si="20"/>
        <v>899424.57034376962</v>
      </c>
      <c r="Y44" s="35">
        <f t="shared" si="28"/>
        <v>11.063395242995099</v>
      </c>
      <c r="Z44" s="36">
        <f t="shared" si="29"/>
        <v>5.5082894097988984</v>
      </c>
    </row>
    <row r="45" spans="1:26" s="2" customFormat="1" x14ac:dyDescent="0.25">
      <c r="A45" s="2">
        <v>17</v>
      </c>
      <c r="B45" s="1" t="s">
        <v>65</v>
      </c>
      <c r="C45" s="1">
        <v>5</v>
      </c>
      <c r="D45">
        <v>586</v>
      </c>
      <c r="E45">
        <v>25</v>
      </c>
      <c r="F45" s="3">
        <f t="shared" si="21"/>
        <v>4.2662116040955635E-2</v>
      </c>
      <c r="G45" s="2">
        <v>0.5</v>
      </c>
      <c r="H45" s="3">
        <f t="shared" si="22"/>
        <v>0.19275250578257516</v>
      </c>
      <c r="I45" s="3">
        <f t="shared" si="23"/>
        <v>0.80724749421742481</v>
      </c>
      <c r="J45" s="5">
        <f t="shared" si="30"/>
        <v>71691.851338450811</v>
      </c>
      <c r="K45" s="5">
        <f t="shared" si="24"/>
        <v>13818.783989678259</v>
      </c>
      <c r="L45" s="5">
        <f t="shared" si="25"/>
        <v>323912.29671805841</v>
      </c>
      <c r="M45" s="5">
        <f t="shared" si="16"/>
        <v>964760.85964315454</v>
      </c>
      <c r="N45" s="33">
        <f t="shared" si="26"/>
        <v>13.457050440622671</v>
      </c>
      <c r="O45" s="4"/>
      <c r="Q45" s="27" t="s">
        <v>66</v>
      </c>
      <c r="R45" s="29">
        <f t="shared" si="17"/>
        <v>71691.851338450811</v>
      </c>
      <c r="S45" s="29">
        <f t="shared" si="18"/>
        <v>323912.29671805841</v>
      </c>
      <c r="T45" s="35">
        <f t="shared" si="19"/>
        <v>13.457050440622671</v>
      </c>
      <c r="U45" s="42">
        <v>0.68480776711742686</v>
      </c>
      <c r="V45" s="43">
        <f t="shared" si="31"/>
        <v>0.31519223288257314</v>
      </c>
      <c r="W45" s="29">
        <f t="shared" si="27"/>
        <v>221817.656657371</v>
      </c>
      <c r="X45" s="29">
        <f t="shared" si="20"/>
        <v>624116.79030705139</v>
      </c>
      <c r="Y45" s="35">
        <f t="shared" si="28"/>
        <v>8.7055471250233438</v>
      </c>
      <c r="Z45" s="36">
        <f t="shared" si="29"/>
        <v>4.7515033155993276</v>
      </c>
    </row>
    <row r="46" spans="1:26" s="2" customFormat="1" x14ac:dyDescent="0.25">
      <c r="A46" s="2">
        <v>18</v>
      </c>
      <c r="B46" s="1" t="s">
        <v>67</v>
      </c>
      <c r="C46" s="1">
        <v>5</v>
      </c>
      <c r="D46">
        <v>414</v>
      </c>
      <c r="E46">
        <v>28</v>
      </c>
      <c r="F46" s="3">
        <f t="shared" si="21"/>
        <v>6.7632850241545889E-2</v>
      </c>
      <c r="G46" s="2">
        <v>0.5</v>
      </c>
      <c r="H46" s="3">
        <f t="shared" si="22"/>
        <v>0.28925619834710742</v>
      </c>
      <c r="I46" s="3">
        <f t="shared" si="23"/>
        <v>0.71074380165289264</v>
      </c>
      <c r="J46" s="5">
        <f t="shared" si="30"/>
        <v>57873.067348772551</v>
      </c>
      <c r="K46" s="5">
        <f t="shared" si="24"/>
        <v>16740.143447992057</v>
      </c>
      <c r="L46" s="5">
        <f t="shared" si="25"/>
        <v>247514.97812388261</v>
      </c>
      <c r="M46" s="5">
        <f>L46+M47</f>
        <v>640848.56292509614</v>
      </c>
      <c r="N46" s="33">
        <f t="shared" si="26"/>
        <v>11.073347107438018</v>
      </c>
      <c r="O46" s="4"/>
      <c r="Q46" s="27" t="s">
        <v>68</v>
      </c>
      <c r="R46" s="29">
        <f t="shared" si="17"/>
        <v>57873.067348772551</v>
      </c>
      <c r="S46" s="29">
        <f t="shared" si="18"/>
        <v>247514.97812388261</v>
      </c>
      <c r="T46" s="35">
        <f t="shared" si="19"/>
        <v>11.073347107438018</v>
      </c>
      <c r="U46" s="42">
        <v>0.65629805890441617</v>
      </c>
      <c r="V46" s="43">
        <f t="shared" si="31"/>
        <v>0.34370194109558383</v>
      </c>
      <c r="W46" s="29">
        <f t="shared" si="27"/>
        <v>162443.59969247319</v>
      </c>
      <c r="X46" s="29">
        <f>X47+W46</f>
        <v>402299.13364968036</v>
      </c>
      <c r="Y46" s="35">
        <f t="shared" si="28"/>
        <v>6.9514050676668147</v>
      </c>
      <c r="Z46" s="36">
        <f t="shared" si="29"/>
        <v>4.121942039771203</v>
      </c>
    </row>
    <row r="47" spans="1:26" s="2" customFormat="1" x14ac:dyDescent="0.25">
      <c r="A47" s="12">
        <v>19</v>
      </c>
      <c r="B47" s="13" t="s">
        <v>69</v>
      </c>
      <c r="C47" s="12"/>
      <c r="D47">
        <v>306</v>
      </c>
      <c r="E47">
        <v>32</v>
      </c>
      <c r="F47" s="17">
        <f t="shared" si="21"/>
        <v>0.10457516339869281</v>
      </c>
      <c r="G47" s="12"/>
      <c r="H47" s="17">
        <v>1</v>
      </c>
      <c r="I47" s="17">
        <f t="shared" si="23"/>
        <v>0</v>
      </c>
      <c r="J47" s="21">
        <f t="shared" si="30"/>
        <v>41132.923900780494</v>
      </c>
      <c r="K47" s="21">
        <f t="shared" si="24"/>
        <v>41132.923900780494</v>
      </c>
      <c r="L47" s="21">
        <f>K47/F47</f>
        <v>393333.58480121347</v>
      </c>
      <c r="M47" s="21">
        <f>L47</f>
        <v>393333.58480121347</v>
      </c>
      <c r="N47" s="34">
        <f t="shared" si="26"/>
        <v>9.5625</v>
      </c>
      <c r="O47" s="4"/>
      <c r="Q47" s="30" t="s">
        <v>69</v>
      </c>
      <c r="R47" s="31">
        <f t="shared" si="17"/>
        <v>41132.923900780494</v>
      </c>
      <c r="S47" s="31">
        <f t="shared" si="18"/>
        <v>393333.58480121347</v>
      </c>
      <c r="T47" s="38">
        <f t="shared" si="19"/>
        <v>9.5625</v>
      </c>
      <c r="U47" s="44">
        <v>0.6098018151143324</v>
      </c>
      <c r="V47" s="45">
        <f t="shared" si="31"/>
        <v>0.3901981848856676</v>
      </c>
      <c r="W47" s="31">
        <f t="shared" si="27"/>
        <v>239855.53395720717</v>
      </c>
      <c r="X47" s="31">
        <f>W47</f>
        <v>239855.53395720717</v>
      </c>
      <c r="Y47" s="38">
        <f t="shared" si="28"/>
        <v>5.8312298570308041</v>
      </c>
      <c r="Z47" s="37">
        <f t="shared" si="29"/>
        <v>3.7312701429691959</v>
      </c>
    </row>
    <row r="48" spans="1:26" s="2" customFormat="1" ht="13.2" x14ac:dyDescent="0.25">
      <c r="B48" s="2" t="s">
        <v>70</v>
      </c>
      <c r="D48" s="25">
        <f>SUM(D29:D47)</f>
        <v>31784</v>
      </c>
      <c r="E48" s="25">
        <f>SUM(E29:E47)</f>
        <v>180</v>
      </c>
    </row>
    <row r="51" spans="1:26" s="2" customFormat="1" ht="18" thickBot="1" x14ac:dyDescent="0.35">
      <c r="B51" s="74" t="s">
        <v>89</v>
      </c>
      <c r="C51" s="74"/>
      <c r="D51" s="74"/>
      <c r="E51" s="74"/>
      <c r="F51" s="74"/>
      <c r="G51" s="74"/>
      <c r="H51" s="74"/>
      <c r="I51" s="74"/>
      <c r="J51" s="74"/>
      <c r="K51" s="74"/>
      <c r="L51" s="74"/>
      <c r="M51" s="74"/>
      <c r="N51" s="74"/>
      <c r="Q51" s="60" t="s">
        <v>92</v>
      </c>
      <c r="R51" s="61"/>
      <c r="S51" s="61"/>
      <c r="T51" s="61"/>
      <c r="U51" s="61"/>
      <c r="V51" s="61"/>
      <c r="W51" s="61"/>
      <c r="X51" s="61"/>
      <c r="Y51" s="61"/>
      <c r="Z51" s="62"/>
    </row>
    <row r="52" spans="1:26" s="9" customFormat="1" ht="14.25" customHeight="1" x14ac:dyDescent="0.35">
      <c r="A52" s="7"/>
      <c r="B52" s="67" t="s">
        <v>0</v>
      </c>
      <c r="C52" s="6" t="s">
        <v>1</v>
      </c>
      <c r="D52" s="8" t="s">
        <v>71</v>
      </c>
      <c r="E52" s="8" t="s">
        <v>72</v>
      </c>
      <c r="F52" s="8" t="s">
        <v>73</v>
      </c>
      <c r="G52" s="8" t="s">
        <v>5</v>
      </c>
      <c r="H52" s="8" t="s">
        <v>74</v>
      </c>
      <c r="I52" s="8" t="s">
        <v>75</v>
      </c>
      <c r="J52" s="8" t="s">
        <v>76</v>
      </c>
      <c r="K52" s="8" t="s">
        <v>77</v>
      </c>
      <c r="L52" s="8" t="s">
        <v>78</v>
      </c>
      <c r="M52" s="8" t="s">
        <v>79</v>
      </c>
      <c r="N52" s="22" t="s">
        <v>80</v>
      </c>
      <c r="Q52" s="26" t="s">
        <v>13</v>
      </c>
      <c r="R52" s="63" t="s">
        <v>14</v>
      </c>
      <c r="S52" s="63"/>
      <c r="T52" s="63"/>
      <c r="U52" s="64" t="s">
        <v>15</v>
      </c>
      <c r="V52" s="65" t="s">
        <v>16</v>
      </c>
      <c r="W52" s="66" t="s">
        <v>17</v>
      </c>
      <c r="X52" s="66" t="s">
        <v>18</v>
      </c>
      <c r="Y52" s="59" t="s">
        <v>19</v>
      </c>
      <c r="Z52" s="59" t="s">
        <v>20</v>
      </c>
    </row>
    <row r="53" spans="1:26" s="10" customFormat="1" ht="35.549999999999997" customHeight="1" thickBot="1" x14ac:dyDescent="0.35">
      <c r="B53" s="68"/>
      <c r="C53" s="11"/>
      <c r="D53" s="23" t="s">
        <v>21</v>
      </c>
      <c r="E53" s="23" t="s">
        <v>22</v>
      </c>
      <c r="F53" s="23" t="s">
        <v>23</v>
      </c>
      <c r="G53" s="23"/>
      <c r="H53" s="23" t="s">
        <v>24</v>
      </c>
      <c r="I53" s="23" t="s">
        <v>25</v>
      </c>
      <c r="J53" s="23" t="s">
        <v>26</v>
      </c>
      <c r="K53" s="23" t="s">
        <v>27</v>
      </c>
      <c r="L53" s="23" t="s">
        <v>28</v>
      </c>
      <c r="M53" s="23" t="s">
        <v>29</v>
      </c>
      <c r="N53" s="24" t="s">
        <v>30</v>
      </c>
      <c r="Q53" s="27" t="s">
        <v>31</v>
      </c>
      <c r="R53" s="28" t="s">
        <v>32</v>
      </c>
      <c r="S53" s="28" t="s">
        <v>33</v>
      </c>
      <c r="T53" s="28" t="s">
        <v>34</v>
      </c>
      <c r="U53" s="64"/>
      <c r="V53" s="65"/>
      <c r="W53" s="66"/>
      <c r="X53" s="66"/>
      <c r="Y53" s="59"/>
      <c r="Z53" s="59"/>
    </row>
    <row r="54" spans="1:26" s="2" customFormat="1" ht="13.2" x14ac:dyDescent="0.25">
      <c r="A54" s="2">
        <v>1</v>
      </c>
      <c r="B54" s="1">
        <v>0</v>
      </c>
      <c r="C54" s="1">
        <v>1</v>
      </c>
      <c r="D54" s="49">
        <f>D4+D29</f>
        <v>643</v>
      </c>
      <c r="E54" s="49">
        <f>E4+E29</f>
        <v>3</v>
      </c>
      <c r="F54" s="3">
        <f>E54/D54</f>
        <v>4.6656298600311046E-3</v>
      </c>
      <c r="G54" s="2">
        <v>0.3</v>
      </c>
      <c r="H54" s="18">
        <f>C54*F54/(1+(1-G54)*C54*F54)</f>
        <v>4.6504417919702376E-3</v>
      </c>
      <c r="I54" s="18">
        <f>1-H54</f>
        <v>0.99534955820802973</v>
      </c>
      <c r="J54" s="19">
        <v>100000</v>
      </c>
      <c r="K54" s="20">
        <f>J54*H54</f>
        <v>465.04417919702377</v>
      </c>
      <c r="L54" s="20">
        <f>C54*(J55+G54*K54)</f>
        <v>99674.46907456209</v>
      </c>
      <c r="M54" s="5">
        <f t="shared" ref="M54:M70" si="32">L54+M55</f>
        <v>7618198.5591604663</v>
      </c>
      <c r="N54" s="32">
        <f>M54/J54</f>
        <v>76.181985591604658</v>
      </c>
      <c r="O54" s="4"/>
      <c r="Q54" s="39">
        <v>0</v>
      </c>
      <c r="R54" s="29">
        <f t="shared" ref="R54:R72" si="33">J54</f>
        <v>100000</v>
      </c>
      <c r="S54" s="29">
        <f t="shared" ref="S54:S72" si="34">L54</f>
        <v>99674.46907456209</v>
      </c>
      <c r="T54" s="35">
        <f t="shared" ref="T54:T72" si="35">N54</f>
        <v>76.181985591604658</v>
      </c>
      <c r="U54" s="42">
        <v>0.96170886472285344</v>
      </c>
      <c r="V54" s="43">
        <f>1-U54</f>
        <v>3.829113527714656E-2</v>
      </c>
      <c r="W54" s="29">
        <f>S54*U54</f>
        <v>95857.820495550273</v>
      </c>
      <c r="X54" s="29">
        <f t="shared" ref="X54:X70" si="36">X55+W54</f>
        <v>6732881.5342936125</v>
      </c>
      <c r="Y54" s="40">
        <f>X54/R54</f>
        <v>67.328815342936124</v>
      </c>
      <c r="Z54" s="36">
        <f>T54-Y54</f>
        <v>8.8531702486685333</v>
      </c>
    </row>
    <row r="55" spans="1:26" s="2" customFormat="1" ht="13.2" x14ac:dyDescent="0.25">
      <c r="A55" s="2">
        <v>2</v>
      </c>
      <c r="B55" s="1" t="s">
        <v>35</v>
      </c>
      <c r="C55" s="1">
        <v>4</v>
      </c>
      <c r="D55" s="49">
        <f t="shared" ref="D55:E70" si="37">D5+D30</f>
        <v>2715</v>
      </c>
      <c r="E55" s="49">
        <f t="shared" si="37"/>
        <v>2</v>
      </c>
      <c r="F55" s="3">
        <f t="shared" ref="F55:F72" si="38">E55/D55</f>
        <v>7.3664825046040514E-4</v>
      </c>
      <c r="G55" s="2">
        <v>0.4</v>
      </c>
      <c r="H55" s="3">
        <f t="shared" ref="H55:H71" si="39">C55*F55/(1+(1-G55)*C55*F55)</f>
        <v>2.9413927494668724E-3</v>
      </c>
      <c r="I55" s="3">
        <f t="shared" ref="I55:I72" si="40">1-H55</f>
        <v>0.99705860725053308</v>
      </c>
      <c r="J55" s="5">
        <f>I54*J54</f>
        <v>99534.955820802978</v>
      </c>
      <c r="K55" s="5">
        <f t="shared" ref="K55:K72" si="41">J55*H55</f>
        <v>292.77139736981536</v>
      </c>
      <c r="L55" s="5">
        <f t="shared" ref="L55:L71" si="42">C55*(J56+G55*K55)</f>
        <v>397437.17192952428</v>
      </c>
      <c r="M55" s="5">
        <f t="shared" si="32"/>
        <v>7518524.0900859041</v>
      </c>
      <c r="N55" s="33">
        <f t="shared" ref="N55:N72" si="43">M55/J55</f>
        <v>75.536519086036705</v>
      </c>
      <c r="O55" s="4"/>
      <c r="Q55" s="27" t="s">
        <v>36</v>
      </c>
      <c r="R55" s="29">
        <f t="shared" si="33"/>
        <v>99534.955820802978</v>
      </c>
      <c r="S55" s="29">
        <f t="shared" si="34"/>
        <v>397437.17192952428</v>
      </c>
      <c r="T55" s="35">
        <f t="shared" si="35"/>
        <v>75.536519086036705</v>
      </c>
      <c r="U55" s="42">
        <v>0.96170886472285344</v>
      </c>
      <c r="V55" s="43">
        <f>1-U55</f>
        <v>3.829113527714656E-2</v>
      </c>
      <c r="W55" s="29">
        <f t="shared" ref="W55:W72" si="44">S55*U55</f>
        <v>382218.85141500429</v>
      </c>
      <c r="X55" s="29">
        <f t="shared" si="36"/>
        <v>6637023.7137980619</v>
      </c>
      <c r="Y55" s="35">
        <f t="shared" ref="Y55:Y72" si="45">X55/R55</f>
        <v>66.680330131928514</v>
      </c>
      <c r="Z55" s="36">
        <f t="shared" ref="Z55:Z72" si="46">T55-Y55</f>
        <v>8.8561889541081911</v>
      </c>
    </row>
    <row r="56" spans="1:26" s="2" customFormat="1" ht="13.2" x14ac:dyDescent="0.25">
      <c r="A56" s="2">
        <v>3</v>
      </c>
      <c r="B56" s="1" t="s">
        <v>37</v>
      </c>
      <c r="C56" s="1">
        <v>5</v>
      </c>
      <c r="D56" s="49">
        <f t="shared" si="37"/>
        <v>3629</v>
      </c>
      <c r="E56" s="49">
        <f t="shared" si="37"/>
        <v>2</v>
      </c>
      <c r="F56" s="3">
        <f t="shared" si="38"/>
        <v>5.5111600992008823E-4</v>
      </c>
      <c r="G56" s="2">
        <v>0.5</v>
      </c>
      <c r="H56" s="3">
        <f t="shared" si="39"/>
        <v>2.7517886626307101E-3</v>
      </c>
      <c r="I56" s="3">
        <f t="shared" si="40"/>
        <v>0.99724821133736929</v>
      </c>
      <c r="J56" s="5">
        <f t="shared" ref="J56:J72" si="47">I55*J55</f>
        <v>99242.184423433151</v>
      </c>
      <c r="K56" s="5">
        <f t="shared" si="41"/>
        <v>273.09351795110939</v>
      </c>
      <c r="L56" s="5">
        <f t="shared" si="42"/>
        <v>495528.18832228798</v>
      </c>
      <c r="M56" s="5">
        <f t="shared" si="32"/>
        <v>7121086.9181563798</v>
      </c>
      <c r="N56" s="33">
        <f t="shared" si="43"/>
        <v>71.754636997640915</v>
      </c>
      <c r="O56" s="4"/>
      <c r="Q56" s="27" t="s">
        <v>38</v>
      </c>
      <c r="R56" s="29">
        <f t="shared" si="33"/>
        <v>99242.184423433151</v>
      </c>
      <c r="S56" s="29">
        <f t="shared" si="34"/>
        <v>495528.18832228798</v>
      </c>
      <c r="T56" s="35">
        <f t="shared" si="35"/>
        <v>71.754636997640915</v>
      </c>
      <c r="U56" s="42">
        <v>0.96170886472285344</v>
      </c>
      <c r="V56" s="43">
        <f>1-U56</f>
        <v>3.829113527714656E-2</v>
      </c>
      <c r="W56" s="29">
        <f t="shared" si="44"/>
        <v>476553.85142959992</v>
      </c>
      <c r="X56" s="29">
        <f t="shared" si="36"/>
        <v>6254804.8623830574</v>
      </c>
      <c r="Y56" s="35">
        <f t="shared" si="45"/>
        <v>63.025666945176262</v>
      </c>
      <c r="Z56" s="36">
        <f t="shared" si="46"/>
        <v>8.7289700524646534</v>
      </c>
    </row>
    <row r="57" spans="1:26" s="2" customFormat="1" ht="13.2" x14ac:dyDescent="0.25">
      <c r="A57" s="2">
        <v>4</v>
      </c>
      <c r="B57" s="1" t="s">
        <v>39</v>
      </c>
      <c r="C57" s="1">
        <v>5</v>
      </c>
      <c r="D57" s="49">
        <f t="shared" si="37"/>
        <v>3809</v>
      </c>
      <c r="E57" s="49">
        <f t="shared" si="37"/>
        <v>3</v>
      </c>
      <c r="F57" s="3">
        <f t="shared" si="38"/>
        <v>7.8760829614071934E-4</v>
      </c>
      <c r="G57" s="2">
        <v>0.5</v>
      </c>
      <c r="H57" s="3">
        <f t="shared" si="39"/>
        <v>3.9303026333027645E-3</v>
      </c>
      <c r="I57" s="3">
        <f t="shared" si="40"/>
        <v>0.99606969736669726</v>
      </c>
      <c r="J57" s="5">
        <f t="shared" si="47"/>
        <v>98969.090905482037</v>
      </c>
      <c r="K57" s="5">
        <f t="shared" si="41"/>
        <v>388.97847860139672</v>
      </c>
      <c r="L57" s="5">
        <f t="shared" si="42"/>
        <v>493873.00833090674</v>
      </c>
      <c r="M57" s="5">
        <f t="shared" si="32"/>
        <v>6625558.7298340918</v>
      </c>
      <c r="N57" s="33">
        <f t="shared" si="43"/>
        <v>66.945736989356263</v>
      </c>
      <c r="O57" s="4"/>
      <c r="Q57" s="27" t="s">
        <v>40</v>
      </c>
      <c r="R57" s="29">
        <f t="shared" si="33"/>
        <v>98969.090905482037</v>
      </c>
      <c r="S57" s="29">
        <f t="shared" si="34"/>
        <v>493873.00833090674</v>
      </c>
      <c r="T57" s="35">
        <f t="shared" si="35"/>
        <v>66.945736989356263</v>
      </c>
      <c r="U57" s="42">
        <v>0.96170886472285344</v>
      </c>
      <c r="V57" s="43">
        <f>1-U57</f>
        <v>3.829113527714656E-2</v>
      </c>
      <c r="W57" s="29">
        <f t="shared" si="44"/>
        <v>474962.05015917664</v>
      </c>
      <c r="X57" s="29">
        <f t="shared" si="36"/>
        <v>5778251.0109534571</v>
      </c>
      <c r="Y57" s="35">
        <f t="shared" si="45"/>
        <v>58.384400200986306</v>
      </c>
      <c r="Z57" s="36">
        <f t="shared" si="46"/>
        <v>8.5613367883699567</v>
      </c>
    </row>
    <row r="58" spans="1:26" s="2" customFormat="1" ht="13.2" x14ac:dyDescent="0.25">
      <c r="A58" s="2">
        <v>5</v>
      </c>
      <c r="B58" s="1" t="s">
        <v>41</v>
      </c>
      <c r="C58" s="1">
        <v>5</v>
      </c>
      <c r="D58" s="49">
        <f t="shared" si="37"/>
        <v>4160</v>
      </c>
      <c r="E58" s="49">
        <f t="shared" si="37"/>
        <v>6</v>
      </c>
      <c r="F58" s="3">
        <f t="shared" si="38"/>
        <v>1.4423076923076924E-3</v>
      </c>
      <c r="G58" s="2">
        <v>0.5</v>
      </c>
      <c r="H58" s="3">
        <f t="shared" si="39"/>
        <v>7.1856287425149708E-3</v>
      </c>
      <c r="I58" s="3">
        <f t="shared" si="40"/>
        <v>0.99281437125748506</v>
      </c>
      <c r="J58" s="5">
        <f t="shared" si="47"/>
        <v>98580.112426880645</v>
      </c>
      <c r="K58" s="5">
        <f t="shared" si="41"/>
        <v>708.36008929495085</v>
      </c>
      <c r="L58" s="5">
        <f t="shared" si="42"/>
        <v>491129.66191116592</v>
      </c>
      <c r="M58" s="5">
        <f t="shared" si="32"/>
        <v>6131685.7215031851</v>
      </c>
      <c r="N58" s="33">
        <f t="shared" si="43"/>
        <v>62.200027678515895</v>
      </c>
      <c r="O58" s="4"/>
      <c r="Q58" s="27" t="s">
        <v>42</v>
      </c>
      <c r="R58" s="29">
        <f t="shared" si="33"/>
        <v>98580.112426880645</v>
      </c>
      <c r="S58" s="29">
        <f t="shared" si="34"/>
        <v>491129.66191116592</v>
      </c>
      <c r="T58" s="35">
        <f t="shared" si="35"/>
        <v>62.200027678515895</v>
      </c>
      <c r="U58" s="42">
        <v>0.96170886472285344</v>
      </c>
      <c r="V58" s="43">
        <f>1-U58</f>
        <v>3.829113527714656E-2</v>
      </c>
      <c r="W58" s="29">
        <f t="shared" si="44"/>
        <v>472323.74958830624</v>
      </c>
      <c r="X58" s="29">
        <f t="shared" si="36"/>
        <v>5303288.9607942803</v>
      </c>
      <c r="Y58" s="35">
        <f t="shared" si="45"/>
        <v>53.796742874764554</v>
      </c>
      <c r="Z58" s="36">
        <f t="shared" si="46"/>
        <v>8.4032848037513403</v>
      </c>
    </row>
    <row r="59" spans="1:26" s="2" customFormat="1" ht="13.2" x14ac:dyDescent="0.25">
      <c r="A59" s="2">
        <v>6</v>
      </c>
      <c r="B59" s="1" t="s">
        <v>43</v>
      </c>
      <c r="C59" s="1">
        <v>5</v>
      </c>
      <c r="D59" s="49">
        <f t="shared" si="37"/>
        <v>4355</v>
      </c>
      <c r="E59" s="49">
        <f t="shared" si="37"/>
        <v>5</v>
      </c>
      <c r="F59" s="3">
        <f t="shared" si="38"/>
        <v>1.148105625717566E-3</v>
      </c>
      <c r="G59" s="2">
        <v>0.5</v>
      </c>
      <c r="H59" s="3">
        <f t="shared" si="39"/>
        <v>5.7240984544934172E-3</v>
      </c>
      <c r="I59" s="3">
        <f t="shared" si="40"/>
        <v>0.9942759015455066</v>
      </c>
      <c r="J59" s="5">
        <f t="shared" si="47"/>
        <v>97871.752337585698</v>
      </c>
      <c r="K59" s="5">
        <f t="shared" si="41"/>
        <v>560.2275462941368</v>
      </c>
      <c r="L59" s="5">
        <f t="shared" si="42"/>
        <v>487958.19282219314</v>
      </c>
      <c r="M59" s="5">
        <f t="shared" si="32"/>
        <v>5640556.0595920188</v>
      </c>
      <c r="N59" s="33">
        <f t="shared" si="43"/>
        <v>57.632114730471372</v>
      </c>
      <c r="O59" s="4"/>
      <c r="Q59" s="27" t="s">
        <v>44</v>
      </c>
      <c r="R59" s="29">
        <f t="shared" si="33"/>
        <v>97871.752337585698</v>
      </c>
      <c r="S59" s="29">
        <f t="shared" si="34"/>
        <v>487958.19282219314</v>
      </c>
      <c r="T59" s="35">
        <f t="shared" si="35"/>
        <v>57.632114730471372</v>
      </c>
      <c r="U59" s="42">
        <v>0.963091689110254</v>
      </c>
      <c r="V59" s="43">
        <f t="shared" ref="V59:V72" si="48">1-U59</f>
        <v>3.6908310889745999E-2</v>
      </c>
      <c r="W59" s="29">
        <f t="shared" si="44"/>
        <v>469948.48014031304</v>
      </c>
      <c r="X59" s="29">
        <f t="shared" si="36"/>
        <v>4830965.2112059742</v>
      </c>
      <c r="Y59" s="35">
        <f t="shared" si="45"/>
        <v>49.360158532184961</v>
      </c>
      <c r="Z59" s="36">
        <f t="shared" si="46"/>
        <v>8.2719561982864107</v>
      </c>
    </row>
    <row r="60" spans="1:26" s="2" customFormat="1" ht="13.2" x14ac:dyDescent="0.25">
      <c r="A60" s="2">
        <v>7</v>
      </c>
      <c r="B60" s="1" t="s">
        <v>45</v>
      </c>
      <c r="C60" s="1">
        <v>5</v>
      </c>
      <c r="D60" s="49">
        <f t="shared" si="37"/>
        <v>4485</v>
      </c>
      <c r="E60" s="49">
        <f t="shared" si="37"/>
        <v>7</v>
      </c>
      <c r="F60" s="3">
        <f t="shared" si="38"/>
        <v>1.560758082497213E-3</v>
      </c>
      <c r="G60" s="2">
        <v>0.5</v>
      </c>
      <c r="H60" s="3">
        <f t="shared" si="39"/>
        <v>7.773459189339256E-3</v>
      </c>
      <c r="I60" s="3">
        <f t="shared" si="40"/>
        <v>0.99222654081066075</v>
      </c>
      <c r="J60" s="5">
        <f t="shared" si="47"/>
        <v>97311.524791291566</v>
      </c>
      <c r="K60" s="5">
        <f t="shared" si="41"/>
        <v>756.44716661748021</v>
      </c>
      <c r="L60" s="5">
        <f t="shared" si="42"/>
        <v>484666.50603991415</v>
      </c>
      <c r="M60" s="5">
        <f t="shared" si="32"/>
        <v>5152597.866769826</v>
      </c>
      <c r="N60" s="33">
        <f t="shared" si="43"/>
        <v>52.949513203300803</v>
      </c>
      <c r="O60" s="4"/>
      <c r="Q60" s="27" t="s">
        <v>46</v>
      </c>
      <c r="R60" s="29">
        <f t="shared" si="33"/>
        <v>97311.524791291566</v>
      </c>
      <c r="S60" s="29">
        <f t="shared" si="34"/>
        <v>484666.50603991415</v>
      </c>
      <c r="T60" s="35">
        <f t="shared" si="35"/>
        <v>52.949513203300803</v>
      </c>
      <c r="U60" s="42">
        <v>0.95736753435116873</v>
      </c>
      <c r="V60" s="43">
        <f t="shared" si="48"/>
        <v>4.2632465648831275E-2</v>
      </c>
      <c r="W60" s="29">
        <f t="shared" si="44"/>
        <v>464003.97787002841</v>
      </c>
      <c r="X60" s="29">
        <f t="shared" si="36"/>
        <v>4361016.7310656616</v>
      </c>
      <c r="Y60" s="35">
        <f t="shared" si="45"/>
        <v>44.815007681967082</v>
      </c>
      <c r="Z60" s="36">
        <f t="shared" si="46"/>
        <v>8.1345055213337218</v>
      </c>
    </row>
    <row r="61" spans="1:26" s="2" customFormat="1" ht="13.2" x14ac:dyDescent="0.25">
      <c r="A61" s="2">
        <v>8</v>
      </c>
      <c r="B61" s="1" t="s">
        <v>47</v>
      </c>
      <c r="C61" s="1">
        <v>5</v>
      </c>
      <c r="D61" s="49">
        <f t="shared" si="37"/>
        <v>4760</v>
      </c>
      <c r="E61" s="49">
        <f t="shared" si="37"/>
        <v>12</v>
      </c>
      <c r="F61" s="3">
        <f t="shared" si="38"/>
        <v>2.5210084033613447E-3</v>
      </c>
      <c r="G61" s="2">
        <v>0.5</v>
      </c>
      <c r="H61" s="3">
        <f t="shared" si="39"/>
        <v>1.2526096033402923E-2</v>
      </c>
      <c r="I61" s="3">
        <f t="shared" si="40"/>
        <v>0.98747390396659707</v>
      </c>
      <c r="J61" s="5">
        <f t="shared" si="47"/>
        <v>96555.077624674086</v>
      </c>
      <c r="K61" s="5">
        <f t="shared" si="41"/>
        <v>1209.4581748393414</v>
      </c>
      <c r="L61" s="5">
        <f t="shared" si="42"/>
        <v>479751.74268627213</v>
      </c>
      <c r="M61" s="5">
        <f t="shared" si="32"/>
        <v>4667931.3607299123</v>
      </c>
      <c r="N61" s="33">
        <f t="shared" si="43"/>
        <v>48.344752814294765</v>
      </c>
      <c r="O61" s="4"/>
      <c r="Q61" s="27" t="s">
        <v>48</v>
      </c>
      <c r="R61" s="29">
        <f t="shared" si="33"/>
        <v>96555.077624674086</v>
      </c>
      <c r="S61" s="29">
        <f t="shared" si="34"/>
        <v>479751.74268627213</v>
      </c>
      <c r="T61" s="35">
        <f t="shared" si="35"/>
        <v>48.344752814294765</v>
      </c>
      <c r="U61" s="42">
        <v>0.95681081085376496</v>
      </c>
      <c r="V61" s="43">
        <f t="shared" si="48"/>
        <v>4.3189189146235041E-2</v>
      </c>
      <c r="W61" s="29">
        <f t="shared" si="44"/>
        <v>459031.65392815886</v>
      </c>
      <c r="X61" s="29">
        <f t="shared" si="36"/>
        <v>3897012.7531956332</v>
      </c>
      <c r="Y61" s="35">
        <f t="shared" si="45"/>
        <v>40.360515977668008</v>
      </c>
      <c r="Z61" s="36">
        <f t="shared" si="46"/>
        <v>7.9842368366267564</v>
      </c>
    </row>
    <row r="62" spans="1:26" s="2" customFormat="1" ht="13.2" x14ac:dyDescent="0.25">
      <c r="A62" s="2">
        <v>9</v>
      </c>
      <c r="B62" s="1" t="s">
        <v>49</v>
      </c>
      <c r="C62" s="1">
        <v>5</v>
      </c>
      <c r="D62" s="49">
        <f t="shared" si="37"/>
        <v>5376</v>
      </c>
      <c r="E62" s="49">
        <f t="shared" si="37"/>
        <v>16</v>
      </c>
      <c r="F62" s="3">
        <f t="shared" si="38"/>
        <v>2.976190476190476E-3</v>
      </c>
      <c r="G62" s="2">
        <v>0.5</v>
      </c>
      <c r="H62" s="3">
        <f t="shared" si="39"/>
        <v>1.4771048744460854E-2</v>
      </c>
      <c r="I62" s="3">
        <f t="shared" si="40"/>
        <v>0.98522895125553911</v>
      </c>
      <c r="J62" s="5">
        <f t="shared" si="47"/>
        <v>95345.619449834747</v>
      </c>
      <c r="K62" s="5">
        <f t="shared" si="41"/>
        <v>1408.354792464324</v>
      </c>
      <c r="L62" s="5">
        <f t="shared" si="42"/>
        <v>473207.21026801295</v>
      </c>
      <c r="M62" s="5">
        <f t="shared" si="32"/>
        <v>4188179.6180436406</v>
      </c>
      <c r="N62" s="33">
        <f t="shared" si="43"/>
        <v>43.926293019127264</v>
      </c>
      <c r="O62" s="4"/>
      <c r="Q62" s="27" t="s">
        <v>50</v>
      </c>
      <c r="R62" s="29">
        <f t="shared" si="33"/>
        <v>95345.619449834747</v>
      </c>
      <c r="S62" s="29">
        <f t="shared" si="34"/>
        <v>473207.21026801295</v>
      </c>
      <c r="T62" s="35">
        <f t="shared" si="35"/>
        <v>43.926293019127264</v>
      </c>
      <c r="U62" s="42">
        <v>0.94800928093814252</v>
      </c>
      <c r="V62" s="43">
        <f t="shared" si="48"/>
        <v>5.1990719061857482E-2</v>
      </c>
      <c r="W62" s="29">
        <f t="shared" si="44"/>
        <v>448604.82714092336</v>
      </c>
      <c r="X62" s="29">
        <f t="shared" si="36"/>
        <v>3437981.0992674744</v>
      </c>
      <c r="Y62" s="35">
        <f t="shared" si="45"/>
        <v>36.058091804378464</v>
      </c>
      <c r="Z62" s="36">
        <f t="shared" si="46"/>
        <v>7.868201214748801</v>
      </c>
    </row>
    <row r="63" spans="1:26" s="2" customFormat="1" ht="13.2" x14ac:dyDescent="0.25">
      <c r="A63" s="2">
        <v>10</v>
      </c>
      <c r="B63" s="1" t="s">
        <v>51</v>
      </c>
      <c r="C63" s="1">
        <v>5</v>
      </c>
      <c r="D63" s="49">
        <f t="shared" si="37"/>
        <v>5621</v>
      </c>
      <c r="E63" s="49">
        <f t="shared" si="37"/>
        <v>21</v>
      </c>
      <c r="F63" s="3">
        <f t="shared" si="38"/>
        <v>3.7359900373599006E-3</v>
      </c>
      <c r="G63" s="2">
        <v>0.5</v>
      </c>
      <c r="H63" s="3">
        <f t="shared" si="39"/>
        <v>1.850709438618137E-2</v>
      </c>
      <c r="I63" s="3">
        <f t="shared" si="40"/>
        <v>0.98149290561381863</v>
      </c>
      <c r="J63" s="5">
        <f t="shared" si="47"/>
        <v>93937.264657370426</v>
      </c>
      <c r="K63" s="5">
        <f t="shared" si="41"/>
        <v>1738.5058233936538</v>
      </c>
      <c r="L63" s="5">
        <f t="shared" si="42"/>
        <v>465340.05872836796</v>
      </c>
      <c r="M63" s="5">
        <f t="shared" si="32"/>
        <v>3714972.4077756274</v>
      </c>
      <c r="N63" s="33">
        <f t="shared" si="43"/>
        <v>39.54737687248749</v>
      </c>
      <c r="O63" s="4"/>
      <c r="Q63" s="27" t="s">
        <v>52</v>
      </c>
      <c r="R63" s="29">
        <f t="shared" si="33"/>
        <v>93937.264657370426</v>
      </c>
      <c r="S63" s="29">
        <f t="shared" si="34"/>
        <v>465340.05872836796</v>
      </c>
      <c r="T63" s="35">
        <f t="shared" si="35"/>
        <v>39.54737687248749</v>
      </c>
      <c r="U63" s="42">
        <v>0.94216194080535964</v>
      </c>
      <c r="V63" s="43">
        <f t="shared" si="48"/>
        <v>5.7838059194640357E-2</v>
      </c>
      <c r="W63" s="29">
        <f t="shared" si="44"/>
        <v>438425.69286599918</v>
      </c>
      <c r="X63" s="29">
        <f t="shared" si="36"/>
        <v>2989376.2721265508</v>
      </c>
      <c r="Y63" s="35">
        <f t="shared" si="45"/>
        <v>31.823113894470854</v>
      </c>
      <c r="Z63" s="36">
        <f t="shared" si="46"/>
        <v>7.7242629780166361</v>
      </c>
    </row>
    <row r="64" spans="1:26" s="2" customFormat="1" ht="13.2" x14ac:dyDescent="0.25">
      <c r="A64" s="2">
        <v>11</v>
      </c>
      <c r="B64" s="1" t="s">
        <v>53</v>
      </c>
      <c r="C64" s="1">
        <v>5</v>
      </c>
      <c r="D64" s="49">
        <f t="shared" si="37"/>
        <v>5577</v>
      </c>
      <c r="E64" s="49">
        <f t="shared" si="37"/>
        <v>26</v>
      </c>
      <c r="F64" s="3">
        <f t="shared" si="38"/>
        <v>4.662004662004662E-3</v>
      </c>
      <c r="G64" s="2">
        <v>0.5</v>
      </c>
      <c r="H64" s="3">
        <f t="shared" si="39"/>
        <v>2.3041474654377885E-2</v>
      </c>
      <c r="I64" s="3">
        <f t="shared" si="40"/>
        <v>0.97695852534562211</v>
      </c>
      <c r="J64" s="5">
        <f t="shared" si="47"/>
        <v>92198.758833976768</v>
      </c>
      <c r="K64" s="5">
        <f t="shared" si="41"/>
        <v>2124.3953648381748</v>
      </c>
      <c r="L64" s="5">
        <f t="shared" si="42"/>
        <v>455682.80575778848</v>
      </c>
      <c r="M64" s="5">
        <f t="shared" si="32"/>
        <v>3249632.3490472594</v>
      </c>
      <c r="N64" s="33">
        <f t="shared" si="43"/>
        <v>35.245944632496681</v>
      </c>
      <c r="O64" s="4"/>
      <c r="Q64" s="27" t="s">
        <v>54</v>
      </c>
      <c r="R64" s="29">
        <f t="shared" si="33"/>
        <v>92198.758833976768</v>
      </c>
      <c r="S64" s="29">
        <f t="shared" si="34"/>
        <v>455682.80575778848</v>
      </c>
      <c r="T64" s="35">
        <f t="shared" si="35"/>
        <v>35.245944632496681</v>
      </c>
      <c r="U64" s="42">
        <v>0.92489605986448908</v>
      </c>
      <c r="V64" s="43">
        <f t="shared" si="48"/>
        <v>7.5103940135510916E-2</v>
      </c>
      <c r="W64" s="29">
        <f t="shared" si="44"/>
        <v>421459.23159337387</v>
      </c>
      <c r="X64" s="29">
        <f t="shared" si="36"/>
        <v>2550950.5792605514</v>
      </c>
      <c r="Y64" s="35">
        <f t="shared" si="45"/>
        <v>27.6679492383848</v>
      </c>
      <c r="Z64" s="36">
        <f t="shared" si="46"/>
        <v>7.5779953941118805</v>
      </c>
    </row>
    <row r="65" spans="1:26" s="2" customFormat="1" ht="13.2" x14ac:dyDescent="0.25">
      <c r="A65" s="2">
        <v>12</v>
      </c>
      <c r="B65" s="1" t="s">
        <v>55</v>
      </c>
      <c r="C65" s="1">
        <v>5</v>
      </c>
      <c r="D65" s="49">
        <f t="shared" si="37"/>
        <v>4682</v>
      </c>
      <c r="E65" s="49">
        <f t="shared" si="37"/>
        <v>21</v>
      </c>
      <c r="F65" s="3">
        <f t="shared" si="38"/>
        <v>4.4852627082443402E-3</v>
      </c>
      <c r="G65" s="2">
        <v>0.5</v>
      </c>
      <c r="H65" s="3">
        <f t="shared" si="39"/>
        <v>2.217763227373535E-2</v>
      </c>
      <c r="I65" s="3">
        <f t="shared" si="40"/>
        <v>0.97782236772626463</v>
      </c>
      <c r="J65" s="5">
        <f t="shared" si="47"/>
        <v>90074.363469138596</v>
      </c>
      <c r="K65" s="5">
        <f t="shared" si="41"/>
        <v>1997.6361103093366</v>
      </c>
      <c r="L65" s="5">
        <f t="shared" si="42"/>
        <v>445377.72706991964</v>
      </c>
      <c r="M65" s="5">
        <f t="shared" si="32"/>
        <v>2793949.543289471</v>
      </c>
      <c r="N65" s="33">
        <f t="shared" si="43"/>
        <v>31.018254647414054</v>
      </c>
      <c r="O65" s="4"/>
      <c r="Q65" s="27" t="s">
        <v>56</v>
      </c>
      <c r="R65" s="29">
        <f t="shared" si="33"/>
        <v>90074.363469138596</v>
      </c>
      <c r="S65" s="29">
        <f t="shared" si="34"/>
        <v>445377.72706991964</v>
      </c>
      <c r="T65" s="35">
        <f t="shared" si="35"/>
        <v>31.018254647414054</v>
      </c>
      <c r="U65" s="42">
        <v>0.89970667843387275</v>
      </c>
      <c r="V65" s="43">
        <f t="shared" si="48"/>
        <v>0.10029332156612725</v>
      </c>
      <c r="W65" s="29">
        <f t="shared" si="44"/>
        <v>400709.31547050533</v>
      </c>
      <c r="X65" s="29">
        <f t="shared" si="36"/>
        <v>2129491.3476671777</v>
      </c>
      <c r="Y65" s="35">
        <f t="shared" si="45"/>
        <v>23.641480945871873</v>
      </c>
      <c r="Z65" s="36">
        <f t="shared" si="46"/>
        <v>7.3767737015421808</v>
      </c>
    </row>
    <row r="66" spans="1:26" s="2" customFormat="1" ht="13.2" x14ac:dyDescent="0.25">
      <c r="A66" s="2">
        <v>13</v>
      </c>
      <c r="B66" s="1" t="s">
        <v>57</v>
      </c>
      <c r="C66" s="1">
        <v>5</v>
      </c>
      <c r="D66" s="49">
        <f t="shared" si="37"/>
        <v>3988</v>
      </c>
      <c r="E66" s="49">
        <f t="shared" si="37"/>
        <v>34</v>
      </c>
      <c r="F66" s="3">
        <f t="shared" si="38"/>
        <v>8.5255767301905712E-3</v>
      </c>
      <c r="G66" s="2">
        <v>0.5</v>
      </c>
      <c r="H66" s="3">
        <f t="shared" si="39"/>
        <v>4.1738276454701691E-2</v>
      </c>
      <c r="I66" s="3">
        <f t="shared" si="40"/>
        <v>0.95826172354529826</v>
      </c>
      <c r="J66" s="5">
        <f t="shared" si="47"/>
        <v>88076.727358829259</v>
      </c>
      <c r="K66" s="5">
        <f t="shared" si="41"/>
        <v>3676.1707957282033</v>
      </c>
      <c r="L66" s="5">
        <f t="shared" si="42"/>
        <v>431193.20980482572</v>
      </c>
      <c r="M66" s="5">
        <f t="shared" si="32"/>
        <v>2348571.8162195515</v>
      </c>
      <c r="N66" s="33">
        <f t="shared" si="43"/>
        <v>26.665066773556941</v>
      </c>
      <c r="O66" s="4"/>
      <c r="Q66" s="27" t="s">
        <v>58</v>
      </c>
      <c r="R66" s="29">
        <f t="shared" si="33"/>
        <v>88076.727358829259</v>
      </c>
      <c r="S66" s="29">
        <f t="shared" si="34"/>
        <v>431193.20980482572</v>
      </c>
      <c r="T66" s="35">
        <f t="shared" si="35"/>
        <v>26.665066773556941</v>
      </c>
      <c r="U66" s="42">
        <v>0.86438699185239576</v>
      </c>
      <c r="V66" s="43">
        <f t="shared" si="48"/>
        <v>0.13561300814760424</v>
      </c>
      <c r="W66" s="29">
        <f t="shared" si="44"/>
        <v>372717.80153037223</v>
      </c>
      <c r="X66" s="29">
        <f t="shared" si="36"/>
        <v>1728782.0321966722</v>
      </c>
      <c r="Y66" s="35">
        <f t="shared" si="45"/>
        <v>19.628136558179808</v>
      </c>
      <c r="Z66" s="36">
        <f t="shared" si="46"/>
        <v>7.0369302153771329</v>
      </c>
    </row>
    <row r="67" spans="1:26" s="2" customFormat="1" ht="13.2" x14ac:dyDescent="0.25">
      <c r="A67" s="2">
        <v>14</v>
      </c>
      <c r="B67" s="1" t="s">
        <v>59</v>
      </c>
      <c r="C67" s="1">
        <v>5</v>
      </c>
      <c r="D67" s="49">
        <f t="shared" si="37"/>
        <v>3214</v>
      </c>
      <c r="E67" s="49">
        <f t="shared" si="37"/>
        <v>31</v>
      </c>
      <c r="F67" s="3">
        <f t="shared" si="38"/>
        <v>9.6453018046048535E-3</v>
      </c>
      <c r="G67" s="2">
        <v>0.5</v>
      </c>
      <c r="H67" s="3">
        <f t="shared" si="39"/>
        <v>4.7090991948959438E-2</v>
      </c>
      <c r="I67" s="3">
        <f t="shared" si="40"/>
        <v>0.95290900805104051</v>
      </c>
      <c r="J67" s="5">
        <f t="shared" si="47"/>
        <v>84400.556563101054</v>
      </c>
      <c r="K67" s="5">
        <f t="shared" si="41"/>
        <v>3974.5059296006875</v>
      </c>
      <c r="L67" s="5">
        <f t="shared" si="42"/>
        <v>412066.51799150347</v>
      </c>
      <c r="M67" s="5">
        <f t="shared" si="32"/>
        <v>1917378.6064147255</v>
      </c>
      <c r="N67" s="33">
        <f t="shared" si="43"/>
        <v>22.717606192338561</v>
      </c>
      <c r="O67" s="4"/>
      <c r="Q67" s="27" t="s">
        <v>60</v>
      </c>
      <c r="R67" s="29">
        <f t="shared" si="33"/>
        <v>84400.556563101054</v>
      </c>
      <c r="S67" s="29">
        <f t="shared" si="34"/>
        <v>412066.51799150347</v>
      </c>
      <c r="T67" s="35">
        <f t="shared" si="35"/>
        <v>22.717606192338561</v>
      </c>
      <c r="U67" s="42">
        <v>0.82345390469096191</v>
      </c>
      <c r="V67" s="43">
        <f t="shared" si="48"/>
        <v>0.17654609530903809</v>
      </c>
      <c r="W67" s="29">
        <f t="shared" si="44"/>
        <v>339317.78323251201</v>
      </c>
      <c r="X67" s="29">
        <f t="shared" si="36"/>
        <v>1356064.2306662998</v>
      </c>
      <c r="Y67" s="35">
        <f t="shared" si="45"/>
        <v>16.067005786300175</v>
      </c>
      <c r="Z67" s="36">
        <f t="shared" si="46"/>
        <v>6.6506004060383859</v>
      </c>
    </row>
    <row r="68" spans="1:26" s="2" customFormat="1" ht="13.2" x14ac:dyDescent="0.25">
      <c r="A68" s="2">
        <v>15</v>
      </c>
      <c r="B68" s="1" t="s">
        <v>61</v>
      </c>
      <c r="C68" s="1">
        <v>5</v>
      </c>
      <c r="D68" s="49">
        <f t="shared" si="37"/>
        <v>2439</v>
      </c>
      <c r="E68" s="49">
        <f t="shared" si="37"/>
        <v>43</v>
      </c>
      <c r="F68" s="3">
        <f t="shared" si="38"/>
        <v>1.7630176301763018E-2</v>
      </c>
      <c r="G68" s="2">
        <v>0.5</v>
      </c>
      <c r="H68" s="3">
        <f t="shared" si="39"/>
        <v>8.4429609267622233E-2</v>
      </c>
      <c r="I68" s="3">
        <f t="shared" si="40"/>
        <v>0.91557039073237778</v>
      </c>
      <c r="J68" s="5">
        <f t="shared" si="47"/>
        <v>80426.050633500359</v>
      </c>
      <c r="K68" s="5">
        <f t="shared" si="41"/>
        <v>6790.3400299244367</v>
      </c>
      <c r="L68" s="5">
        <f t="shared" si="42"/>
        <v>385154.40309269069</v>
      </c>
      <c r="M68" s="5">
        <f t="shared" si="32"/>
        <v>1505312.0884232221</v>
      </c>
      <c r="N68" s="33">
        <f t="shared" si="43"/>
        <v>18.71672271069102</v>
      </c>
      <c r="O68" s="4"/>
      <c r="Q68" s="27" t="s">
        <v>62</v>
      </c>
      <c r="R68" s="29">
        <f t="shared" si="33"/>
        <v>80426.050633500359</v>
      </c>
      <c r="S68" s="29">
        <f t="shared" si="34"/>
        <v>385154.40309269069</v>
      </c>
      <c r="T68" s="35">
        <f t="shared" si="35"/>
        <v>18.71672271069102</v>
      </c>
      <c r="U68" s="42">
        <v>0.7557222850963411</v>
      </c>
      <c r="V68" s="43">
        <f t="shared" si="48"/>
        <v>0.2442777149036589</v>
      </c>
      <c r="W68" s="29">
        <f t="shared" si="44"/>
        <v>291069.76562012546</v>
      </c>
      <c r="X68" s="29">
        <f t="shared" si="36"/>
        <v>1016746.4474337879</v>
      </c>
      <c r="Y68" s="35">
        <f t="shared" si="45"/>
        <v>12.642003920683333</v>
      </c>
      <c r="Z68" s="36">
        <f t="shared" si="46"/>
        <v>6.0747187900076867</v>
      </c>
    </row>
    <row r="69" spans="1:26" s="2" customFormat="1" ht="13.2" x14ac:dyDescent="0.25">
      <c r="A69" s="2">
        <v>16</v>
      </c>
      <c r="B69" s="1" t="s">
        <v>63</v>
      </c>
      <c r="C69" s="1">
        <v>5</v>
      </c>
      <c r="D69" s="49">
        <f t="shared" si="37"/>
        <v>1612</v>
      </c>
      <c r="E69" s="49">
        <f t="shared" si="37"/>
        <v>51</v>
      </c>
      <c r="F69" s="3">
        <f t="shared" si="38"/>
        <v>3.163771712158809E-2</v>
      </c>
      <c r="G69" s="2">
        <v>0.5</v>
      </c>
      <c r="H69" s="3">
        <f t="shared" si="39"/>
        <v>0.14659384880712847</v>
      </c>
      <c r="I69" s="3">
        <f t="shared" si="40"/>
        <v>0.85340615119287155</v>
      </c>
      <c r="J69" s="5">
        <f t="shared" si="47"/>
        <v>73635.710603575921</v>
      </c>
      <c r="K69" s="5">
        <f t="shared" si="41"/>
        <v>10794.542227026075</v>
      </c>
      <c r="L69" s="5">
        <f t="shared" si="42"/>
        <v>341192.19745031442</v>
      </c>
      <c r="M69" s="5">
        <f t="shared" si="32"/>
        <v>1120157.6853305313</v>
      </c>
      <c r="N69" s="33">
        <f t="shared" si="43"/>
        <v>15.212152855575674</v>
      </c>
      <c r="O69" s="4"/>
      <c r="Q69" s="27" t="s">
        <v>64</v>
      </c>
      <c r="R69" s="29">
        <f t="shared" si="33"/>
        <v>73635.710603575921</v>
      </c>
      <c r="S69" s="29">
        <f t="shared" si="34"/>
        <v>341192.19745031442</v>
      </c>
      <c r="T69" s="35">
        <f t="shared" si="35"/>
        <v>15.212152855575674</v>
      </c>
      <c r="U69" s="42">
        <v>0.69850988448397933</v>
      </c>
      <c r="V69" s="43">
        <f t="shared" si="48"/>
        <v>0.30149011551602067</v>
      </c>
      <c r="W69" s="29">
        <f t="shared" si="44"/>
        <v>238326.12242785419</v>
      </c>
      <c r="X69" s="29">
        <f t="shared" si="36"/>
        <v>725676.68181366241</v>
      </c>
      <c r="Y69" s="35">
        <f t="shared" si="45"/>
        <v>9.8549559156209448</v>
      </c>
      <c r="Z69" s="36">
        <f t="shared" si="46"/>
        <v>5.3571969399547292</v>
      </c>
    </row>
    <row r="70" spans="1:26" s="2" customFormat="1" ht="13.2" x14ac:dyDescent="0.25">
      <c r="A70" s="2">
        <v>17</v>
      </c>
      <c r="B70" s="1" t="s">
        <v>65</v>
      </c>
      <c r="C70" s="1">
        <v>5</v>
      </c>
      <c r="D70" s="49">
        <f t="shared" si="37"/>
        <v>1071</v>
      </c>
      <c r="E70" s="49">
        <f t="shared" si="37"/>
        <v>51</v>
      </c>
      <c r="F70" s="3">
        <f t="shared" si="38"/>
        <v>4.7619047619047616E-2</v>
      </c>
      <c r="G70" s="2">
        <v>0.5</v>
      </c>
      <c r="H70" s="3">
        <f t="shared" si="39"/>
        <v>0.21276595744680848</v>
      </c>
      <c r="I70" s="3">
        <f t="shared" si="40"/>
        <v>0.78723404255319152</v>
      </c>
      <c r="J70" s="5">
        <f t="shared" si="47"/>
        <v>62841.168376549846</v>
      </c>
      <c r="K70" s="5">
        <f t="shared" si="41"/>
        <v>13370.461356712731</v>
      </c>
      <c r="L70" s="5">
        <f t="shared" si="42"/>
        <v>280779.68849096738</v>
      </c>
      <c r="M70" s="5">
        <f t="shared" si="32"/>
        <v>778965.48788021691</v>
      </c>
      <c r="N70" s="33">
        <f t="shared" si="43"/>
        <v>12.395783019382879</v>
      </c>
      <c r="O70" s="4"/>
      <c r="Q70" s="27" t="s">
        <v>66</v>
      </c>
      <c r="R70" s="29">
        <f t="shared" si="33"/>
        <v>62841.168376549846</v>
      </c>
      <c r="S70" s="29">
        <f t="shared" si="34"/>
        <v>280779.68849096738</v>
      </c>
      <c r="T70" s="35">
        <f t="shared" si="35"/>
        <v>12.395783019382879</v>
      </c>
      <c r="U70" s="42">
        <v>0.67065690345363116</v>
      </c>
      <c r="V70" s="43">
        <f t="shared" si="48"/>
        <v>0.32934309654636884</v>
      </c>
      <c r="W70" s="29">
        <f t="shared" si="44"/>
        <v>188306.83643602734</v>
      </c>
      <c r="X70" s="29">
        <f t="shared" si="36"/>
        <v>487350.55938580818</v>
      </c>
      <c r="Y70" s="35">
        <f t="shared" si="45"/>
        <v>7.7552752753666274</v>
      </c>
      <c r="Z70" s="36">
        <f t="shared" si="46"/>
        <v>4.6405077440162517</v>
      </c>
    </row>
    <row r="71" spans="1:26" s="2" customFormat="1" ht="13.2" x14ac:dyDescent="0.25">
      <c r="A71" s="2">
        <v>18</v>
      </c>
      <c r="B71" s="1" t="s">
        <v>67</v>
      </c>
      <c r="C71" s="1">
        <v>5</v>
      </c>
      <c r="D71" s="49">
        <f t="shared" ref="D71:E72" si="49">D21+D46</f>
        <v>706</v>
      </c>
      <c r="E71" s="49">
        <f t="shared" si="49"/>
        <v>59</v>
      </c>
      <c r="F71" s="3">
        <f t="shared" si="38"/>
        <v>8.3569405099150146E-2</v>
      </c>
      <c r="G71" s="2">
        <v>0.5</v>
      </c>
      <c r="H71" s="3">
        <f t="shared" si="39"/>
        <v>0.34563561804335091</v>
      </c>
      <c r="I71" s="3">
        <f t="shared" si="40"/>
        <v>0.65436438195664914</v>
      </c>
      <c r="J71" s="5">
        <f t="shared" si="47"/>
        <v>49470.707019837115</v>
      </c>
      <c r="K71" s="5">
        <f t="shared" si="41"/>
        <v>17098.83839584294</v>
      </c>
      <c r="L71" s="5">
        <f t="shared" si="42"/>
        <v>204606.43910957823</v>
      </c>
      <c r="M71" s="5">
        <f>L71+M72</f>
        <v>498185.79938924953</v>
      </c>
      <c r="N71" s="33">
        <f t="shared" si="43"/>
        <v>10.07031897056744</v>
      </c>
      <c r="O71" s="4"/>
      <c r="Q71" s="27" t="s">
        <v>68</v>
      </c>
      <c r="R71" s="29">
        <f t="shared" si="33"/>
        <v>49470.707019837115</v>
      </c>
      <c r="S71" s="29">
        <f t="shared" si="34"/>
        <v>204606.43910957823</v>
      </c>
      <c r="T71" s="35">
        <f t="shared" si="35"/>
        <v>10.07031897056744</v>
      </c>
      <c r="U71" s="42">
        <v>0.63527807449444496</v>
      </c>
      <c r="V71" s="43">
        <f t="shared" si="48"/>
        <v>0.36472192550555504</v>
      </c>
      <c r="W71" s="29">
        <f t="shared" si="44"/>
        <v>129981.98466669775</v>
      </c>
      <c r="X71" s="29">
        <f>X72+W71</f>
        <v>299043.72294978087</v>
      </c>
      <c r="Y71" s="35">
        <f t="shared" si="45"/>
        <v>6.0448645464045665</v>
      </c>
      <c r="Z71" s="36">
        <f t="shared" si="46"/>
        <v>4.0254544241628736</v>
      </c>
    </row>
    <row r="72" spans="1:26" s="2" customFormat="1" ht="13.2" x14ac:dyDescent="0.25">
      <c r="A72" s="12">
        <v>19</v>
      </c>
      <c r="B72" s="13" t="s">
        <v>69</v>
      </c>
      <c r="C72" s="12"/>
      <c r="D72" s="50">
        <f t="shared" si="49"/>
        <v>526</v>
      </c>
      <c r="E72" s="50">
        <f t="shared" si="49"/>
        <v>58</v>
      </c>
      <c r="F72" s="17">
        <f t="shared" si="38"/>
        <v>0.11026615969581749</v>
      </c>
      <c r="G72" s="12"/>
      <c r="H72" s="17">
        <v>1</v>
      </c>
      <c r="I72" s="17">
        <f t="shared" si="40"/>
        <v>0</v>
      </c>
      <c r="J72" s="21">
        <f t="shared" si="47"/>
        <v>32371.868623994178</v>
      </c>
      <c r="K72" s="21">
        <f t="shared" si="41"/>
        <v>32371.868623994178</v>
      </c>
      <c r="L72" s="21">
        <f>K72/F72</f>
        <v>293579.36027967132</v>
      </c>
      <c r="M72" s="21">
        <f>L72</f>
        <v>293579.36027967132</v>
      </c>
      <c r="N72" s="34">
        <f t="shared" si="43"/>
        <v>9.068965517241379</v>
      </c>
      <c r="O72" s="4"/>
      <c r="Q72" s="30" t="s">
        <v>69</v>
      </c>
      <c r="R72" s="31">
        <f t="shared" si="33"/>
        <v>32371.868623994178</v>
      </c>
      <c r="S72" s="31">
        <f t="shared" si="34"/>
        <v>293579.36027967132</v>
      </c>
      <c r="T72" s="38">
        <f t="shared" si="35"/>
        <v>9.068965517241379</v>
      </c>
      <c r="U72" s="44">
        <v>0.57586384179742911</v>
      </c>
      <c r="V72" s="45">
        <f t="shared" si="48"/>
        <v>0.42413615820257089</v>
      </c>
      <c r="W72" s="31">
        <f t="shared" si="44"/>
        <v>169061.7382830831</v>
      </c>
      <c r="X72" s="31">
        <f>W72</f>
        <v>169061.7382830831</v>
      </c>
      <c r="Y72" s="38">
        <f t="shared" si="45"/>
        <v>5.2224893238870296</v>
      </c>
      <c r="Z72" s="37">
        <f t="shared" si="46"/>
        <v>3.8464761933543494</v>
      </c>
    </row>
    <row r="73" spans="1:26" s="2" customFormat="1" ht="13.2" x14ac:dyDescent="0.25">
      <c r="B73" s="2" t="s">
        <v>70</v>
      </c>
      <c r="D73" s="25">
        <f>SUM(D54:D72)</f>
        <v>63368</v>
      </c>
      <c r="E73" s="25">
        <f>SUM(E54:E72)</f>
        <v>451</v>
      </c>
    </row>
    <row r="77" spans="1:26" s="51" customFormat="1" ht="17.399999999999999" x14ac:dyDescent="0.3">
      <c r="C77" s="52" t="s">
        <v>81</v>
      </c>
      <c r="D77" s="52" t="s">
        <v>82</v>
      </c>
      <c r="E77" s="52" t="s">
        <v>83</v>
      </c>
      <c r="F77" s="52" t="s">
        <v>19</v>
      </c>
      <c r="G77" s="52" t="s">
        <v>20</v>
      </c>
    </row>
    <row r="78" spans="1:26" s="51" customFormat="1" ht="17.399999999999999" x14ac:dyDescent="0.3">
      <c r="C78" s="52" t="s">
        <v>84</v>
      </c>
      <c r="D78" s="53">
        <v>0</v>
      </c>
      <c r="E78" s="54">
        <f>$N$4</f>
        <v>72.426806827137995</v>
      </c>
      <c r="F78" s="54">
        <f>$Y$4</f>
        <v>65.617229256586128</v>
      </c>
      <c r="G78" s="54">
        <f>E78-F78</f>
        <v>6.8095775705518662</v>
      </c>
    </row>
    <row r="79" spans="1:26" s="51" customFormat="1" ht="17.399999999999999" x14ac:dyDescent="0.3">
      <c r="C79" s="52" t="s">
        <v>85</v>
      </c>
      <c r="D79" s="53">
        <v>0</v>
      </c>
      <c r="E79" s="54">
        <f>$N$29</f>
        <v>80.249004258775827</v>
      </c>
      <c r="F79" s="54">
        <f>$Y$29</f>
        <v>70.618012809130789</v>
      </c>
      <c r="G79" s="54">
        <f t="shared" ref="G79:G80" si="50">E79-F79</f>
        <v>9.6309914496450375</v>
      </c>
    </row>
    <row r="80" spans="1:26" s="51" customFormat="1" ht="17.399999999999999" x14ac:dyDescent="0.3">
      <c r="C80" s="52" t="s">
        <v>86</v>
      </c>
      <c r="D80" s="53">
        <v>0</v>
      </c>
      <c r="E80" s="54">
        <f>$N$54</f>
        <v>76.181985591604658</v>
      </c>
      <c r="F80" s="54">
        <f>$Y$54</f>
        <v>67.328815342936124</v>
      </c>
      <c r="G80" s="54">
        <f t="shared" si="50"/>
        <v>8.8531702486685333</v>
      </c>
    </row>
  </sheetData>
  <mergeCells count="30">
    <mergeCell ref="B51:N51"/>
    <mergeCell ref="Q51:Z51"/>
    <mergeCell ref="B52:B53"/>
    <mergeCell ref="R52:T52"/>
    <mergeCell ref="U52:U53"/>
    <mergeCell ref="V52:V53"/>
    <mergeCell ref="W52:W53"/>
    <mergeCell ref="X52:X53"/>
    <mergeCell ref="Y52:Y53"/>
    <mergeCell ref="Z52:Z53"/>
    <mergeCell ref="B26:N26"/>
    <mergeCell ref="Q26:Z26"/>
    <mergeCell ref="B27:B28"/>
    <mergeCell ref="R27:T27"/>
    <mergeCell ref="U27:U28"/>
    <mergeCell ref="V27:V28"/>
    <mergeCell ref="W27:W28"/>
    <mergeCell ref="X27:X28"/>
    <mergeCell ref="Y27:Y28"/>
    <mergeCell ref="Z27:Z28"/>
    <mergeCell ref="B1:N1"/>
    <mergeCell ref="Q1:Z1"/>
    <mergeCell ref="B2:B3"/>
    <mergeCell ref="R2:T2"/>
    <mergeCell ref="U2:U3"/>
    <mergeCell ref="V2:V3"/>
    <mergeCell ref="W2:W3"/>
    <mergeCell ref="X2:X3"/>
    <mergeCell ref="Y2:Y3"/>
    <mergeCell ref="Z2:Z3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896168-CB50-4146-ADCE-6D5B789566AA}">
  <dimension ref="A1:Z80"/>
  <sheetViews>
    <sheetView topLeftCell="A21" workbookViewId="0">
      <selection activeCell="D29" sqref="D29:D47"/>
    </sheetView>
  </sheetViews>
  <sheetFormatPr defaultColWidth="8.796875" defaultRowHeight="13.8" x14ac:dyDescent="0.25"/>
  <cols>
    <col min="1" max="1" width="9" customWidth="1"/>
    <col min="4" max="4" width="10.19921875" bestFit="1" customWidth="1"/>
    <col min="8" max="8" width="19" customWidth="1"/>
    <col min="10" max="10" width="9.69921875" bestFit="1" customWidth="1"/>
    <col min="12" max="12" width="12.796875" bestFit="1" customWidth="1"/>
    <col min="21" max="22" width="20.19921875" customWidth="1"/>
    <col min="23" max="23" width="18.19921875" customWidth="1"/>
    <col min="24" max="24" width="20.296875" customWidth="1"/>
  </cols>
  <sheetData>
    <row r="1" spans="1:26" s="2" customFormat="1" ht="27.45" customHeight="1" thickBot="1" x14ac:dyDescent="0.3">
      <c r="B1" s="72" t="s">
        <v>87</v>
      </c>
      <c r="C1" s="72"/>
      <c r="D1" s="72"/>
      <c r="E1" s="72"/>
      <c r="F1" s="72"/>
      <c r="G1" s="72"/>
      <c r="H1" s="72"/>
      <c r="I1" s="72"/>
      <c r="J1" s="72"/>
      <c r="K1" s="72"/>
      <c r="L1" s="72"/>
      <c r="M1" s="72"/>
      <c r="N1" s="72"/>
      <c r="Q1" s="60" t="s">
        <v>90</v>
      </c>
      <c r="R1" s="61"/>
      <c r="S1" s="61"/>
      <c r="T1" s="61"/>
      <c r="U1" s="61"/>
      <c r="V1" s="61"/>
      <c r="W1" s="61"/>
      <c r="X1" s="61"/>
      <c r="Y1" s="61"/>
      <c r="Z1" s="62"/>
    </row>
    <row r="2" spans="1:26" s="9" customFormat="1" ht="35.549999999999997" customHeight="1" x14ac:dyDescent="0.25">
      <c r="A2" s="7"/>
      <c r="B2" s="67" t="s">
        <v>0</v>
      </c>
      <c r="C2" s="46" t="s">
        <v>1</v>
      </c>
      <c r="D2" s="47" t="s">
        <v>2</v>
      </c>
      <c r="E2" s="47" t="s">
        <v>3</v>
      </c>
      <c r="F2" s="47" t="s">
        <v>4</v>
      </c>
      <c r="G2" s="47" t="s">
        <v>5</v>
      </c>
      <c r="H2" s="47" t="s">
        <v>6</v>
      </c>
      <c r="I2" s="47" t="s">
        <v>7</v>
      </c>
      <c r="J2" s="47" t="s">
        <v>8</v>
      </c>
      <c r="K2" s="47" t="s">
        <v>9</v>
      </c>
      <c r="L2" s="47" t="s">
        <v>10</v>
      </c>
      <c r="M2" s="47" t="s">
        <v>11</v>
      </c>
      <c r="N2" s="48" t="s">
        <v>12</v>
      </c>
      <c r="Q2" s="26" t="s">
        <v>13</v>
      </c>
      <c r="R2" s="69" t="s">
        <v>14</v>
      </c>
      <c r="S2" s="69"/>
      <c r="T2" s="69"/>
      <c r="U2" s="64" t="s">
        <v>15</v>
      </c>
      <c r="V2" s="64" t="s">
        <v>16</v>
      </c>
      <c r="W2" s="70" t="s">
        <v>17</v>
      </c>
      <c r="X2" s="70" t="s">
        <v>18</v>
      </c>
      <c r="Y2" s="71" t="s">
        <v>19</v>
      </c>
      <c r="Z2" s="71" t="s">
        <v>20</v>
      </c>
    </row>
    <row r="3" spans="1:26" s="10" customFormat="1" ht="23.25" customHeight="1" thickBot="1" x14ac:dyDescent="0.35">
      <c r="B3" s="68"/>
      <c r="C3" s="11"/>
      <c r="D3" s="23" t="s">
        <v>21</v>
      </c>
      <c r="E3" s="23" t="s">
        <v>22</v>
      </c>
      <c r="F3" s="23" t="s">
        <v>23</v>
      </c>
      <c r="G3" s="23"/>
      <c r="H3" s="23" t="s">
        <v>24</v>
      </c>
      <c r="I3" s="23" t="s">
        <v>25</v>
      </c>
      <c r="J3" s="23" t="s">
        <v>26</v>
      </c>
      <c r="K3" s="23" t="s">
        <v>27</v>
      </c>
      <c r="L3" s="23" t="s">
        <v>28</v>
      </c>
      <c r="M3" s="23" t="s">
        <v>29</v>
      </c>
      <c r="N3" s="24" t="s">
        <v>30</v>
      </c>
      <c r="Q3" s="27" t="s">
        <v>31</v>
      </c>
      <c r="R3" s="28" t="s">
        <v>32</v>
      </c>
      <c r="S3" s="28" t="s">
        <v>33</v>
      </c>
      <c r="T3" s="28" t="s">
        <v>34</v>
      </c>
      <c r="U3" s="64"/>
      <c r="V3" s="64"/>
      <c r="W3" s="70"/>
      <c r="X3" s="70"/>
      <c r="Y3" s="71"/>
      <c r="Z3" s="71"/>
    </row>
    <row r="4" spans="1:26" s="2" customFormat="1" x14ac:dyDescent="0.25">
      <c r="A4" s="2">
        <v>1</v>
      </c>
      <c r="B4" s="1">
        <v>0</v>
      </c>
      <c r="C4" s="1">
        <v>1</v>
      </c>
      <c r="D4">
        <v>276</v>
      </c>
      <c r="E4">
        <v>4</v>
      </c>
      <c r="F4" s="3">
        <f>E4/D4</f>
        <v>1.4492753623188406E-2</v>
      </c>
      <c r="G4" s="2">
        <v>0.3</v>
      </c>
      <c r="H4" s="18">
        <f>C4*F4/(1+(1-G4)*C4*F4)</f>
        <v>1.4347202295552365E-2</v>
      </c>
      <c r="I4" s="18">
        <f>1-H4</f>
        <v>0.98565279770444758</v>
      </c>
      <c r="J4" s="41">
        <v>100000</v>
      </c>
      <c r="K4" s="20">
        <f>J4*H4</f>
        <v>1434.7202295552365</v>
      </c>
      <c r="L4" s="20">
        <f>C4*(J5+G4*K4)</f>
        <v>98995.695839311331</v>
      </c>
      <c r="M4" s="5">
        <f t="shared" ref="M4:M20" si="0">L4+M5</f>
        <v>7201435.3190601692</v>
      </c>
      <c r="N4" s="32">
        <f>M4/J4</f>
        <v>72.014353190601696</v>
      </c>
      <c r="O4" s="4"/>
      <c r="Q4" s="39">
        <v>0</v>
      </c>
      <c r="R4" s="29">
        <f t="shared" ref="R4:R22" si="1">J4</f>
        <v>100000</v>
      </c>
      <c r="S4" s="29">
        <f t="shared" ref="S4:S22" si="2">L4</f>
        <v>98995.695839311331</v>
      </c>
      <c r="T4" s="35">
        <f t="shared" ref="T4:T22" si="3">N4</f>
        <v>72.014353190601696</v>
      </c>
      <c r="U4" s="42">
        <v>0.96680194174873568</v>
      </c>
      <c r="V4" s="43">
        <f>1-U4</f>
        <v>3.3198058251264317E-2</v>
      </c>
      <c r="W4" s="29">
        <f>S4*U4</f>
        <v>95709.230962213434</v>
      </c>
      <c r="X4" s="29">
        <f t="shared" ref="X4:X20" si="4">X5+W4</f>
        <v>6521896.0156861171</v>
      </c>
      <c r="Y4" s="40">
        <f>X4/R4</f>
        <v>65.218960156861172</v>
      </c>
      <c r="Z4" s="36">
        <f>T4-Y4</f>
        <v>6.7953930337405239</v>
      </c>
    </row>
    <row r="5" spans="1:26" s="2" customFormat="1" x14ac:dyDescent="0.25">
      <c r="A5" s="2">
        <v>2</v>
      </c>
      <c r="B5" s="1" t="s">
        <v>35</v>
      </c>
      <c r="C5" s="1">
        <v>4</v>
      </c>
      <c r="D5">
        <v>1366</v>
      </c>
      <c r="E5">
        <v>1</v>
      </c>
      <c r="F5" s="3">
        <f t="shared" ref="F5:F22" si="5">E5/D5</f>
        <v>7.320644216691069E-4</v>
      </c>
      <c r="G5" s="2">
        <v>0.4</v>
      </c>
      <c r="H5" s="3">
        <f t="shared" ref="H5:H21" si="6">C5*F5/(1+(1-G5)*C5*F5)</f>
        <v>2.9231218941829879E-3</v>
      </c>
      <c r="I5" s="3">
        <f t="shared" ref="I5:I22" si="7">1-H5</f>
        <v>0.99707687810581702</v>
      </c>
      <c r="J5" s="5">
        <f>I4*J4</f>
        <v>98565.279770444758</v>
      </c>
      <c r="K5" s="5">
        <f t="shared" ref="K5:K22" si="8">J5*H5</f>
        <v>288.11832730325864</v>
      </c>
      <c r="L5" s="5">
        <f t="shared" ref="L5:L21" si="9">C5*(J6+G5*K5)</f>
        <v>393569.63509625127</v>
      </c>
      <c r="M5" s="5">
        <f t="shared" si="0"/>
        <v>7102439.6232208582</v>
      </c>
      <c r="N5" s="33">
        <f t="shared" ref="N5:N22" si="10">M5/J5</f>
        <v>72.058230238499831</v>
      </c>
      <c r="O5" s="4"/>
      <c r="Q5" s="27" t="s">
        <v>36</v>
      </c>
      <c r="R5" s="29">
        <f t="shared" si="1"/>
        <v>98565.279770444758</v>
      </c>
      <c r="S5" s="29">
        <f t="shared" si="2"/>
        <v>393569.63509625127</v>
      </c>
      <c r="T5" s="35">
        <f t="shared" si="3"/>
        <v>72.058230238499831</v>
      </c>
      <c r="U5" s="42">
        <v>0.96680194174873568</v>
      </c>
      <c r="V5" s="43">
        <f>1-U5</f>
        <v>3.3198058251264317E-2</v>
      </c>
      <c r="W5" s="29">
        <f t="shared" ref="W5:W22" si="11">S5*U5</f>
        <v>380503.88742439705</v>
      </c>
      <c r="X5" s="29">
        <f t="shared" si="4"/>
        <v>6426186.784723904</v>
      </c>
      <c r="Y5" s="35">
        <f t="shared" ref="Y5:Y22" si="12">X5/R5</f>
        <v>65.197266214738889</v>
      </c>
      <c r="Z5" s="36">
        <f t="shared" ref="Z5:Z22" si="13">T5-Y5</f>
        <v>6.8609640237609426</v>
      </c>
    </row>
    <row r="6" spans="1:26" s="2" customFormat="1" x14ac:dyDescent="0.25">
      <c r="A6" s="2">
        <v>3</v>
      </c>
      <c r="B6" s="1" t="s">
        <v>37</v>
      </c>
      <c r="C6" s="1">
        <v>5</v>
      </c>
      <c r="D6">
        <v>1902</v>
      </c>
      <c r="E6">
        <v>2</v>
      </c>
      <c r="F6" s="3">
        <f t="shared" si="5"/>
        <v>1.0515247108307045E-3</v>
      </c>
      <c r="G6" s="2">
        <v>0.5</v>
      </c>
      <c r="H6" s="3">
        <f t="shared" si="6"/>
        <v>5.243838489774515E-3</v>
      </c>
      <c r="I6" s="3">
        <f t="shared" si="7"/>
        <v>0.9947561615102255</v>
      </c>
      <c r="J6" s="5">
        <f t="shared" ref="J6:J22" si="14">I5*J5</f>
        <v>98277.161443141507</v>
      </c>
      <c r="K6" s="5">
        <f t="shared" si="8"/>
        <v>515.34956184132932</v>
      </c>
      <c r="L6" s="5">
        <f t="shared" si="9"/>
        <v>490097.43331110425</v>
      </c>
      <c r="M6" s="5">
        <f t="shared" si="0"/>
        <v>6708869.9881246071</v>
      </c>
      <c r="N6" s="33">
        <f t="shared" si="10"/>
        <v>68.264792039257671</v>
      </c>
      <c r="O6" s="4"/>
      <c r="Q6" s="27" t="s">
        <v>38</v>
      </c>
      <c r="R6" s="29">
        <f t="shared" si="1"/>
        <v>98277.161443141507</v>
      </c>
      <c r="S6" s="29">
        <f t="shared" si="2"/>
        <v>490097.43331110425</v>
      </c>
      <c r="T6" s="35">
        <f t="shared" si="3"/>
        <v>68.264792039257671</v>
      </c>
      <c r="U6" s="42">
        <v>0.96680194174873568</v>
      </c>
      <c r="V6" s="43">
        <f>1-U6</f>
        <v>3.3198058251264317E-2</v>
      </c>
      <c r="W6" s="29">
        <f t="shared" si="11"/>
        <v>473827.15017124708</v>
      </c>
      <c r="X6" s="29">
        <f t="shared" si="4"/>
        <v>6045682.8972995067</v>
      </c>
      <c r="Y6" s="35">
        <f t="shared" si="12"/>
        <v>61.516661740350031</v>
      </c>
      <c r="Z6" s="36">
        <f t="shared" si="13"/>
        <v>6.7481302989076397</v>
      </c>
    </row>
    <row r="7" spans="1:26" s="2" customFormat="1" x14ac:dyDescent="0.25">
      <c r="A7" s="2">
        <v>4</v>
      </c>
      <c r="B7" s="1" t="s">
        <v>39</v>
      </c>
      <c r="C7" s="1">
        <v>5</v>
      </c>
      <c r="D7">
        <v>1904</v>
      </c>
      <c r="E7">
        <v>1</v>
      </c>
      <c r="F7" s="3">
        <f t="shared" si="5"/>
        <v>5.2521008403361342E-4</v>
      </c>
      <c r="G7" s="2">
        <v>0.5</v>
      </c>
      <c r="H7" s="3">
        <f t="shared" si="6"/>
        <v>2.6226068712300022E-3</v>
      </c>
      <c r="I7" s="3">
        <f t="shared" si="7"/>
        <v>0.99737739312877005</v>
      </c>
      <c r="J7" s="5">
        <f t="shared" si="14"/>
        <v>97761.811881300178</v>
      </c>
      <c r="K7" s="5">
        <f t="shared" si="8"/>
        <v>256.39079958379273</v>
      </c>
      <c r="L7" s="5">
        <f t="shared" si="9"/>
        <v>488168.08240754134</v>
      </c>
      <c r="M7" s="5">
        <f t="shared" si="0"/>
        <v>6218772.5548135033</v>
      </c>
      <c r="N7" s="33">
        <f t="shared" si="10"/>
        <v>63.61146990978618</v>
      </c>
      <c r="O7" s="4"/>
      <c r="Q7" s="27" t="s">
        <v>40</v>
      </c>
      <c r="R7" s="29">
        <f t="shared" si="1"/>
        <v>97761.811881300178</v>
      </c>
      <c r="S7" s="29">
        <f t="shared" si="2"/>
        <v>488168.08240754134</v>
      </c>
      <c r="T7" s="35">
        <f t="shared" si="3"/>
        <v>63.61146990978618</v>
      </c>
      <c r="U7" s="42">
        <v>0.96680194174873568</v>
      </c>
      <c r="V7" s="43">
        <f>1-U7</f>
        <v>3.3198058251264317E-2</v>
      </c>
      <c r="W7" s="29">
        <f t="shared" si="11"/>
        <v>471961.8499713678</v>
      </c>
      <c r="X7" s="29">
        <f t="shared" si="4"/>
        <v>5571855.7471282594</v>
      </c>
      <c r="Y7" s="35">
        <f t="shared" si="12"/>
        <v>56.994194766904073</v>
      </c>
      <c r="Z7" s="36">
        <f t="shared" si="13"/>
        <v>6.6172751428821073</v>
      </c>
    </row>
    <row r="8" spans="1:26" s="2" customFormat="1" x14ac:dyDescent="0.25">
      <c r="A8" s="2">
        <v>5</v>
      </c>
      <c r="B8" s="1" t="s">
        <v>41</v>
      </c>
      <c r="C8" s="1">
        <v>5</v>
      </c>
      <c r="D8">
        <v>2029</v>
      </c>
      <c r="E8">
        <v>2</v>
      </c>
      <c r="F8" s="3">
        <f t="shared" si="5"/>
        <v>9.8570724494825043E-4</v>
      </c>
      <c r="G8" s="2">
        <v>0.5</v>
      </c>
      <c r="H8" s="3">
        <f t="shared" si="6"/>
        <v>4.916420845624386E-3</v>
      </c>
      <c r="I8" s="3">
        <f t="shared" si="7"/>
        <v>0.99508357915437562</v>
      </c>
      <c r="J8" s="5">
        <f t="shared" si="14"/>
        <v>97505.421081716384</v>
      </c>
      <c r="K8" s="5">
        <f t="shared" si="8"/>
        <v>479.37768476753388</v>
      </c>
      <c r="L8" s="5">
        <f t="shared" si="9"/>
        <v>486328.6611966631</v>
      </c>
      <c r="M8" s="5">
        <f t="shared" si="0"/>
        <v>5730604.4724059617</v>
      </c>
      <c r="N8" s="33">
        <f t="shared" si="10"/>
        <v>58.772162704710674</v>
      </c>
      <c r="O8" s="4"/>
      <c r="Q8" s="27" t="s">
        <v>42</v>
      </c>
      <c r="R8" s="29">
        <f t="shared" si="1"/>
        <v>97505.421081716384</v>
      </c>
      <c r="S8" s="29">
        <f t="shared" si="2"/>
        <v>486328.6611966631</v>
      </c>
      <c r="T8" s="35">
        <f t="shared" si="3"/>
        <v>58.772162704710674</v>
      </c>
      <c r="U8" s="42">
        <v>0.96680194174873568</v>
      </c>
      <c r="V8" s="43">
        <f>1-U8</f>
        <v>3.3198058251264317E-2</v>
      </c>
      <c r="W8" s="29">
        <f t="shared" si="11"/>
        <v>470183.49397299689</v>
      </c>
      <c r="X8" s="29">
        <f t="shared" si="4"/>
        <v>5099893.8971568914</v>
      </c>
      <c r="Y8" s="35">
        <f t="shared" si="12"/>
        <v>52.303695944072921</v>
      </c>
      <c r="Z8" s="36">
        <f t="shared" si="13"/>
        <v>6.4684667606377531</v>
      </c>
    </row>
    <row r="9" spans="1:26" s="2" customFormat="1" x14ac:dyDescent="0.25">
      <c r="A9" s="2">
        <v>6</v>
      </c>
      <c r="B9" s="1" t="s">
        <v>43</v>
      </c>
      <c r="C9" s="1">
        <v>5</v>
      </c>
      <c r="D9">
        <v>2245</v>
      </c>
      <c r="E9">
        <v>4</v>
      </c>
      <c r="F9" s="3">
        <f t="shared" si="5"/>
        <v>1.7817371937639199E-3</v>
      </c>
      <c r="G9" s="2">
        <v>0.5</v>
      </c>
      <c r="H9" s="3">
        <f t="shared" si="6"/>
        <v>8.869179600886918E-3</v>
      </c>
      <c r="I9" s="3">
        <f t="shared" si="7"/>
        <v>0.99113082039911304</v>
      </c>
      <c r="J9" s="5">
        <f t="shared" si="14"/>
        <v>97026.043396948851</v>
      </c>
      <c r="K9" s="5">
        <f t="shared" si="8"/>
        <v>860.54140485098765</v>
      </c>
      <c r="L9" s="5">
        <f t="shared" si="9"/>
        <v>482978.86347261677</v>
      </c>
      <c r="M9" s="5">
        <f t="shared" si="0"/>
        <v>5244275.8112092987</v>
      </c>
      <c r="N9" s="33">
        <f t="shared" si="10"/>
        <v>54.050187224002727</v>
      </c>
      <c r="O9" s="4"/>
      <c r="Q9" s="27" t="s">
        <v>44</v>
      </c>
      <c r="R9" s="29">
        <f t="shared" si="1"/>
        <v>97026.043396948851</v>
      </c>
      <c r="S9" s="29">
        <f t="shared" si="2"/>
        <v>482978.86347261677</v>
      </c>
      <c r="T9" s="35">
        <f t="shared" si="3"/>
        <v>54.050187224002727</v>
      </c>
      <c r="U9" s="42">
        <v>0.9555940589531835</v>
      </c>
      <c r="V9" s="43">
        <f t="shared" ref="V9:V22" si="15">1-U9</f>
        <v>4.4405941046816499E-2</v>
      </c>
      <c r="W9" s="29">
        <f t="shared" si="11"/>
        <v>461531.73253439332</v>
      </c>
      <c r="X9" s="29">
        <f t="shared" si="4"/>
        <v>4629710.4031838942</v>
      </c>
      <c r="Y9" s="35">
        <f t="shared" si="12"/>
        <v>47.716161981819859</v>
      </c>
      <c r="Z9" s="36">
        <f t="shared" si="13"/>
        <v>6.334025242182868</v>
      </c>
    </row>
    <row r="10" spans="1:26" s="2" customFormat="1" x14ac:dyDescent="0.25">
      <c r="A10" s="2">
        <v>7</v>
      </c>
      <c r="B10" s="1" t="s">
        <v>45</v>
      </c>
      <c r="C10" s="1">
        <v>5</v>
      </c>
      <c r="D10">
        <v>2297</v>
      </c>
      <c r="E10">
        <v>7</v>
      </c>
      <c r="F10" s="3">
        <f t="shared" si="5"/>
        <v>3.0474531998258597E-3</v>
      </c>
      <c r="G10" s="2">
        <v>0.5</v>
      </c>
      <c r="H10" s="3">
        <f t="shared" si="6"/>
        <v>1.5122056599697557E-2</v>
      </c>
      <c r="I10" s="3">
        <f t="shared" si="7"/>
        <v>0.98487794340030244</v>
      </c>
      <c r="J10" s="5">
        <f t="shared" si="14"/>
        <v>96165.501992097867</v>
      </c>
      <c r="K10" s="5">
        <f t="shared" si="8"/>
        <v>1454.2201640628321</v>
      </c>
      <c r="L10" s="5">
        <f t="shared" si="9"/>
        <v>477191.95955033228</v>
      </c>
      <c r="M10" s="5">
        <f t="shared" si="0"/>
        <v>4761296.9477366814</v>
      </c>
      <c r="N10" s="33">
        <f t="shared" si="10"/>
        <v>49.511486438535179</v>
      </c>
      <c r="O10" s="4"/>
      <c r="Q10" s="27" t="s">
        <v>46</v>
      </c>
      <c r="R10" s="29">
        <f t="shared" si="1"/>
        <v>96165.501992097867</v>
      </c>
      <c r="S10" s="29">
        <f t="shared" si="2"/>
        <v>477191.95955033228</v>
      </c>
      <c r="T10" s="35">
        <f t="shared" si="3"/>
        <v>49.511486438535179</v>
      </c>
      <c r="U10" s="42">
        <v>0.96363095511775332</v>
      </c>
      <c r="V10" s="43">
        <f t="shared" si="15"/>
        <v>3.6369044882246682E-2</v>
      </c>
      <c r="W10" s="29">
        <f t="shared" si="11"/>
        <v>459836.94375599897</v>
      </c>
      <c r="X10" s="29">
        <f t="shared" si="4"/>
        <v>4168178.6706495006</v>
      </c>
      <c r="Y10" s="35">
        <f t="shared" si="12"/>
        <v>43.343804007720038</v>
      </c>
      <c r="Z10" s="36">
        <f t="shared" si="13"/>
        <v>6.167682430815141</v>
      </c>
    </row>
    <row r="11" spans="1:26" s="2" customFormat="1" x14ac:dyDescent="0.25">
      <c r="A11" s="2">
        <v>8</v>
      </c>
      <c r="B11" s="1" t="s">
        <v>47</v>
      </c>
      <c r="C11" s="1">
        <v>5</v>
      </c>
      <c r="D11">
        <v>2379</v>
      </c>
      <c r="E11">
        <v>7</v>
      </c>
      <c r="F11" s="3">
        <f t="shared" si="5"/>
        <v>2.9424127784783522E-3</v>
      </c>
      <c r="G11" s="2">
        <v>0.5</v>
      </c>
      <c r="H11" s="3">
        <f t="shared" si="6"/>
        <v>1.4604631754642189E-2</v>
      </c>
      <c r="I11" s="3">
        <f t="shared" si="7"/>
        <v>0.98539536824535778</v>
      </c>
      <c r="J11" s="5">
        <f t="shared" si="14"/>
        <v>94711.281828035033</v>
      </c>
      <c r="K11" s="5">
        <f t="shared" si="8"/>
        <v>1383.223394108586</v>
      </c>
      <c r="L11" s="5">
        <f t="shared" si="9"/>
        <v>470098.35065490368</v>
      </c>
      <c r="M11" s="5">
        <f t="shared" si="0"/>
        <v>4284104.9881863492</v>
      </c>
      <c r="N11" s="33">
        <f t="shared" si="10"/>
        <v>45.233312288655263</v>
      </c>
      <c r="O11" s="4"/>
      <c r="Q11" s="27" t="s">
        <v>48</v>
      </c>
      <c r="R11" s="29">
        <f t="shared" si="1"/>
        <v>94711.281828035033</v>
      </c>
      <c r="S11" s="29">
        <f t="shared" si="2"/>
        <v>470098.35065490368</v>
      </c>
      <c r="T11" s="35">
        <f t="shared" si="3"/>
        <v>45.233312288655263</v>
      </c>
      <c r="U11" s="42">
        <v>0.96005435016735896</v>
      </c>
      <c r="V11" s="43">
        <f t="shared" si="15"/>
        <v>3.9945649832641039E-2</v>
      </c>
      <c r="W11" s="29">
        <f t="shared" si="11"/>
        <v>451319.96655274078</v>
      </c>
      <c r="X11" s="29">
        <f t="shared" si="4"/>
        <v>3708341.7268935014</v>
      </c>
      <c r="Y11" s="35">
        <f t="shared" si="12"/>
        <v>39.154171027129031</v>
      </c>
      <c r="Z11" s="36">
        <f t="shared" si="13"/>
        <v>6.0791412615262317</v>
      </c>
    </row>
    <row r="12" spans="1:26" s="2" customFormat="1" x14ac:dyDescent="0.25">
      <c r="A12" s="2">
        <v>9</v>
      </c>
      <c r="B12" s="1" t="s">
        <v>49</v>
      </c>
      <c r="C12" s="1">
        <v>5</v>
      </c>
      <c r="D12">
        <v>2629</v>
      </c>
      <c r="E12">
        <v>7</v>
      </c>
      <c r="F12" s="3">
        <f t="shared" si="5"/>
        <v>2.6626093571700264E-3</v>
      </c>
      <c r="G12" s="2">
        <v>0.5</v>
      </c>
      <c r="H12" s="3">
        <f t="shared" si="6"/>
        <v>1.3225014169658038E-2</v>
      </c>
      <c r="I12" s="3">
        <f t="shared" si="7"/>
        <v>0.98677498583034196</v>
      </c>
      <c r="J12" s="5">
        <f t="shared" si="14"/>
        <v>93328.058433926446</v>
      </c>
      <c r="K12" s="5">
        <f t="shared" si="8"/>
        <v>1234.2648952153506</v>
      </c>
      <c r="L12" s="5">
        <f t="shared" si="9"/>
        <v>463554.62993159378</v>
      </c>
      <c r="M12" s="5">
        <f t="shared" si="0"/>
        <v>3814006.6375314454</v>
      </c>
      <c r="N12" s="33">
        <f t="shared" si="10"/>
        <v>40.866666483066837</v>
      </c>
      <c r="O12" s="4"/>
      <c r="Q12" s="27" t="s">
        <v>50</v>
      </c>
      <c r="R12" s="29">
        <f t="shared" si="1"/>
        <v>93328.058433926446</v>
      </c>
      <c r="S12" s="29">
        <f t="shared" si="2"/>
        <v>463554.62993159378</v>
      </c>
      <c r="T12" s="35">
        <f t="shared" si="3"/>
        <v>40.866666483066837</v>
      </c>
      <c r="U12" s="42">
        <v>0.94127750867207383</v>
      </c>
      <c r="V12" s="43">
        <f t="shared" si="15"/>
        <v>5.8722491327926174E-2</v>
      </c>
      <c r="W12" s="29">
        <f t="shared" si="11"/>
        <v>436333.54719541571</v>
      </c>
      <c r="X12" s="29">
        <f t="shared" si="4"/>
        <v>3257021.7603407605</v>
      </c>
      <c r="Y12" s="35">
        <f t="shared" si="12"/>
        <v>34.898634076338759</v>
      </c>
      <c r="Z12" s="36">
        <f t="shared" si="13"/>
        <v>5.9680324067280779</v>
      </c>
    </row>
    <row r="13" spans="1:26" s="2" customFormat="1" x14ac:dyDescent="0.25">
      <c r="A13" s="2">
        <v>10</v>
      </c>
      <c r="B13" s="1" t="s">
        <v>51</v>
      </c>
      <c r="C13" s="1">
        <v>5</v>
      </c>
      <c r="D13">
        <v>2919</v>
      </c>
      <c r="E13">
        <v>15</v>
      </c>
      <c r="F13" s="3">
        <f t="shared" si="5"/>
        <v>5.1387461459403904E-3</v>
      </c>
      <c r="G13" s="2">
        <v>0.5</v>
      </c>
      <c r="H13" s="3">
        <f t="shared" si="6"/>
        <v>2.5367833587011668E-2</v>
      </c>
      <c r="I13" s="3">
        <f t="shared" si="7"/>
        <v>0.97463216641298833</v>
      </c>
      <c r="J13" s="5">
        <f t="shared" si="14"/>
        <v>92093.793538711092</v>
      </c>
      <c r="K13" s="5">
        <f t="shared" si="8"/>
        <v>2336.2200288866334</v>
      </c>
      <c r="L13" s="5">
        <f t="shared" si="9"/>
        <v>454628.41762133886</v>
      </c>
      <c r="M13" s="5">
        <f t="shared" si="0"/>
        <v>3350452.0075998516</v>
      </c>
      <c r="N13" s="33">
        <f t="shared" si="10"/>
        <v>36.380866493370249</v>
      </c>
      <c r="O13" s="4"/>
      <c r="Q13" s="27" t="s">
        <v>52</v>
      </c>
      <c r="R13" s="29">
        <f t="shared" si="1"/>
        <v>92093.793538711092</v>
      </c>
      <c r="S13" s="29">
        <f t="shared" si="2"/>
        <v>454628.41762133886</v>
      </c>
      <c r="T13" s="35">
        <f t="shared" si="3"/>
        <v>36.380866493370249</v>
      </c>
      <c r="U13" s="42">
        <v>0.95386474178345915</v>
      </c>
      <c r="V13" s="43">
        <f t="shared" si="15"/>
        <v>4.6135258216540853E-2</v>
      </c>
      <c r="W13" s="29">
        <f t="shared" si="11"/>
        <v>433654.01818180102</v>
      </c>
      <c r="X13" s="29">
        <f t="shared" si="4"/>
        <v>2820688.213145345</v>
      </c>
      <c r="Y13" s="35">
        <f t="shared" si="12"/>
        <v>30.628428960955823</v>
      </c>
      <c r="Z13" s="36">
        <f t="shared" si="13"/>
        <v>5.7524375324144259</v>
      </c>
    </row>
    <row r="14" spans="1:26" s="2" customFormat="1" x14ac:dyDescent="0.25">
      <c r="A14" s="2">
        <v>11</v>
      </c>
      <c r="B14" s="1" t="s">
        <v>53</v>
      </c>
      <c r="C14" s="1">
        <v>5</v>
      </c>
      <c r="D14">
        <v>2657</v>
      </c>
      <c r="E14">
        <v>30</v>
      </c>
      <c r="F14" s="3">
        <f t="shared" si="5"/>
        <v>1.1290929619872036E-2</v>
      </c>
      <c r="G14" s="2">
        <v>0.5</v>
      </c>
      <c r="H14" s="3">
        <f t="shared" si="6"/>
        <v>5.4904831625183018E-2</v>
      </c>
      <c r="I14" s="3">
        <f t="shared" si="7"/>
        <v>0.945095168374817</v>
      </c>
      <c r="J14" s="5">
        <f t="shared" si="14"/>
        <v>89757.573509824462</v>
      </c>
      <c r="K14" s="5">
        <f t="shared" si="8"/>
        <v>4928.1244606418995</v>
      </c>
      <c r="L14" s="5">
        <f t="shared" si="9"/>
        <v>436467.55639751762</v>
      </c>
      <c r="M14" s="5">
        <f t="shared" si="0"/>
        <v>2895823.5899785128</v>
      </c>
      <c r="N14" s="33">
        <f t="shared" si="10"/>
        <v>32.262721425524596</v>
      </c>
      <c r="O14" s="4"/>
      <c r="Q14" s="27" t="s">
        <v>54</v>
      </c>
      <c r="R14" s="29">
        <f t="shared" si="1"/>
        <v>89757.573509824462</v>
      </c>
      <c r="S14" s="29">
        <f t="shared" si="2"/>
        <v>436467.55639751762</v>
      </c>
      <c r="T14" s="35">
        <f t="shared" si="3"/>
        <v>32.262721425524596</v>
      </c>
      <c r="U14" s="42">
        <v>0.94210046609890041</v>
      </c>
      <c r="V14" s="43">
        <f t="shared" si="15"/>
        <v>5.7899533901099587E-2</v>
      </c>
      <c r="W14" s="29">
        <f t="shared" si="11"/>
        <v>411196.28831914946</v>
      </c>
      <c r="X14" s="29">
        <f t="shared" si="4"/>
        <v>2387034.1949635441</v>
      </c>
      <c r="Y14" s="35">
        <f t="shared" si="12"/>
        <v>26.594237139245639</v>
      </c>
      <c r="Z14" s="36">
        <f t="shared" si="13"/>
        <v>5.6684842862789573</v>
      </c>
    </row>
    <row r="15" spans="1:26" s="2" customFormat="1" x14ac:dyDescent="0.25">
      <c r="A15" s="2">
        <v>12</v>
      </c>
      <c r="B15" s="1" t="s">
        <v>55</v>
      </c>
      <c r="C15" s="1">
        <v>5</v>
      </c>
      <c r="D15">
        <v>2435</v>
      </c>
      <c r="E15">
        <v>13</v>
      </c>
      <c r="F15" s="3">
        <f t="shared" si="5"/>
        <v>5.3388090349075976E-3</v>
      </c>
      <c r="G15" s="2">
        <v>0.5</v>
      </c>
      <c r="H15" s="3">
        <f t="shared" si="6"/>
        <v>2.6342451874366769E-2</v>
      </c>
      <c r="I15" s="3">
        <f t="shared" si="7"/>
        <v>0.97365754812563321</v>
      </c>
      <c r="J15" s="5">
        <f t="shared" si="14"/>
        <v>84829.449049182571</v>
      </c>
      <c r="K15" s="5">
        <f t="shared" si="8"/>
        <v>2234.6156791071398</v>
      </c>
      <c r="L15" s="5">
        <f t="shared" si="9"/>
        <v>418560.70604814502</v>
      </c>
      <c r="M15" s="5">
        <f t="shared" si="0"/>
        <v>2459356.0335809952</v>
      </c>
      <c r="N15" s="33">
        <f t="shared" si="10"/>
        <v>28.991771856906738</v>
      </c>
      <c r="O15" s="4"/>
      <c r="Q15" s="27" t="s">
        <v>56</v>
      </c>
      <c r="R15" s="29">
        <f t="shared" si="1"/>
        <v>84829.449049182571</v>
      </c>
      <c r="S15" s="29">
        <f t="shared" si="2"/>
        <v>418560.70604814502</v>
      </c>
      <c r="T15" s="35">
        <f t="shared" si="3"/>
        <v>28.991771856906738</v>
      </c>
      <c r="U15" s="42">
        <v>0.91645683631107144</v>
      </c>
      <c r="V15" s="43">
        <f t="shared" si="15"/>
        <v>8.3543163688928557E-2</v>
      </c>
      <c r="W15" s="29">
        <f t="shared" si="11"/>
        <v>383592.82046901132</v>
      </c>
      <c r="X15" s="29">
        <f t="shared" si="4"/>
        <v>1975837.9066443949</v>
      </c>
      <c r="Y15" s="35">
        <f t="shared" si="12"/>
        <v>23.291886588805262</v>
      </c>
      <c r="Z15" s="36">
        <f t="shared" si="13"/>
        <v>5.6998852681014753</v>
      </c>
    </row>
    <row r="16" spans="1:26" s="2" customFormat="1" x14ac:dyDescent="0.25">
      <c r="A16" s="2">
        <v>13</v>
      </c>
      <c r="B16" s="1" t="s">
        <v>57</v>
      </c>
      <c r="C16" s="1">
        <v>5</v>
      </c>
      <c r="D16">
        <v>1970</v>
      </c>
      <c r="E16">
        <v>30</v>
      </c>
      <c r="F16" s="3">
        <f t="shared" si="5"/>
        <v>1.5228426395939087E-2</v>
      </c>
      <c r="G16" s="2">
        <v>0.5</v>
      </c>
      <c r="H16" s="3">
        <f t="shared" si="6"/>
        <v>7.3349633251833746E-2</v>
      </c>
      <c r="I16" s="3">
        <f t="shared" si="7"/>
        <v>0.92665036674816625</v>
      </c>
      <c r="J16" s="5">
        <f t="shared" si="14"/>
        <v>82594.83337007543</v>
      </c>
      <c r="K16" s="5">
        <f t="shared" si="8"/>
        <v>6058.3007361913524</v>
      </c>
      <c r="L16" s="5">
        <f t="shared" si="9"/>
        <v>397828.41500989883</v>
      </c>
      <c r="M16" s="5">
        <f t="shared" si="0"/>
        <v>2040795.3275328502</v>
      </c>
      <c r="N16" s="33">
        <f t="shared" si="10"/>
        <v>24.708510741692976</v>
      </c>
      <c r="O16" s="4"/>
      <c r="Q16" s="27" t="s">
        <v>58</v>
      </c>
      <c r="R16" s="29">
        <f t="shared" si="1"/>
        <v>82594.83337007543</v>
      </c>
      <c r="S16" s="29">
        <f t="shared" si="2"/>
        <v>397828.41500989883</v>
      </c>
      <c r="T16" s="35">
        <f t="shared" si="3"/>
        <v>24.708510741692976</v>
      </c>
      <c r="U16" s="42">
        <v>0.8859396016463057</v>
      </c>
      <c r="V16" s="43">
        <f t="shared" si="15"/>
        <v>0.1140603983536943</v>
      </c>
      <c r="W16" s="29">
        <f t="shared" si="11"/>
        <v>352451.94751745096</v>
      </c>
      <c r="X16" s="29">
        <f t="shared" si="4"/>
        <v>1592245.0861753835</v>
      </c>
      <c r="Y16" s="35">
        <f t="shared" si="12"/>
        <v>19.277780718330778</v>
      </c>
      <c r="Z16" s="36">
        <f t="shared" si="13"/>
        <v>5.430730023362198</v>
      </c>
    </row>
    <row r="17" spans="1:26" s="2" customFormat="1" x14ac:dyDescent="0.25">
      <c r="A17" s="2">
        <v>14</v>
      </c>
      <c r="B17" s="1" t="s">
        <v>59</v>
      </c>
      <c r="C17" s="1">
        <v>5</v>
      </c>
      <c r="D17">
        <v>1627</v>
      </c>
      <c r="E17">
        <v>16</v>
      </c>
      <c r="F17" s="3">
        <f t="shared" si="5"/>
        <v>9.8340503995082967E-3</v>
      </c>
      <c r="G17" s="2">
        <v>0.5</v>
      </c>
      <c r="H17" s="3">
        <f t="shared" si="6"/>
        <v>4.7990401919616073E-2</v>
      </c>
      <c r="I17" s="3">
        <f t="shared" si="7"/>
        <v>0.95200959808038388</v>
      </c>
      <c r="J17" s="5">
        <f t="shared" si="14"/>
        <v>76536.532633884082</v>
      </c>
      <c r="K17" s="5">
        <f t="shared" si="8"/>
        <v>3673.0189626339088</v>
      </c>
      <c r="L17" s="5">
        <f t="shared" si="9"/>
        <v>373500.1157628356</v>
      </c>
      <c r="M17" s="5">
        <f t="shared" si="0"/>
        <v>1642966.9125229514</v>
      </c>
      <c r="N17" s="33">
        <f t="shared" si="10"/>
        <v>21.466440351853368</v>
      </c>
      <c r="O17" s="4"/>
      <c r="Q17" s="27" t="s">
        <v>60</v>
      </c>
      <c r="R17" s="29">
        <f t="shared" si="1"/>
        <v>76536.532633884082</v>
      </c>
      <c r="S17" s="29">
        <f t="shared" si="2"/>
        <v>373500.1157628356</v>
      </c>
      <c r="T17" s="35">
        <f t="shared" si="3"/>
        <v>21.466440351853368</v>
      </c>
      <c r="U17" s="42">
        <v>0.85631920960893304</v>
      </c>
      <c r="V17" s="43">
        <f t="shared" si="15"/>
        <v>0.14368079039106696</v>
      </c>
      <c r="W17" s="29">
        <f t="shared" si="11"/>
        <v>319835.32391887635</v>
      </c>
      <c r="X17" s="29">
        <f t="shared" si="4"/>
        <v>1239793.1386579326</v>
      </c>
      <c r="Y17" s="35">
        <f t="shared" si="12"/>
        <v>16.19871055027458</v>
      </c>
      <c r="Z17" s="36">
        <f t="shared" si="13"/>
        <v>5.2677298015787883</v>
      </c>
    </row>
    <row r="18" spans="1:26" s="2" customFormat="1" x14ac:dyDescent="0.25">
      <c r="A18" s="2">
        <v>15</v>
      </c>
      <c r="B18" s="1" t="s">
        <v>61</v>
      </c>
      <c r="C18" s="1">
        <v>5</v>
      </c>
      <c r="D18">
        <v>1194</v>
      </c>
      <c r="E18">
        <v>23</v>
      </c>
      <c r="F18" s="3">
        <f t="shared" si="5"/>
        <v>1.9262981574539362E-2</v>
      </c>
      <c r="G18" s="2">
        <v>0.5</v>
      </c>
      <c r="H18" s="3">
        <f t="shared" si="6"/>
        <v>9.1889732321214543E-2</v>
      </c>
      <c r="I18" s="3">
        <f t="shared" si="7"/>
        <v>0.90811026767878544</v>
      </c>
      <c r="J18" s="5">
        <f t="shared" si="14"/>
        <v>72863.51367125017</v>
      </c>
      <c r="K18" s="5">
        <f t="shared" si="8"/>
        <v>6695.4087672343348</v>
      </c>
      <c r="L18" s="5">
        <f t="shared" si="9"/>
        <v>347579.04643816501</v>
      </c>
      <c r="M18" s="5">
        <f t="shared" si="0"/>
        <v>1269466.7967601158</v>
      </c>
      <c r="N18" s="33">
        <f t="shared" si="10"/>
        <v>17.422530602734447</v>
      </c>
      <c r="O18" s="4"/>
      <c r="Q18" s="27" t="s">
        <v>62</v>
      </c>
      <c r="R18" s="29">
        <f t="shared" si="1"/>
        <v>72863.51367125017</v>
      </c>
      <c r="S18" s="29">
        <f t="shared" si="2"/>
        <v>347579.04643816501</v>
      </c>
      <c r="T18" s="35">
        <f t="shared" si="3"/>
        <v>17.422530602734447</v>
      </c>
      <c r="U18" s="42">
        <v>0.77613843304153718</v>
      </c>
      <c r="V18" s="43">
        <f t="shared" si="15"/>
        <v>0.22386156695846282</v>
      </c>
      <c r="W18" s="29">
        <f t="shared" si="11"/>
        <v>269769.45646058908</v>
      </c>
      <c r="X18" s="29">
        <f t="shared" si="4"/>
        <v>919957.81473905628</v>
      </c>
      <c r="Y18" s="35">
        <f t="shared" si="12"/>
        <v>12.625767937705767</v>
      </c>
      <c r="Z18" s="36">
        <f t="shared" si="13"/>
        <v>4.7967626650286803</v>
      </c>
    </row>
    <row r="19" spans="1:26" s="2" customFormat="1" x14ac:dyDescent="0.25">
      <c r="A19" s="2">
        <v>16</v>
      </c>
      <c r="B19" s="1" t="s">
        <v>63</v>
      </c>
      <c r="C19" s="1">
        <v>5</v>
      </c>
      <c r="D19">
        <v>795</v>
      </c>
      <c r="E19">
        <v>19</v>
      </c>
      <c r="F19" s="3">
        <f t="shared" si="5"/>
        <v>2.3899371069182392E-2</v>
      </c>
      <c r="G19" s="2">
        <v>0.5</v>
      </c>
      <c r="H19" s="3">
        <f t="shared" si="6"/>
        <v>0.11275964391691394</v>
      </c>
      <c r="I19" s="3">
        <f t="shared" si="7"/>
        <v>0.88724035608308605</v>
      </c>
      <c r="J19" s="5">
        <f t="shared" si="14"/>
        <v>66168.10490401584</v>
      </c>
      <c r="K19" s="5">
        <f t="shared" si="8"/>
        <v>7461.0919476338331</v>
      </c>
      <c r="L19" s="5">
        <f t="shared" si="9"/>
        <v>312187.79465099459</v>
      </c>
      <c r="M19" s="5">
        <f t="shared" si="0"/>
        <v>921887.75032195088</v>
      </c>
      <c r="N19" s="33">
        <f t="shared" si="10"/>
        <v>13.93250950226323</v>
      </c>
      <c r="O19" s="4"/>
      <c r="Q19" s="27" t="s">
        <v>64</v>
      </c>
      <c r="R19" s="29">
        <f t="shared" si="1"/>
        <v>66168.10490401584</v>
      </c>
      <c r="S19" s="29">
        <f t="shared" si="2"/>
        <v>312187.79465099459</v>
      </c>
      <c r="T19" s="35">
        <f t="shared" si="3"/>
        <v>13.93250950226323</v>
      </c>
      <c r="U19" s="42">
        <v>0.73716277889453141</v>
      </c>
      <c r="V19" s="43">
        <f t="shared" si="15"/>
        <v>0.26283722110546859</v>
      </c>
      <c r="W19" s="29">
        <f t="shared" si="11"/>
        <v>230133.2222418825</v>
      </c>
      <c r="X19" s="29">
        <f t="shared" si="4"/>
        <v>650188.3582784672</v>
      </c>
      <c r="Y19" s="35">
        <f t="shared" si="12"/>
        <v>9.8263107160411707</v>
      </c>
      <c r="Z19" s="36">
        <f t="shared" si="13"/>
        <v>4.106198786222059</v>
      </c>
    </row>
    <row r="20" spans="1:26" s="2" customFormat="1" x14ac:dyDescent="0.25">
      <c r="A20" s="2">
        <v>17</v>
      </c>
      <c r="B20" s="1" t="s">
        <v>65</v>
      </c>
      <c r="C20" s="1">
        <v>5</v>
      </c>
      <c r="D20">
        <v>497</v>
      </c>
      <c r="E20">
        <v>41</v>
      </c>
      <c r="F20" s="3">
        <f t="shared" si="5"/>
        <v>8.249496981891348E-2</v>
      </c>
      <c r="G20" s="2">
        <v>0.5</v>
      </c>
      <c r="H20" s="3">
        <f t="shared" si="6"/>
        <v>0.34195162635529602</v>
      </c>
      <c r="I20" s="3">
        <f t="shared" si="7"/>
        <v>0.65804837364470403</v>
      </c>
      <c r="J20" s="5">
        <f t="shared" si="14"/>
        <v>58707.012956382008</v>
      </c>
      <c r="K20" s="5">
        <f t="shared" si="8"/>
        <v>20074.958558896262</v>
      </c>
      <c r="L20" s="5">
        <f t="shared" si="9"/>
        <v>243347.66838466941</v>
      </c>
      <c r="M20" s="5">
        <f t="shared" si="0"/>
        <v>609699.95567095629</v>
      </c>
      <c r="N20" s="33">
        <f t="shared" si="10"/>
        <v>10.385470576129459</v>
      </c>
      <c r="O20" s="4"/>
      <c r="Q20" s="27" t="s">
        <v>66</v>
      </c>
      <c r="R20" s="29">
        <f t="shared" si="1"/>
        <v>58707.012956382008</v>
      </c>
      <c r="S20" s="29">
        <f t="shared" si="2"/>
        <v>243347.66838466941</v>
      </c>
      <c r="T20" s="35">
        <f t="shared" si="3"/>
        <v>10.385470576129459</v>
      </c>
      <c r="U20" s="42">
        <v>0.7271372759570951</v>
      </c>
      <c r="V20" s="43">
        <f t="shared" si="15"/>
        <v>0.2728627240429049</v>
      </c>
      <c r="W20" s="29">
        <f t="shared" si="11"/>
        <v>176947.16069973903</v>
      </c>
      <c r="X20" s="29">
        <f t="shared" si="4"/>
        <v>420055.13603658474</v>
      </c>
      <c r="Y20" s="35">
        <f t="shared" si="12"/>
        <v>7.1551100095771565</v>
      </c>
      <c r="Z20" s="36">
        <f t="shared" si="13"/>
        <v>3.2303605665523021</v>
      </c>
    </row>
    <row r="21" spans="1:26" s="2" customFormat="1" x14ac:dyDescent="0.25">
      <c r="A21" s="2">
        <v>18</v>
      </c>
      <c r="B21" s="1" t="s">
        <v>67</v>
      </c>
      <c r="C21" s="1">
        <v>5</v>
      </c>
      <c r="D21">
        <v>323</v>
      </c>
      <c r="E21">
        <v>16</v>
      </c>
      <c r="F21" s="3">
        <f t="shared" si="5"/>
        <v>4.9535603715170282E-2</v>
      </c>
      <c r="G21" s="2">
        <v>0.5</v>
      </c>
      <c r="H21" s="3">
        <f t="shared" si="6"/>
        <v>0.22038567493112948</v>
      </c>
      <c r="I21" s="3">
        <f t="shared" si="7"/>
        <v>0.77961432506887052</v>
      </c>
      <c r="J21" s="5">
        <f t="shared" si="14"/>
        <v>38632.05439748575</v>
      </c>
      <c r="K21" s="5">
        <f t="shared" si="8"/>
        <v>8513.9513823660054</v>
      </c>
      <c r="L21" s="5">
        <f t="shared" si="9"/>
        <v>171875.39353151372</v>
      </c>
      <c r="M21" s="5">
        <f>L21+M22</f>
        <v>366352.28728628694</v>
      </c>
      <c r="N21" s="33">
        <f t="shared" si="10"/>
        <v>9.4831168831168835</v>
      </c>
      <c r="O21" s="4"/>
      <c r="Q21" s="27" t="s">
        <v>68</v>
      </c>
      <c r="R21" s="29">
        <f t="shared" si="1"/>
        <v>38632.05439748575</v>
      </c>
      <c r="S21" s="29">
        <f t="shared" si="2"/>
        <v>171875.39353151372</v>
      </c>
      <c r="T21" s="35">
        <f t="shared" si="3"/>
        <v>9.4831168831168835</v>
      </c>
      <c r="U21" s="42">
        <v>0.68635947845240242</v>
      </c>
      <c r="V21" s="43">
        <f t="shared" si="15"/>
        <v>0.31364052154759758</v>
      </c>
      <c r="W21" s="29">
        <f t="shared" si="11"/>
        <v>117968.30546309118</v>
      </c>
      <c r="X21" s="29">
        <f>X22+W21</f>
        <v>243107.97533684567</v>
      </c>
      <c r="Y21" s="35">
        <f t="shared" si="12"/>
        <v>6.2929082889432779</v>
      </c>
      <c r="Z21" s="36">
        <f t="shared" si="13"/>
        <v>3.1902085941736056</v>
      </c>
    </row>
    <row r="22" spans="1:26" s="2" customFormat="1" x14ac:dyDescent="0.25">
      <c r="A22" s="12">
        <v>19</v>
      </c>
      <c r="B22" s="13" t="s">
        <v>69</v>
      </c>
      <c r="C22" s="12"/>
      <c r="D22">
        <v>226</v>
      </c>
      <c r="E22">
        <v>35</v>
      </c>
      <c r="F22" s="17">
        <f t="shared" si="5"/>
        <v>0.15486725663716813</v>
      </c>
      <c r="G22" s="12"/>
      <c r="H22" s="17">
        <v>1</v>
      </c>
      <c r="I22" s="17">
        <f t="shared" si="7"/>
        <v>0</v>
      </c>
      <c r="J22" s="21">
        <f t="shared" si="14"/>
        <v>30118.103015119745</v>
      </c>
      <c r="K22" s="21">
        <f t="shared" si="8"/>
        <v>30118.103015119745</v>
      </c>
      <c r="L22" s="21">
        <f>K22/F22</f>
        <v>194476.89375477322</v>
      </c>
      <c r="M22" s="21">
        <f>L22</f>
        <v>194476.89375477322</v>
      </c>
      <c r="N22" s="34">
        <f t="shared" si="10"/>
        <v>6.4571428571428573</v>
      </c>
      <c r="O22" s="4"/>
      <c r="Q22" s="30" t="s">
        <v>69</v>
      </c>
      <c r="R22" s="31">
        <f t="shared" si="1"/>
        <v>30118.103015119745</v>
      </c>
      <c r="S22" s="31">
        <f t="shared" si="2"/>
        <v>194476.89375477322</v>
      </c>
      <c r="T22" s="38">
        <f t="shared" si="3"/>
        <v>6.4571428571428573</v>
      </c>
      <c r="U22" s="44">
        <v>0.64346806172022719</v>
      </c>
      <c r="V22" s="45">
        <f t="shared" si="15"/>
        <v>0.35653193827977281</v>
      </c>
      <c r="W22" s="31">
        <f t="shared" si="11"/>
        <v>125139.66987375448</v>
      </c>
      <c r="X22" s="31">
        <f>W22</f>
        <v>125139.66987375448</v>
      </c>
      <c r="Y22" s="38">
        <f t="shared" si="12"/>
        <v>4.1549651985363241</v>
      </c>
      <c r="Z22" s="37">
        <f t="shared" si="13"/>
        <v>2.3021776586065332</v>
      </c>
    </row>
    <row r="23" spans="1:26" s="2" customFormat="1" ht="13.2" x14ac:dyDescent="0.25">
      <c r="B23" s="2" t="s">
        <v>70</v>
      </c>
      <c r="D23" s="25">
        <f>SUM(D4:D22)</f>
        <v>31670</v>
      </c>
      <c r="E23" s="25">
        <f>SUM(E4:E22)</f>
        <v>273</v>
      </c>
    </row>
    <row r="24" spans="1:26" s="2" customFormat="1" ht="13.2" x14ac:dyDescent="0.25">
      <c r="D24" s="14"/>
      <c r="E24" s="14"/>
      <c r="F24" s="5"/>
    </row>
    <row r="25" spans="1:26" x14ac:dyDescent="0.25">
      <c r="D25" s="15"/>
      <c r="E25" s="15"/>
      <c r="K25" s="16"/>
    </row>
    <row r="26" spans="1:26" s="2" customFormat="1" ht="18" thickBot="1" x14ac:dyDescent="0.35">
      <c r="B26" s="73" t="s">
        <v>88</v>
      </c>
      <c r="C26" s="73"/>
      <c r="D26" s="73"/>
      <c r="E26" s="73"/>
      <c r="F26" s="73"/>
      <c r="G26" s="73"/>
      <c r="H26" s="73"/>
      <c r="I26" s="73"/>
      <c r="J26" s="73"/>
      <c r="K26" s="73"/>
      <c r="L26" s="73"/>
      <c r="M26" s="73"/>
      <c r="N26" s="73"/>
      <c r="Q26" s="60" t="s">
        <v>91</v>
      </c>
      <c r="R26" s="61"/>
      <c r="S26" s="61"/>
      <c r="T26" s="61"/>
      <c r="U26" s="61"/>
      <c r="V26" s="61"/>
      <c r="W26" s="61"/>
      <c r="X26" s="61"/>
      <c r="Y26" s="61"/>
      <c r="Z26" s="62"/>
    </row>
    <row r="27" spans="1:26" s="9" customFormat="1" ht="14.25" customHeight="1" x14ac:dyDescent="0.35">
      <c r="A27" s="7"/>
      <c r="B27" s="67" t="s">
        <v>0</v>
      </c>
      <c r="C27" s="6" t="s">
        <v>1</v>
      </c>
      <c r="D27" s="8" t="s">
        <v>71</v>
      </c>
      <c r="E27" s="8" t="s">
        <v>72</v>
      </c>
      <c r="F27" s="8" t="s">
        <v>73</v>
      </c>
      <c r="G27" s="8" t="s">
        <v>5</v>
      </c>
      <c r="H27" s="8" t="s">
        <v>74</v>
      </c>
      <c r="I27" s="8" t="s">
        <v>75</v>
      </c>
      <c r="J27" s="8" t="s">
        <v>76</v>
      </c>
      <c r="K27" s="8" t="s">
        <v>77</v>
      </c>
      <c r="L27" s="8" t="s">
        <v>78</v>
      </c>
      <c r="M27" s="8" t="s">
        <v>79</v>
      </c>
      <c r="N27" s="22" t="s">
        <v>80</v>
      </c>
      <c r="Q27" s="26" t="s">
        <v>13</v>
      </c>
      <c r="R27" s="63" t="s">
        <v>14</v>
      </c>
      <c r="S27" s="63"/>
      <c r="T27" s="63"/>
      <c r="U27" s="64" t="s">
        <v>15</v>
      </c>
      <c r="V27" s="65" t="s">
        <v>16</v>
      </c>
      <c r="W27" s="66" t="s">
        <v>17</v>
      </c>
      <c r="X27" s="66" t="s">
        <v>18</v>
      </c>
      <c r="Y27" s="59" t="s">
        <v>19</v>
      </c>
      <c r="Z27" s="59" t="s">
        <v>20</v>
      </c>
    </row>
    <row r="28" spans="1:26" s="10" customFormat="1" ht="32.549999999999997" customHeight="1" thickBot="1" x14ac:dyDescent="0.35">
      <c r="B28" s="68"/>
      <c r="C28" s="11"/>
      <c r="D28" s="23" t="s">
        <v>21</v>
      </c>
      <c r="E28" s="23" t="s">
        <v>22</v>
      </c>
      <c r="F28" s="23" t="s">
        <v>23</v>
      </c>
      <c r="G28" s="23"/>
      <c r="H28" s="23" t="s">
        <v>24</v>
      </c>
      <c r="I28" s="23" t="s">
        <v>25</v>
      </c>
      <c r="J28" s="23" t="s">
        <v>26</v>
      </c>
      <c r="K28" s="23" t="s">
        <v>27</v>
      </c>
      <c r="L28" s="23" t="s">
        <v>28</v>
      </c>
      <c r="M28" s="23" t="s">
        <v>29</v>
      </c>
      <c r="N28" s="24" t="s">
        <v>30</v>
      </c>
      <c r="Q28" s="27" t="s">
        <v>31</v>
      </c>
      <c r="R28" s="28" t="s">
        <v>32</v>
      </c>
      <c r="S28" s="28" t="s">
        <v>33</v>
      </c>
      <c r="T28" s="28" t="s">
        <v>34</v>
      </c>
      <c r="U28" s="64"/>
      <c r="V28" s="65"/>
      <c r="W28" s="66"/>
      <c r="X28" s="66"/>
      <c r="Y28" s="59"/>
      <c r="Z28" s="59"/>
    </row>
    <row r="29" spans="1:26" s="2" customFormat="1" x14ac:dyDescent="0.25">
      <c r="A29" s="2">
        <v>1</v>
      </c>
      <c r="B29" s="1">
        <v>0</v>
      </c>
      <c r="C29" s="1">
        <v>1</v>
      </c>
      <c r="D29">
        <v>284</v>
      </c>
      <c r="E29">
        <v>3</v>
      </c>
      <c r="F29" s="3">
        <f>E29/D29</f>
        <v>1.0563380281690141E-2</v>
      </c>
      <c r="G29" s="2">
        <v>0.3</v>
      </c>
      <c r="H29" s="18">
        <f>C29*F29/(1+(1-G29)*C29*F29)</f>
        <v>1.0485844110450891E-2</v>
      </c>
      <c r="I29" s="18">
        <f>1-H29</f>
        <v>0.98951415588954916</v>
      </c>
      <c r="J29" s="19">
        <v>100000</v>
      </c>
      <c r="K29" s="20">
        <f>J29*H29</f>
        <v>1048.5844110450892</v>
      </c>
      <c r="L29" s="20">
        <f>C29*(J30+G29*K29)</f>
        <v>99265.990912268448</v>
      </c>
      <c r="M29" s="5">
        <f t="shared" ref="M29:M45" si="16">L29+M30</f>
        <v>7834288.0664436379</v>
      </c>
      <c r="N29" s="32">
        <f>M29/J29</f>
        <v>78.342880664436379</v>
      </c>
      <c r="O29" s="4"/>
      <c r="Q29" s="39">
        <v>0</v>
      </c>
      <c r="R29" s="29">
        <f t="shared" ref="R29:R47" si="17">J29</f>
        <v>100000</v>
      </c>
      <c r="S29" s="29">
        <f t="shared" ref="S29:S47" si="18">L29</f>
        <v>99265.990912268448</v>
      </c>
      <c r="T29" s="35">
        <f t="shared" ref="T29:T47" si="19">N29</f>
        <v>78.342880664436379</v>
      </c>
      <c r="U29" s="42">
        <v>0.95864674002964168</v>
      </c>
      <c r="V29" s="43">
        <f>1-U29</f>
        <v>4.1353259970358325E-2</v>
      </c>
      <c r="W29" s="29">
        <f>S29*U29</f>
        <v>95161.018583858182</v>
      </c>
      <c r="X29" s="29">
        <f t="shared" ref="X29:X45" si="20">X30+W29</f>
        <v>6927022.9811449526</v>
      </c>
      <c r="Y29" s="40">
        <f>X29/R29</f>
        <v>69.270229811449525</v>
      </c>
      <c r="Z29" s="36">
        <f>T29-Y29</f>
        <v>9.0726508529868539</v>
      </c>
    </row>
    <row r="30" spans="1:26" s="2" customFormat="1" x14ac:dyDescent="0.25">
      <c r="A30" s="2">
        <v>2</v>
      </c>
      <c r="B30" s="1" t="s">
        <v>35</v>
      </c>
      <c r="C30" s="1">
        <v>4</v>
      </c>
      <c r="D30">
        <v>1321</v>
      </c>
      <c r="E30">
        <v>1</v>
      </c>
      <c r="F30" s="3">
        <f t="shared" ref="F30:F47" si="21">E30/D30</f>
        <v>7.5700227100681302E-4</v>
      </c>
      <c r="G30" s="2">
        <v>0.4</v>
      </c>
      <c r="H30" s="3">
        <f t="shared" ref="H30:H46" si="22">C30*F30/(1+(1-G30)*C30*F30)</f>
        <v>3.022517757291824E-3</v>
      </c>
      <c r="I30" s="3">
        <f t="shared" ref="I30:I47" si="23">1-H30</f>
        <v>0.99697748224270821</v>
      </c>
      <c r="J30" s="5">
        <f>I29*J29</f>
        <v>98951.415588954915</v>
      </c>
      <c r="K30" s="5">
        <f t="shared" ref="K30:K47" si="24">J30*H30</f>
        <v>299.08241072677924</v>
      </c>
      <c r="L30" s="5">
        <f t="shared" ref="L30:L46" si="25">C30*(J31+G30*K30)</f>
        <v>395087.86457007541</v>
      </c>
      <c r="M30" s="5">
        <f t="shared" si="16"/>
        <v>7735022.0755313691</v>
      </c>
      <c r="N30" s="33">
        <f t="shared" ref="N30:N47" si="26">M30/J30</f>
        <v>78.169898121141813</v>
      </c>
      <c r="O30" s="4"/>
      <c r="Q30" s="27" t="s">
        <v>36</v>
      </c>
      <c r="R30" s="29">
        <f t="shared" si="17"/>
        <v>98951.415588954915</v>
      </c>
      <c r="S30" s="29">
        <f t="shared" si="18"/>
        <v>395087.86457007541</v>
      </c>
      <c r="T30" s="35">
        <f t="shared" si="19"/>
        <v>78.169898121141813</v>
      </c>
      <c r="U30" s="42">
        <v>0.95864674002964168</v>
      </c>
      <c r="V30" s="43">
        <f>1-U30</f>
        <v>4.1353259970358325E-2</v>
      </c>
      <c r="W30" s="29">
        <f t="shared" ref="W30:W47" si="27">S30*U30</f>
        <v>378749.69339537539</v>
      </c>
      <c r="X30" s="29">
        <f t="shared" si="20"/>
        <v>6831861.9625610942</v>
      </c>
      <c r="Y30" s="35">
        <f t="shared" ref="Y30:Y47" si="28">X30/R30</f>
        <v>69.04258945562448</v>
      </c>
      <c r="Z30" s="36">
        <f t="shared" ref="Z30:Z47" si="29">T30-Y30</f>
        <v>9.127308665517333</v>
      </c>
    </row>
    <row r="31" spans="1:26" s="2" customFormat="1" x14ac:dyDescent="0.25">
      <c r="A31" s="2">
        <v>3</v>
      </c>
      <c r="B31" s="1" t="s">
        <v>37</v>
      </c>
      <c r="C31" s="1">
        <v>5</v>
      </c>
      <c r="D31">
        <v>1694</v>
      </c>
      <c r="E31">
        <v>1</v>
      </c>
      <c r="F31" s="3">
        <f t="shared" si="21"/>
        <v>5.9031877213695393E-4</v>
      </c>
      <c r="G31" s="2">
        <v>0.5</v>
      </c>
      <c r="H31" s="3">
        <f t="shared" si="22"/>
        <v>2.9472443265546717E-3</v>
      </c>
      <c r="I31" s="3">
        <f t="shared" si="23"/>
        <v>0.99705275567344531</v>
      </c>
      <c r="J31" s="5">
        <f t="shared" ref="J31:J47" si="30">I30*J30</f>
        <v>98652.333178228146</v>
      </c>
      <c r="K31" s="5">
        <f t="shared" si="24"/>
        <v>290.75252926091412</v>
      </c>
      <c r="L31" s="5">
        <f t="shared" si="25"/>
        <v>492534.78456798836</v>
      </c>
      <c r="M31" s="5">
        <f t="shared" si="16"/>
        <v>7339934.2109612934</v>
      </c>
      <c r="N31" s="33">
        <f t="shared" si="26"/>
        <v>74.402033631589404</v>
      </c>
      <c r="O31" s="4"/>
      <c r="Q31" s="27" t="s">
        <v>38</v>
      </c>
      <c r="R31" s="29">
        <f t="shared" si="17"/>
        <v>98652.333178228146</v>
      </c>
      <c r="S31" s="29">
        <f t="shared" si="18"/>
        <v>492534.78456798836</v>
      </c>
      <c r="T31" s="35">
        <f t="shared" si="19"/>
        <v>74.402033631589404</v>
      </c>
      <c r="U31" s="42">
        <v>0.95864674002964168</v>
      </c>
      <c r="V31" s="43">
        <f>1-U31</f>
        <v>4.1353259970358325E-2</v>
      </c>
      <c r="W31" s="29">
        <f t="shared" si="27"/>
        <v>472166.86557730392</v>
      </c>
      <c r="X31" s="29">
        <f t="shared" si="20"/>
        <v>6453112.2691657189</v>
      </c>
      <c r="Y31" s="35">
        <f t="shared" si="28"/>
        <v>65.412667508910715</v>
      </c>
      <c r="Z31" s="36">
        <f t="shared" si="29"/>
        <v>8.989366122678689</v>
      </c>
    </row>
    <row r="32" spans="1:26" s="2" customFormat="1" x14ac:dyDescent="0.25">
      <c r="A32" s="2">
        <v>4</v>
      </c>
      <c r="B32" s="1" t="s">
        <v>39</v>
      </c>
      <c r="C32" s="1">
        <v>5</v>
      </c>
      <c r="D32">
        <v>1841</v>
      </c>
      <c r="E32">
        <v>2</v>
      </c>
      <c r="F32" s="3">
        <f t="shared" si="21"/>
        <v>1.0863661053775121E-3</v>
      </c>
      <c r="G32" s="2">
        <v>0.5</v>
      </c>
      <c r="H32" s="3">
        <f t="shared" si="22"/>
        <v>5.4171180931744311E-3</v>
      </c>
      <c r="I32" s="3">
        <f t="shared" si="23"/>
        <v>0.99458288190682553</v>
      </c>
      <c r="J32" s="5">
        <f t="shared" si="30"/>
        <v>98361.580648967225</v>
      </c>
      <c r="K32" s="5">
        <f t="shared" si="24"/>
        <v>532.8362982067564</v>
      </c>
      <c r="L32" s="5">
        <f t="shared" si="25"/>
        <v>490475.8124993192</v>
      </c>
      <c r="M32" s="5">
        <f t="shared" si="16"/>
        <v>6847399.426393305</v>
      </c>
      <c r="N32" s="33">
        <f t="shared" si="26"/>
        <v>69.614572897423244</v>
      </c>
      <c r="O32" s="4"/>
      <c r="Q32" s="27" t="s">
        <v>40</v>
      </c>
      <c r="R32" s="29">
        <f t="shared" si="17"/>
        <v>98361.580648967225</v>
      </c>
      <c r="S32" s="29">
        <f t="shared" si="18"/>
        <v>490475.8124993192</v>
      </c>
      <c r="T32" s="35">
        <f t="shared" si="19"/>
        <v>69.614572897423244</v>
      </c>
      <c r="U32" s="42">
        <v>0.95864674002964168</v>
      </c>
      <c r="V32" s="43">
        <f>1-U32</f>
        <v>4.1353259970358325E-2</v>
      </c>
      <c r="W32" s="29">
        <f t="shared" si="27"/>
        <v>470193.03871586215</v>
      </c>
      <c r="X32" s="29">
        <f t="shared" si="20"/>
        <v>5980945.4035884151</v>
      </c>
      <c r="Y32" s="35">
        <f t="shared" si="28"/>
        <v>60.805706497674237</v>
      </c>
      <c r="Z32" s="36">
        <f t="shared" si="29"/>
        <v>8.8088663997490073</v>
      </c>
    </row>
    <row r="33" spans="1:26" s="2" customFormat="1" x14ac:dyDescent="0.25">
      <c r="A33" s="2">
        <v>5</v>
      </c>
      <c r="B33" s="1" t="s">
        <v>41</v>
      </c>
      <c r="C33" s="1">
        <v>5</v>
      </c>
      <c r="D33">
        <v>1997</v>
      </c>
      <c r="E33">
        <v>2</v>
      </c>
      <c r="F33" s="3">
        <f t="shared" si="21"/>
        <v>1.00150225338007E-3</v>
      </c>
      <c r="G33" s="2">
        <v>0.5</v>
      </c>
      <c r="H33" s="3">
        <f t="shared" si="22"/>
        <v>4.9950049950049941E-3</v>
      </c>
      <c r="I33" s="3">
        <f t="shared" si="23"/>
        <v>0.99500499500499495</v>
      </c>
      <c r="J33" s="5">
        <f t="shared" si="30"/>
        <v>97828.744350760462</v>
      </c>
      <c r="K33" s="5">
        <f t="shared" si="24"/>
        <v>488.6550666871151</v>
      </c>
      <c r="L33" s="5">
        <f t="shared" si="25"/>
        <v>487922.08408708451</v>
      </c>
      <c r="M33" s="5">
        <f t="shared" si="16"/>
        <v>6356923.6138939857</v>
      </c>
      <c r="N33" s="33">
        <f t="shared" si="26"/>
        <v>64.980120680088959</v>
      </c>
      <c r="O33" s="4"/>
      <c r="Q33" s="27" t="s">
        <v>42</v>
      </c>
      <c r="R33" s="29">
        <f t="shared" si="17"/>
        <v>97828.744350760462</v>
      </c>
      <c r="S33" s="29">
        <f t="shared" si="18"/>
        <v>487922.08408708451</v>
      </c>
      <c r="T33" s="35">
        <f t="shared" si="19"/>
        <v>64.980120680088959</v>
      </c>
      <c r="U33" s="42">
        <v>0.95864674002964168</v>
      </c>
      <c r="V33" s="43">
        <f>1-U33</f>
        <v>4.1353259970358325E-2</v>
      </c>
      <c r="W33" s="29">
        <f t="shared" si="27"/>
        <v>467744.91529855225</v>
      </c>
      <c r="X33" s="29">
        <f t="shared" si="20"/>
        <v>5510752.3648725534</v>
      </c>
      <c r="Y33" s="35">
        <f t="shared" si="28"/>
        <v>56.330605094081598</v>
      </c>
      <c r="Z33" s="36">
        <f t="shared" si="29"/>
        <v>8.6495155860073609</v>
      </c>
    </row>
    <row r="34" spans="1:26" s="2" customFormat="1" x14ac:dyDescent="0.25">
      <c r="A34" s="2">
        <v>6</v>
      </c>
      <c r="B34" s="1" t="s">
        <v>43</v>
      </c>
      <c r="C34" s="1">
        <v>5</v>
      </c>
      <c r="D34">
        <v>2128</v>
      </c>
      <c r="E34">
        <v>1</v>
      </c>
      <c r="F34" s="3">
        <f t="shared" si="21"/>
        <v>4.6992481203007516E-4</v>
      </c>
      <c r="G34" s="2">
        <v>0.5</v>
      </c>
      <c r="H34" s="3">
        <f t="shared" si="22"/>
        <v>2.3468669326449187E-3</v>
      </c>
      <c r="I34" s="3">
        <f t="shared" si="23"/>
        <v>0.99765313306735504</v>
      </c>
      <c r="J34" s="5">
        <f t="shared" si="30"/>
        <v>97340.089284073343</v>
      </c>
      <c r="K34" s="5">
        <f t="shared" si="24"/>
        <v>228.44423676149572</v>
      </c>
      <c r="L34" s="5">
        <f t="shared" si="25"/>
        <v>486129.33582846296</v>
      </c>
      <c r="M34" s="5">
        <f t="shared" si="16"/>
        <v>5869001.5298069017</v>
      </c>
      <c r="N34" s="33">
        <f t="shared" si="26"/>
        <v>60.2937759043866</v>
      </c>
      <c r="O34" s="4"/>
      <c r="Q34" s="27" t="s">
        <v>44</v>
      </c>
      <c r="R34" s="29">
        <f t="shared" si="17"/>
        <v>97340.089284073343</v>
      </c>
      <c r="S34" s="29">
        <f t="shared" si="18"/>
        <v>486129.33582846296</v>
      </c>
      <c r="T34" s="35">
        <f t="shared" si="19"/>
        <v>60.2937759043866</v>
      </c>
      <c r="U34" s="42">
        <v>0.96918021726394632</v>
      </c>
      <c r="V34" s="43">
        <f t="shared" ref="V34:V47" si="31">1-U34</f>
        <v>3.081978273605368E-2</v>
      </c>
      <c r="W34" s="29">
        <f t="shared" si="27"/>
        <v>471146.93531660765</v>
      </c>
      <c r="X34" s="29">
        <f t="shared" si="20"/>
        <v>5043007.4495740011</v>
      </c>
      <c r="Y34" s="35">
        <f t="shared" si="28"/>
        <v>51.808124346965556</v>
      </c>
      <c r="Z34" s="36">
        <f t="shared" si="29"/>
        <v>8.4856515574210434</v>
      </c>
    </row>
    <row r="35" spans="1:26" s="2" customFormat="1" x14ac:dyDescent="0.25">
      <c r="A35" s="2">
        <v>7</v>
      </c>
      <c r="B35" s="1" t="s">
        <v>45</v>
      </c>
      <c r="C35" s="1">
        <v>5</v>
      </c>
      <c r="D35">
        <v>2206</v>
      </c>
      <c r="E35">
        <v>1</v>
      </c>
      <c r="F35" s="3">
        <f t="shared" si="21"/>
        <v>4.5330915684496827E-4</v>
      </c>
      <c r="G35" s="2">
        <v>0.5</v>
      </c>
      <c r="H35" s="3">
        <f t="shared" si="22"/>
        <v>2.2639800769753225E-3</v>
      </c>
      <c r="I35" s="3">
        <f t="shared" si="23"/>
        <v>0.99773601992302463</v>
      </c>
      <c r="J35" s="5">
        <f t="shared" si="30"/>
        <v>97111.645047311846</v>
      </c>
      <c r="K35" s="5">
        <f t="shared" si="24"/>
        <v>219.85882962941326</v>
      </c>
      <c r="L35" s="5">
        <f t="shared" si="25"/>
        <v>485008.57816248562</v>
      </c>
      <c r="M35" s="5">
        <f t="shared" si="16"/>
        <v>5382872.1939784391</v>
      </c>
      <c r="N35" s="33">
        <f t="shared" si="26"/>
        <v>55.429729270428446</v>
      </c>
      <c r="O35" s="4"/>
      <c r="Q35" s="27" t="s">
        <v>46</v>
      </c>
      <c r="R35" s="29">
        <f t="shared" si="17"/>
        <v>97111.645047311846</v>
      </c>
      <c r="S35" s="29">
        <f t="shared" si="18"/>
        <v>485008.57816248562</v>
      </c>
      <c r="T35" s="35">
        <f t="shared" si="19"/>
        <v>55.429729270428446</v>
      </c>
      <c r="U35" s="42">
        <v>0.96192878092594225</v>
      </c>
      <c r="V35" s="43">
        <f t="shared" si="31"/>
        <v>3.8071219074057749E-2</v>
      </c>
      <c r="W35" s="29">
        <f t="shared" si="27"/>
        <v>466543.71033046435</v>
      </c>
      <c r="X35" s="29">
        <f t="shared" si="20"/>
        <v>4571860.5142573938</v>
      </c>
      <c r="Y35" s="35">
        <f t="shared" si="28"/>
        <v>47.078396334754991</v>
      </c>
      <c r="Z35" s="36">
        <f t="shared" si="29"/>
        <v>8.3513329356734545</v>
      </c>
    </row>
    <row r="36" spans="1:26" s="2" customFormat="1" x14ac:dyDescent="0.25">
      <c r="A36" s="2">
        <v>8</v>
      </c>
      <c r="B36" s="1" t="s">
        <v>47</v>
      </c>
      <c r="C36" s="1">
        <v>5</v>
      </c>
      <c r="D36">
        <v>2238</v>
      </c>
      <c r="E36">
        <v>1</v>
      </c>
      <c r="F36" s="3">
        <f t="shared" si="21"/>
        <v>4.4682752457551384E-4</v>
      </c>
      <c r="G36" s="2">
        <v>0.5</v>
      </c>
      <c r="H36" s="3">
        <f t="shared" si="22"/>
        <v>2.2316447221602319E-3</v>
      </c>
      <c r="I36" s="3">
        <f t="shared" si="23"/>
        <v>0.9977683552778398</v>
      </c>
      <c r="J36" s="5">
        <f t="shared" si="30"/>
        <v>96891.786217682427</v>
      </c>
      <c r="K36" s="5">
        <f t="shared" si="24"/>
        <v>216.22804333336848</v>
      </c>
      <c r="L36" s="5">
        <f t="shared" si="25"/>
        <v>483918.36098007869</v>
      </c>
      <c r="M36" s="5">
        <f t="shared" si="16"/>
        <v>4897863.6158159534</v>
      </c>
      <c r="N36" s="33">
        <f t="shared" si="26"/>
        <v>50.549833035507703</v>
      </c>
      <c r="O36" s="4"/>
      <c r="Q36" s="27" t="s">
        <v>48</v>
      </c>
      <c r="R36" s="29">
        <f t="shared" si="17"/>
        <v>96891.786217682427</v>
      </c>
      <c r="S36" s="29">
        <f t="shared" si="18"/>
        <v>483918.36098007869</v>
      </c>
      <c r="T36" s="35">
        <f t="shared" si="19"/>
        <v>50.549833035507703</v>
      </c>
      <c r="U36" s="42">
        <v>0.95558309086652893</v>
      </c>
      <c r="V36" s="43">
        <f t="shared" si="31"/>
        <v>4.4416909133471072E-2</v>
      </c>
      <c r="W36" s="29">
        <f t="shared" si="27"/>
        <v>462424.20311240829</v>
      </c>
      <c r="X36" s="29">
        <f t="shared" si="20"/>
        <v>4105316.8039269298</v>
      </c>
      <c r="Y36" s="35">
        <f t="shared" si="28"/>
        <v>42.370122011206384</v>
      </c>
      <c r="Z36" s="36">
        <f t="shared" si="29"/>
        <v>8.1797110243013194</v>
      </c>
    </row>
    <row r="37" spans="1:26" s="2" customFormat="1" x14ac:dyDescent="0.25">
      <c r="A37" s="2">
        <v>9</v>
      </c>
      <c r="B37" s="1" t="s">
        <v>49</v>
      </c>
      <c r="C37" s="1">
        <v>5</v>
      </c>
      <c r="D37">
        <v>2625</v>
      </c>
      <c r="E37">
        <v>6</v>
      </c>
      <c r="F37" s="3">
        <f t="shared" si="21"/>
        <v>2.2857142857142859E-3</v>
      </c>
      <c r="G37" s="2">
        <v>0.5</v>
      </c>
      <c r="H37" s="3">
        <f t="shared" si="22"/>
        <v>1.1363636363636364E-2</v>
      </c>
      <c r="I37" s="3">
        <f t="shared" si="23"/>
        <v>0.98863636363636365</v>
      </c>
      <c r="J37" s="5">
        <f t="shared" si="30"/>
        <v>96675.558174349062</v>
      </c>
      <c r="K37" s="5">
        <f t="shared" si="24"/>
        <v>1098.5858883448757</v>
      </c>
      <c r="L37" s="5">
        <f t="shared" si="25"/>
        <v>480631.32615088311</v>
      </c>
      <c r="M37" s="5">
        <f t="shared" si="16"/>
        <v>4413945.2548358748</v>
      </c>
      <c r="N37" s="33">
        <f t="shared" si="26"/>
        <v>45.657303026640577</v>
      </c>
      <c r="O37" s="4"/>
      <c r="Q37" s="27" t="s">
        <v>50</v>
      </c>
      <c r="R37" s="29">
        <f t="shared" si="17"/>
        <v>96675.558174349062</v>
      </c>
      <c r="S37" s="29">
        <f t="shared" si="18"/>
        <v>480631.32615088311</v>
      </c>
      <c r="T37" s="35">
        <f t="shared" si="19"/>
        <v>45.657303026640577</v>
      </c>
      <c r="U37" s="42">
        <v>0.95343645724036619</v>
      </c>
      <c r="V37" s="43">
        <f t="shared" si="31"/>
        <v>4.6563542759633814E-2</v>
      </c>
      <c r="W37" s="29">
        <f t="shared" si="27"/>
        <v>458251.42884403694</v>
      </c>
      <c r="X37" s="29">
        <f t="shared" si="20"/>
        <v>3642892.6008145218</v>
      </c>
      <c r="Y37" s="35">
        <f t="shared" si="28"/>
        <v>37.681629872203736</v>
      </c>
      <c r="Z37" s="36">
        <f t="shared" si="29"/>
        <v>7.9756731544368407</v>
      </c>
    </row>
    <row r="38" spans="1:26" s="2" customFormat="1" x14ac:dyDescent="0.25">
      <c r="A38" s="2">
        <v>10</v>
      </c>
      <c r="B38" s="1" t="s">
        <v>51</v>
      </c>
      <c r="C38" s="1">
        <v>5</v>
      </c>
      <c r="D38">
        <v>2745</v>
      </c>
      <c r="E38">
        <v>4</v>
      </c>
      <c r="F38" s="3">
        <f t="shared" si="21"/>
        <v>1.4571948998178506E-3</v>
      </c>
      <c r="G38" s="2">
        <v>0.5</v>
      </c>
      <c r="H38" s="3">
        <f t="shared" si="22"/>
        <v>7.2595281306715061E-3</v>
      </c>
      <c r="I38" s="3">
        <f t="shared" si="23"/>
        <v>0.99274047186932846</v>
      </c>
      <c r="J38" s="5">
        <f t="shared" si="30"/>
        <v>95576.97228600418</v>
      </c>
      <c r="K38" s="5">
        <f t="shared" si="24"/>
        <v>693.84371895465824</v>
      </c>
      <c r="L38" s="5">
        <f t="shared" si="25"/>
        <v>476150.25213263417</v>
      </c>
      <c r="M38" s="5">
        <f t="shared" si="16"/>
        <v>3933313.9286849913</v>
      </c>
      <c r="N38" s="33">
        <f t="shared" si="26"/>
        <v>41.153363980969779</v>
      </c>
      <c r="O38" s="4"/>
      <c r="Q38" s="27" t="s">
        <v>52</v>
      </c>
      <c r="R38" s="29">
        <f t="shared" si="17"/>
        <v>95576.97228600418</v>
      </c>
      <c r="S38" s="29">
        <f t="shared" si="18"/>
        <v>476150.25213263417</v>
      </c>
      <c r="T38" s="35">
        <f t="shared" si="19"/>
        <v>41.153363980969779</v>
      </c>
      <c r="U38" s="42">
        <v>0.93748024841036759</v>
      </c>
      <c r="V38" s="43">
        <f t="shared" si="31"/>
        <v>6.2519751589632411E-2</v>
      </c>
      <c r="W38" s="29">
        <f t="shared" si="27"/>
        <v>446381.45664996107</v>
      </c>
      <c r="X38" s="29">
        <f t="shared" si="20"/>
        <v>3184641.1719704848</v>
      </c>
      <c r="Y38" s="35">
        <f t="shared" si="28"/>
        <v>33.320172169095045</v>
      </c>
      <c r="Z38" s="36">
        <f t="shared" si="29"/>
        <v>7.8331918118747339</v>
      </c>
    </row>
    <row r="39" spans="1:26" s="2" customFormat="1" x14ac:dyDescent="0.25">
      <c r="A39" s="2">
        <v>11</v>
      </c>
      <c r="B39" s="1" t="s">
        <v>53</v>
      </c>
      <c r="C39" s="1">
        <v>5</v>
      </c>
      <c r="D39">
        <v>2881</v>
      </c>
      <c r="E39">
        <v>9</v>
      </c>
      <c r="F39" s="3">
        <f t="shared" si="21"/>
        <v>3.1239153071850054E-3</v>
      </c>
      <c r="G39" s="2">
        <v>0.5</v>
      </c>
      <c r="H39" s="3">
        <f t="shared" si="22"/>
        <v>1.5498536249354228E-2</v>
      </c>
      <c r="I39" s="3">
        <f t="shared" si="23"/>
        <v>0.98450146375064573</v>
      </c>
      <c r="J39" s="5">
        <f t="shared" si="30"/>
        <v>94883.128567049513</v>
      </c>
      <c r="K39" s="5">
        <f t="shared" si="24"/>
        <v>1470.5496075485546</v>
      </c>
      <c r="L39" s="5">
        <f t="shared" si="25"/>
        <v>470739.2688163761</v>
      </c>
      <c r="M39" s="5">
        <f t="shared" si="16"/>
        <v>3457163.6765523572</v>
      </c>
      <c r="N39" s="33">
        <f t="shared" si="26"/>
        <v>36.436021121598451</v>
      </c>
      <c r="O39" s="4"/>
      <c r="Q39" s="27" t="s">
        <v>54</v>
      </c>
      <c r="R39" s="29">
        <f t="shared" si="17"/>
        <v>94883.128567049513</v>
      </c>
      <c r="S39" s="29">
        <f t="shared" si="18"/>
        <v>470739.2688163761</v>
      </c>
      <c r="T39" s="35">
        <f t="shared" si="19"/>
        <v>36.436021121598451</v>
      </c>
      <c r="U39" s="42">
        <v>0.91788799906018037</v>
      </c>
      <c r="V39" s="43">
        <f t="shared" si="31"/>
        <v>8.2112000939819629E-2</v>
      </c>
      <c r="W39" s="29">
        <f t="shared" si="27"/>
        <v>432085.9255329158</v>
      </c>
      <c r="X39" s="29">
        <f t="shared" si="20"/>
        <v>2738259.7153205238</v>
      </c>
      <c r="Y39" s="35">
        <f t="shared" si="28"/>
        <v>28.859289914597646</v>
      </c>
      <c r="Z39" s="36">
        <f t="shared" si="29"/>
        <v>7.5767312070008046</v>
      </c>
    </row>
    <row r="40" spans="1:26" s="2" customFormat="1" x14ac:dyDescent="0.25">
      <c r="A40" s="2">
        <v>12</v>
      </c>
      <c r="B40" s="1" t="s">
        <v>55</v>
      </c>
      <c r="C40" s="1">
        <v>5</v>
      </c>
      <c r="D40">
        <v>2507</v>
      </c>
      <c r="E40">
        <v>3</v>
      </c>
      <c r="F40" s="3">
        <f t="shared" si="21"/>
        <v>1.1966493817311527E-3</v>
      </c>
      <c r="G40" s="2">
        <v>0.5</v>
      </c>
      <c r="H40" s="3">
        <f t="shared" si="22"/>
        <v>5.9654006760787434E-3</v>
      </c>
      <c r="I40" s="3">
        <f t="shared" si="23"/>
        <v>0.99403459932392124</v>
      </c>
      <c r="J40" s="5">
        <f t="shared" si="30"/>
        <v>93412.578959500956</v>
      </c>
      <c r="K40" s="5">
        <f t="shared" si="24"/>
        <v>557.24346167926603</v>
      </c>
      <c r="L40" s="5">
        <f t="shared" si="25"/>
        <v>465669.78614330653</v>
      </c>
      <c r="M40" s="5">
        <f t="shared" si="16"/>
        <v>2986424.407735981</v>
      </c>
      <c r="N40" s="33">
        <f t="shared" si="26"/>
        <v>31.970259690943188</v>
      </c>
      <c r="O40" s="4"/>
      <c r="Q40" s="27" t="s">
        <v>56</v>
      </c>
      <c r="R40" s="29">
        <f t="shared" si="17"/>
        <v>93412.578959500956</v>
      </c>
      <c r="S40" s="29">
        <f t="shared" si="18"/>
        <v>465669.78614330653</v>
      </c>
      <c r="T40" s="35">
        <f t="shared" si="19"/>
        <v>31.970259690943188</v>
      </c>
      <c r="U40" s="42">
        <v>0.89571782863194893</v>
      </c>
      <c r="V40" s="43">
        <f t="shared" si="31"/>
        <v>0.10428217136805107</v>
      </c>
      <c r="W40" s="29">
        <f t="shared" si="27"/>
        <v>417108.72970378655</v>
      </c>
      <c r="X40" s="29">
        <f t="shared" si="20"/>
        <v>2306173.7897876082</v>
      </c>
      <c r="Y40" s="35">
        <f t="shared" si="28"/>
        <v>24.688043253654847</v>
      </c>
      <c r="Z40" s="36">
        <f t="shared" si="29"/>
        <v>7.2822164372883407</v>
      </c>
    </row>
    <row r="41" spans="1:26" s="2" customFormat="1" x14ac:dyDescent="0.25">
      <c r="A41" s="2">
        <v>13</v>
      </c>
      <c r="B41" s="1" t="s">
        <v>57</v>
      </c>
      <c r="C41" s="1">
        <v>5</v>
      </c>
      <c r="D41">
        <v>2095</v>
      </c>
      <c r="E41">
        <v>14</v>
      </c>
      <c r="F41" s="3">
        <f t="shared" si="21"/>
        <v>6.6825775656324578E-3</v>
      </c>
      <c r="G41" s="2">
        <v>0.5</v>
      </c>
      <c r="H41" s="3">
        <f t="shared" si="22"/>
        <v>3.2863849765258218E-2</v>
      </c>
      <c r="I41" s="3">
        <f t="shared" si="23"/>
        <v>0.96713615023474175</v>
      </c>
      <c r="J41" s="5">
        <f t="shared" si="30"/>
        <v>92855.335497821681</v>
      </c>
      <c r="K41" s="5">
        <f t="shared" si="24"/>
        <v>3051.5837957030603</v>
      </c>
      <c r="L41" s="5">
        <f t="shared" si="25"/>
        <v>456647.71799985081</v>
      </c>
      <c r="M41" s="5">
        <f t="shared" si="16"/>
        <v>2520754.6215926744</v>
      </c>
      <c r="N41" s="33">
        <f t="shared" si="26"/>
        <v>27.147116620474755</v>
      </c>
      <c r="O41" s="4"/>
      <c r="Q41" s="27" t="s">
        <v>58</v>
      </c>
      <c r="R41" s="29">
        <f t="shared" si="17"/>
        <v>92855.335497821681</v>
      </c>
      <c r="S41" s="29">
        <f t="shared" si="18"/>
        <v>456647.71799985081</v>
      </c>
      <c r="T41" s="35">
        <f t="shared" si="19"/>
        <v>27.147116620474755</v>
      </c>
      <c r="U41" s="42">
        <v>0.86473435856680392</v>
      </c>
      <c r="V41" s="43">
        <f t="shared" si="31"/>
        <v>0.13526564143319608</v>
      </c>
      <c r="W41" s="29">
        <f t="shared" si="27"/>
        <v>394878.97151559574</v>
      </c>
      <c r="X41" s="29">
        <f t="shared" si="20"/>
        <v>1889065.0600838216</v>
      </c>
      <c r="Y41" s="35">
        <f t="shared" si="28"/>
        <v>20.34417354647475</v>
      </c>
      <c r="Z41" s="36">
        <f t="shared" si="29"/>
        <v>6.8029430740000052</v>
      </c>
    </row>
    <row r="42" spans="1:26" s="2" customFormat="1" x14ac:dyDescent="0.25">
      <c r="A42" s="2">
        <v>14</v>
      </c>
      <c r="B42" s="1" t="s">
        <v>59</v>
      </c>
      <c r="C42" s="1">
        <v>5</v>
      </c>
      <c r="D42">
        <v>1701</v>
      </c>
      <c r="E42">
        <v>21</v>
      </c>
      <c r="F42" s="3">
        <f t="shared" si="21"/>
        <v>1.2345679012345678E-2</v>
      </c>
      <c r="G42" s="2">
        <v>0.5</v>
      </c>
      <c r="H42" s="3">
        <f t="shared" si="22"/>
        <v>5.9880239520958084E-2</v>
      </c>
      <c r="I42" s="3">
        <f t="shared" si="23"/>
        <v>0.94011976047904189</v>
      </c>
      <c r="J42" s="5">
        <f t="shared" si="30"/>
        <v>89803.751702118621</v>
      </c>
      <c r="K42" s="5">
        <f t="shared" si="24"/>
        <v>5377.4701618035106</v>
      </c>
      <c r="L42" s="5">
        <f t="shared" si="25"/>
        <v>435575.08310608426</v>
      </c>
      <c r="M42" s="5">
        <f t="shared" si="16"/>
        <v>2064106.9035928235</v>
      </c>
      <c r="N42" s="33">
        <f t="shared" si="26"/>
        <v>22.984640000782147</v>
      </c>
      <c r="O42" s="4"/>
      <c r="Q42" s="27" t="s">
        <v>60</v>
      </c>
      <c r="R42" s="29">
        <f t="shared" si="17"/>
        <v>89803.751702118621</v>
      </c>
      <c r="S42" s="29">
        <f t="shared" si="18"/>
        <v>435575.08310608426</v>
      </c>
      <c r="T42" s="35">
        <f t="shared" si="19"/>
        <v>22.984640000782147</v>
      </c>
      <c r="U42" s="42">
        <v>0.81758889711164551</v>
      </c>
      <c r="V42" s="43">
        <f t="shared" si="31"/>
        <v>0.18241110288835449</v>
      </c>
      <c r="W42" s="29">
        <f t="shared" si="27"/>
        <v>356121.35180601676</v>
      </c>
      <c r="X42" s="29">
        <f t="shared" si="20"/>
        <v>1494186.088568226</v>
      </c>
      <c r="Y42" s="35">
        <f t="shared" si="28"/>
        <v>16.638348178642694</v>
      </c>
      <c r="Z42" s="36">
        <f t="shared" si="29"/>
        <v>6.3462918221394524</v>
      </c>
    </row>
    <row r="43" spans="1:26" s="2" customFormat="1" x14ac:dyDescent="0.25">
      <c r="A43" s="2">
        <v>15</v>
      </c>
      <c r="B43" s="1" t="s">
        <v>61</v>
      </c>
      <c r="C43" s="1">
        <v>5</v>
      </c>
      <c r="D43">
        <v>1306</v>
      </c>
      <c r="E43">
        <v>18</v>
      </c>
      <c r="F43" s="3">
        <f t="shared" si="21"/>
        <v>1.3782542113323124E-2</v>
      </c>
      <c r="G43" s="2">
        <v>0.5</v>
      </c>
      <c r="H43" s="3">
        <f t="shared" si="22"/>
        <v>6.6617320503330871E-2</v>
      </c>
      <c r="I43" s="3">
        <f t="shared" si="23"/>
        <v>0.93338267949666909</v>
      </c>
      <c r="J43" s="5">
        <f t="shared" si="30"/>
        <v>84426.281540315103</v>
      </c>
      <c r="K43" s="5">
        <f t="shared" si="24"/>
        <v>5624.2526562756184</v>
      </c>
      <c r="L43" s="5">
        <f t="shared" si="25"/>
        <v>408070.77606088645</v>
      </c>
      <c r="M43" s="5">
        <f t="shared" si="16"/>
        <v>1628531.8204867393</v>
      </c>
      <c r="N43" s="33">
        <f t="shared" si="26"/>
        <v>19.289394140959356</v>
      </c>
      <c r="O43" s="4"/>
      <c r="Q43" s="27" t="s">
        <v>62</v>
      </c>
      <c r="R43" s="29">
        <f t="shared" si="17"/>
        <v>84426.281540315103</v>
      </c>
      <c r="S43" s="29">
        <f t="shared" si="18"/>
        <v>408070.77606088645</v>
      </c>
      <c r="T43" s="35">
        <f t="shared" si="19"/>
        <v>19.289394140959356</v>
      </c>
      <c r="U43" s="42">
        <v>0.77888026534586052</v>
      </c>
      <c r="V43" s="43">
        <f t="shared" si="31"/>
        <v>0.22111973465413948</v>
      </c>
      <c r="W43" s="29">
        <f t="shared" si="27"/>
        <v>317838.27433819446</v>
      </c>
      <c r="X43" s="29">
        <f t="shared" si="20"/>
        <v>1138064.7367622091</v>
      </c>
      <c r="Y43" s="35">
        <f t="shared" si="28"/>
        <v>13.479981778171318</v>
      </c>
      <c r="Z43" s="36">
        <f t="shared" si="29"/>
        <v>5.8094123627880379</v>
      </c>
    </row>
    <row r="44" spans="1:26" s="2" customFormat="1" x14ac:dyDescent="0.25">
      <c r="A44" s="2">
        <v>16</v>
      </c>
      <c r="B44" s="1" t="s">
        <v>63</v>
      </c>
      <c r="C44" s="1">
        <v>5</v>
      </c>
      <c r="D44">
        <v>962</v>
      </c>
      <c r="E44">
        <v>23</v>
      </c>
      <c r="F44" s="3">
        <f t="shared" si="21"/>
        <v>2.390852390852391E-2</v>
      </c>
      <c r="G44" s="2">
        <v>0.5</v>
      </c>
      <c r="H44" s="3">
        <f t="shared" si="22"/>
        <v>0.11280039234919079</v>
      </c>
      <c r="I44" s="3">
        <f t="shared" si="23"/>
        <v>0.88719960765080919</v>
      </c>
      <c r="J44" s="5">
        <f t="shared" si="30"/>
        <v>78802.028884039479</v>
      </c>
      <c r="K44" s="5">
        <f t="shared" si="24"/>
        <v>8888.899776031918</v>
      </c>
      <c r="L44" s="5">
        <f t="shared" si="25"/>
        <v>371787.89498011756</v>
      </c>
      <c r="M44" s="5">
        <f t="shared" si="16"/>
        <v>1220461.0444258528</v>
      </c>
      <c r="N44" s="33">
        <f t="shared" si="26"/>
        <v>15.487685554667799</v>
      </c>
      <c r="O44" s="4"/>
      <c r="Q44" s="27" t="s">
        <v>64</v>
      </c>
      <c r="R44" s="29">
        <f t="shared" si="17"/>
        <v>78802.028884039479</v>
      </c>
      <c r="S44" s="29">
        <f t="shared" si="18"/>
        <v>371787.89498011756</v>
      </c>
      <c r="T44" s="35">
        <f t="shared" si="19"/>
        <v>15.487685554667799</v>
      </c>
      <c r="U44" s="42">
        <v>0.71980976748499381</v>
      </c>
      <c r="V44" s="43">
        <f t="shared" si="31"/>
        <v>0.28019023251500619</v>
      </c>
      <c r="W44" s="29">
        <f t="shared" si="27"/>
        <v>267616.55823937373</v>
      </c>
      <c r="X44" s="29">
        <f t="shared" si="20"/>
        <v>820226.46242401458</v>
      </c>
      <c r="Y44" s="35">
        <f t="shared" si="28"/>
        <v>10.4086972637597</v>
      </c>
      <c r="Z44" s="36">
        <f t="shared" si="29"/>
        <v>5.0789882909080983</v>
      </c>
    </row>
    <row r="45" spans="1:26" s="2" customFormat="1" x14ac:dyDescent="0.25">
      <c r="A45" s="2">
        <v>17</v>
      </c>
      <c r="B45" s="1" t="s">
        <v>65</v>
      </c>
      <c r="C45" s="1">
        <v>5</v>
      </c>
      <c r="D45">
        <v>603</v>
      </c>
      <c r="E45">
        <v>26</v>
      </c>
      <c r="F45" s="3">
        <f t="shared" si="21"/>
        <v>4.3117744610281922E-2</v>
      </c>
      <c r="G45" s="2">
        <v>0.5</v>
      </c>
      <c r="H45" s="3">
        <f t="shared" si="22"/>
        <v>0.19461077844311375</v>
      </c>
      <c r="I45" s="3">
        <f t="shared" si="23"/>
        <v>0.8053892215568863</v>
      </c>
      <c r="J45" s="5">
        <f t="shared" si="30"/>
        <v>69913.129108007561</v>
      </c>
      <c r="K45" s="5">
        <f t="shared" si="24"/>
        <v>13605.848479103266</v>
      </c>
      <c r="L45" s="5">
        <f t="shared" si="25"/>
        <v>315551.02434227965</v>
      </c>
      <c r="M45" s="5">
        <f t="shared" si="16"/>
        <v>848673.14944573527</v>
      </c>
      <c r="N45" s="33">
        <f t="shared" si="26"/>
        <v>12.138966747356353</v>
      </c>
      <c r="O45" s="4"/>
      <c r="Q45" s="27" t="s">
        <v>66</v>
      </c>
      <c r="R45" s="29">
        <f t="shared" si="17"/>
        <v>69913.129108007561</v>
      </c>
      <c r="S45" s="29">
        <f t="shared" si="18"/>
        <v>315551.02434227965</v>
      </c>
      <c r="T45" s="35">
        <f t="shared" si="19"/>
        <v>12.138966747356353</v>
      </c>
      <c r="U45" s="42">
        <v>0.68480776711742686</v>
      </c>
      <c r="V45" s="43">
        <f t="shared" si="31"/>
        <v>0.31519223288257314</v>
      </c>
      <c r="W45" s="29">
        <f t="shared" si="27"/>
        <v>216091.79239145335</v>
      </c>
      <c r="X45" s="29">
        <f t="shared" si="20"/>
        <v>552609.90418464085</v>
      </c>
      <c r="Y45" s="35">
        <f t="shared" si="28"/>
        <v>7.904236460807291</v>
      </c>
      <c r="Z45" s="36">
        <f t="shared" si="29"/>
        <v>4.2347302865490617</v>
      </c>
    </row>
    <row r="46" spans="1:26" s="2" customFormat="1" x14ac:dyDescent="0.25">
      <c r="A46" s="2">
        <v>18</v>
      </c>
      <c r="B46" s="1" t="s">
        <v>67</v>
      </c>
      <c r="C46" s="1">
        <v>5</v>
      </c>
      <c r="D46">
        <v>410</v>
      </c>
      <c r="E46">
        <v>24</v>
      </c>
      <c r="F46" s="3">
        <f t="shared" si="21"/>
        <v>5.8536585365853662E-2</v>
      </c>
      <c r="G46" s="2">
        <v>0.5</v>
      </c>
      <c r="H46" s="3">
        <f t="shared" si="22"/>
        <v>0.25531914893617019</v>
      </c>
      <c r="I46" s="3">
        <f t="shared" si="23"/>
        <v>0.74468085106382986</v>
      </c>
      <c r="J46" s="5">
        <f t="shared" si="30"/>
        <v>56307.2806289043</v>
      </c>
      <c r="K46" s="5">
        <f t="shared" si="24"/>
        <v>14376.326969081947</v>
      </c>
      <c r="L46" s="5">
        <f t="shared" si="25"/>
        <v>245595.58572181663</v>
      </c>
      <c r="M46" s="5">
        <f>L46+M47</f>
        <v>533122.12510345562</v>
      </c>
      <c r="N46" s="33">
        <f t="shared" si="26"/>
        <v>9.4680851063829792</v>
      </c>
      <c r="O46" s="4"/>
      <c r="Q46" s="27" t="s">
        <v>68</v>
      </c>
      <c r="R46" s="29">
        <f t="shared" si="17"/>
        <v>56307.2806289043</v>
      </c>
      <c r="S46" s="29">
        <f t="shared" si="18"/>
        <v>245595.58572181663</v>
      </c>
      <c r="T46" s="35">
        <f t="shared" si="19"/>
        <v>9.4680851063829792</v>
      </c>
      <c r="U46" s="42">
        <v>0.65629805890441617</v>
      </c>
      <c r="V46" s="43">
        <f t="shared" si="31"/>
        <v>0.34370194109558383</v>
      </c>
      <c r="W46" s="29">
        <f t="shared" si="27"/>
        <v>161183.90618472142</v>
      </c>
      <c r="X46" s="29">
        <f>X47+W46</f>
        <v>336518.11179318745</v>
      </c>
      <c r="Y46" s="35">
        <f t="shared" si="28"/>
        <v>5.9764582489967042</v>
      </c>
      <c r="Z46" s="36">
        <f t="shared" si="29"/>
        <v>3.491626857386275</v>
      </c>
    </row>
    <row r="47" spans="1:26" s="2" customFormat="1" x14ac:dyDescent="0.25">
      <c r="A47" s="12">
        <v>19</v>
      </c>
      <c r="B47" s="13" t="s">
        <v>69</v>
      </c>
      <c r="C47" s="12"/>
      <c r="D47">
        <v>336</v>
      </c>
      <c r="E47">
        <v>49</v>
      </c>
      <c r="F47" s="17">
        <f t="shared" si="21"/>
        <v>0.14583333333333334</v>
      </c>
      <c r="G47" s="12"/>
      <c r="H47" s="17">
        <v>1</v>
      </c>
      <c r="I47" s="17">
        <f t="shared" si="23"/>
        <v>0</v>
      </c>
      <c r="J47" s="21">
        <f t="shared" si="30"/>
        <v>41930.953659822357</v>
      </c>
      <c r="K47" s="21">
        <f t="shared" si="24"/>
        <v>41930.953659822357</v>
      </c>
      <c r="L47" s="21">
        <f>K47/F47</f>
        <v>287526.53938163898</v>
      </c>
      <c r="M47" s="21">
        <f>L47</f>
        <v>287526.53938163898</v>
      </c>
      <c r="N47" s="34">
        <f t="shared" si="26"/>
        <v>6.8571428571428568</v>
      </c>
      <c r="O47" s="4"/>
      <c r="Q47" s="30" t="s">
        <v>69</v>
      </c>
      <c r="R47" s="31">
        <f t="shared" si="17"/>
        <v>41930.953659822357</v>
      </c>
      <c r="S47" s="31">
        <f t="shared" si="18"/>
        <v>287526.53938163898</v>
      </c>
      <c r="T47" s="38">
        <f t="shared" si="19"/>
        <v>6.8571428571428568</v>
      </c>
      <c r="U47" s="44">
        <v>0.6098018151143324</v>
      </c>
      <c r="V47" s="45">
        <f t="shared" si="31"/>
        <v>0.3901981848856676</v>
      </c>
      <c r="W47" s="31">
        <f t="shared" si="27"/>
        <v>175334.20560846603</v>
      </c>
      <c r="X47" s="31">
        <f>W47</f>
        <v>175334.20560846603</v>
      </c>
      <c r="Y47" s="38">
        <f t="shared" si="28"/>
        <v>4.1814981607839927</v>
      </c>
      <c r="Z47" s="37">
        <f t="shared" si="29"/>
        <v>2.675644696358864</v>
      </c>
    </row>
    <row r="48" spans="1:26" s="2" customFormat="1" ht="13.2" x14ac:dyDescent="0.25">
      <c r="B48" s="2" t="s">
        <v>70</v>
      </c>
      <c r="D48" s="25">
        <f>SUM(D29:D47)</f>
        <v>31880</v>
      </c>
      <c r="E48" s="25">
        <f>SUM(E29:E47)</f>
        <v>209</v>
      </c>
    </row>
    <row r="51" spans="1:26" s="2" customFormat="1" ht="18" thickBot="1" x14ac:dyDescent="0.35">
      <c r="B51" s="74" t="s">
        <v>89</v>
      </c>
      <c r="C51" s="74"/>
      <c r="D51" s="74"/>
      <c r="E51" s="74"/>
      <c r="F51" s="74"/>
      <c r="G51" s="74"/>
      <c r="H51" s="74"/>
      <c r="I51" s="74"/>
      <c r="J51" s="74"/>
      <c r="K51" s="74"/>
      <c r="L51" s="74"/>
      <c r="M51" s="74"/>
      <c r="N51" s="74"/>
      <c r="Q51" s="60" t="s">
        <v>92</v>
      </c>
      <c r="R51" s="61"/>
      <c r="S51" s="61"/>
      <c r="T51" s="61"/>
      <c r="U51" s="61"/>
      <c r="V51" s="61"/>
      <c r="W51" s="61"/>
      <c r="X51" s="61"/>
      <c r="Y51" s="61"/>
      <c r="Z51" s="62"/>
    </row>
    <row r="52" spans="1:26" s="9" customFormat="1" ht="14.25" customHeight="1" x14ac:dyDescent="0.35">
      <c r="A52" s="7"/>
      <c r="B52" s="67" t="s">
        <v>0</v>
      </c>
      <c r="C52" s="6" t="s">
        <v>1</v>
      </c>
      <c r="D52" s="8" t="s">
        <v>71</v>
      </c>
      <c r="E52" s="8" t="s">
        <v>72</v>
      </c>
      <c r="F52" s="8" t="s">
        <v>73</v>
      </c>
      <c r="G52" s="8" t="s">
        <v>5</v>
      </c>
      <c r="H52" s="8" t="s">
        <v>74</v>
      </c>
      <c r="I52" s="8" t="s">
        <v>75</v>
      </c>
      <c r="J52" s="8" t="s">
        <v>76</v>
      </c>
      <c r="K52" s="8" t="s">
        <v>77</v>
      </c>
      <c r="L52" s="8" t="s">
        <v>78</v>
      </c>
      <c r="M52" s="8" t="s">
        <v>79</v>
      </c>
      <c r="N52" s="22" t="s">
        <v>80</v>
      </c>
      <c r="Q52" s="26" t="s">
        <v>13</v>
      </c>
      <c r="R52" s="63" t="s">
        <v>14</v>
      </c>
      <c r="S52" s="63"/>
      <c r="T52" s="63"/>
      <c r="U52" s="64" t="s">
        <v>15</v>
      </c>
      <c r="V52" s="65" t="s">
        <v>16</v>
      </c>
      <c r="W52" s="66" t="s">
        <v>17</v>
      </c>
      <c r="X52" s="66" t="s">
        <v>18</v>
      </c>
      <c r="Y52" s="59" t="s">
        <v>19</v>
      </c>
      <c r="Z52" s="59" t="s">
        <v>20</v>
      </c>
    </row>
    <row r="53" spans="1:26" s="10" customFormat="1" ht="35.549999999999997" customHeight="1" thickBot="1" x14ac:dyDescent="0.35">
      <c r="B53" s="68"/>
      <c r="C53" s="11"/>
      <c r="D53" s="23" t="s">
        <v>21</v>
      </c>
      <c r="E53" s="23" t="s">
        <v>22</v>
      </c>
      <c r="F53" s="23" t="s">
        <v>23</v>
      </c>
      <c r="G53" s="23"/>
      <c r="H53" s="23" t="s">
        <v>24</v>
      </c>
      <c r="I53" s="23" t="s">
        <v>25</v>
      </c>
      <c r="J53" s="23" t="s">
        <v>26</v>
      </c>
      <c r="K53" s="23" t="s">
        <v>27</v>
      </c>
      <c r="L53" s="23" t="s">
        <v>28</v>
      </c>
      <c r="M53" s="23" t="s">
        <v>29</v>
      </c>
      <c r="N53" s="24" t="s">
        <v>30</v>
      </c>
      <c r="Q53" s="27" t="s">
        <v>31</v>
      </c>
      <c r="R53" s="28" t="s">
        <v>32</v>
      </c>
      <c r="S53" s="28" t="s">
        <v>33</v>
      </c>
      <c r="T53" s="28" t="s">
        <v>34</v>
      </c>
      <c r="U53" s="64"/>
      <c r="V53" s="65"/>
      <c r="W53" s="66"/>
      <c r="X53" s="66"/>
      <c r="Y53" s="59"/>
      <c r="Z53" s="59"/>
    </row>
    <row r="54" spans="1:26" s="2" customFormat="1" ht="13.2" x14ac:dyDescent="0.25">
      <c r="A54" s="2">
        <v>1</v>
      </c>
      <c r="B54" s="1">
        <v>0</v>
      </c>
      <c r="C54" s="1">
        <v>1</v>
      </c>
      <c r="D54" s="49">
        <f>D4+D29</f>
        <v>560</v>
      </c>
      <c r="E54" s="49">
        <f>E4+E29</f>
        <v>7</v>
      </c>
      <c r="F54" s="3">
        <f>E54/D54</f>
        <v>1.2500000000000001E-2</v>
      </c>
      <c r="G54" s="2">
        <v>0.3</v>
      </c>
      <c r="H54" s="18">
        <f>C54*F54/(1+(1-G54)*C54*F54)</f>
        <v>1.2391573729863693E-2</v>
      </c>
      <c r="I54" s="18">
        <f>1-H54</f>
        <v>0.98760842627013634</v>
      </c>
      <c r="J54" s="19">
        <v>100000</v>
      </c>
      <c r="K54" s="20">
        <f>J54*H54</f>
        <v>1239.1573729863694</v>
      </c>
      <c r="L54" s="20">
        <f>C54*(J55+G54*K54)</f>
        <v>99132.589838909553</v>
      </c>
      <c r="M54" s="5">
        <f t="shared" ref="M54:M70" si="32">L54+M55</f>
        <v>7509395.4074772922</v>
      </c>
      <c r="N54" s="32">
        <f>M54/J54</f>
        <v>75.093954074772924</v>
      </c>
      <c r="O54" s="4"/>
      <c r="Q54" s="39">
        <v>0</v>
      </c>
      <c r="R54" s="29">
        <f t="shared" ref="R54:R72" si="33">J54</f>
        <v>100000</v>
      </c>
      <c r="S54" s="29">
        <f t="shared" ref="S54:S72" si="34">L54</f>
        <v>99132.589838909553</v>
      </c>
      <c r="T54" s="35">
        <f t="shared" ref="T54:T72" si="35">N54</f>
        <v>75.093954074772924</v>
      </c>
      <c r="U54" s="42">
        <v>0.96170886472285344</v>
      </c>
      <c r="V54" s="43">
        <f>1-U54</f>
        <v>3.829113527714656E-2</v>
      </c>
      <c r="W54" s="29">
        <f>S54*U54</f>
        <v>95336.69043101398</v>
      </c>
      <c r="X54" s="29">
        <f t="shared" ref="X54:X70" si="36">X55+W54</f>
        <v>6652308.7704333859</v>
      </c>
      <c r="Y54" s="40">
        <f>X54/R54</f>
        <v>66.523087704333861</v>
      </c>
      <c r="Z54" s="36">
        <f>T54-Y54</f>
        <v>8.5708663704390631</v>
      </c>
    </row>
    <row r="55" spans="1:26" s="2" customFormat="1" ht="13.2" x14ac:dyDescent="0.25">
      <c r="A55" s="2">
        <v>2</v>
      </c>
      <c r="B55" s="1" t="s">
        <v>35</v>
      </c>
      <c r="C55" s="1">
        <v>4</v>
      </c>
      <c r="D55" s="49">
        <f t="shared" ref="D55:E70" si="37">D5+D30</f>
        <v>2687</v>
      </c>
      <c r="E55" s="49">
        <f t="shared" si="37"/>
        <v>2</v>
      </c>
      <c r="F55" s="3">
        <f t="shared" ref="F55:F72" si="38">E55/D55</f>
        <v>7.4432452549311504E-4</v>
      </c>
      <c r="G55" s="2">
        <v>0.4</v>
      </c>
      <c r="H55" s="3">
        <f t="shared" ref="H55:H71" si="39">C55*F55/(1+(1-G55)*C55*F55)</f>
        <v>2.9719890036406871E-3</v>
      </c>
      <c r="I55" s="3">
        <f t="shared" ref="I55:I72" si="40">1-H55</f>
        <v>0.99702801099635929</v>
      </c>
      <c r="J55" s="5">
        <f>I54*J54</f>
        <v>98760.842627013641</v>
      </c>
      <c r="K55" s="5">
        <f t="shared" ref="K55:K72" si="41">J55*H55</f>
        <v>293.516138277773</v>
      </c>
      <c r="L55" s="5">
        <f t="shared" ref="L55:L71" si="42">C55*(J56+G55*K55)</f>
        <v>394338.93177618791</v>
      </c>
      <c r="M55" s="5">
        <f t="shared" si="32"/>
        <v>7410262.8176383823</v>
      </c>
      <c r="N55" s="33">
        <f t="shared" ref="N55:N72" si="43">M55/J55</f>
        <v>75.032397664167803</v>
      </c>
      <c r="O55" s="4"/>
      <c r="Q55" s="27" t="s">
        <v>36</v>
      </c>
      <c r="R55" s="29">
        <f t="shared" si="33"/>
        <v>98760.842627013641</v>
      </c>
      <c r="S55" s="29">
        <f t="shared" si="34"/>
        <v>394338.93177618791</v>
      </c>
      <c r="T55" s="35">
        <f t="shared" si="35"/>
        <v>75.032397664167803</v>
      </c>
      <c r="U55" s="42">
        <v>0.96170886472285344</v>
      </c>
      <c r="V55" s="43">
        <f>1-U55</f>
        <v>3.829113527714656E-2</v>
      </c>
      <c r="W55" s="29">
        <f t="shared" ref="W55:W72" si="44">S55*U55</f>
        <v>379239.24639450043</v>
      </c>
      <c r="X55" s="29">
        <f t="shared" si="36"/>
        <v>6556972.0800023722</v>
      </c>
      <c r="Y55" s="35">
        <f t="shared" ref="Y55:Y72" si="45">X55/R55</f>
        <v>66.392427459998913</v>
      </c>
      <c r="Z55" s="36">
        <f t="shared" ref="Z55:Z72" si="46">T55-Y55</f>
        <v>8.6399702041688897</v>
      </c>
    </row>
    <row r="56" spans="1:26" s="2" customFormat="1" ht="13.2" x14ac:dyDescent="0.25">
      <c r="A56" s="2">
        <v>3</v>
      </c>
      <c r="B56" s="1" t="s">
        <v>37</v>
      </c>
      <c r="C56" s="1">
        <v>5</v>
      </c>
      <c r="D56" s="49">
        <f t="shared" si="37"/>
        <v>3596</v>
      </c>
      <c r="E56" s="49">
        <f t="shared" si="37"/>
        <v>3</v>
      </c>
      <c r="F56" s="3">
        <f t="shared" si="38"/>
        <v>8.3426028921023364E-4</v>
      </c>
      <c r="G56" s="2">
        <v>0.5</v>
      </c>
      <c r="H56" s="3">
        <f t="shared" si="39"/>
        <v>4.1626196753156656E-3</v>
      </c>
      <c r="I56" s="3">
        <f t="shared" si="40"/>
        <v>0.99583738032468438</v>
      </c>
      <c r="J56" s="5">
        <f t="shared" ref="J56:J72" si="47">I55*J55</f>
        <v>98467.326488735867</v>
      </c>
      <c r="K56" s="5">
        <f t="shared" si="41"/>
        <v>409.88203061774334</v>
      </c>
      <c r="L56" s="5">
        <f t="shared" si="42"/>
        <v>491311.92736713501</v>
      </c>
      <c r="M56" s="5">
        <f t="shared" si="32"/>
        <v>7015923.885862194</v>
      </c>
      <c r="N56" s="33">
        <f t="shared" si="43"/>
        <v>71.251288483645155</v>
      </c>
      <c r="O56" s="4"/>
      <c r="Q56" s="27" t="s">
        <v>38</v>
      </c>
      <c r="R56" s="29">
        <f t="shared" si="33"/>
        <v>98467.326488735867</v>
      </c>
      <c r="S56" s="29">
        <f t="shared" si="34"/>
        <v>491311.92736713501</v>
      </c>
      <c r="T56" s="35">
        <f t="shared" si="35"/>
        <v>71.251288483645155</v>
      </c>
      <c r="U56" s="42">
        <v>0.96170886472285344</v>
      </c>
      <c r="V56" s="43">
        <f>1-U56</f>
        <v>3.829113527714656E-2</v>
      </c>
      <c r="W56" s="29">
        <f t="shared" si="44"/>
        <v>472499.03589304443</v>
      </c>
      <c r="X56" s="29">
        <f t="shared" si="36"/>
        <v>6177732.833607872</v>
      </c>
      <c r="Y56" s="35">
        <f t="shared" si="45"/>
        <v>62.738911006328294</v>
      </c>
      <c r="Z56" s="36">
        <f t="shared" si="46"/>
        <v>8.5123774773168606</v>
      </c>
    </row>
    <row r="57" spans="1:26" s="2" customFormat="1" ht="13.2" x14ac:dyDescent="0.25">
      <c r="A57" s="2">
        <v>4</v>
      </c>
      <c r="B57" s="1" t="s">
        <v>39</v>
      </c>
      <c r="C57" s="1">
        <v>5</v>
      </c>
      <c r="D57" s="49">
        <f t="shared" si="37"/>
        <v>3745</v>
      </c>
      <c r="E57" s="49">
        <f t="shared" si="37"/>
        <v>3</v>
      </c>
      <c r="F57" s="3">
        <f t="shared" si="38"/>
        <v>8.0106809078771691E-4</v>
      </c>
      <c r="G57" s="2">
        <v>0.5</v>
      </c>
      <c r="H57" s="3">
        <f t="shared" si="39"/>
        <v>3.9973351099267147E-3</v>
      </c>
      <c r="I57" s="3">
        <f t="shared" si="40"/>
        <v>0.99600266489007327</v>
      </c>
      <c r="J57" s="5">
        <f t="shared" si="47"/>
        <v>98057.444458118131</v>
      </c>
      <c r="K57" s="5">
        <f t="shared" si="41"/>
        <v>391.96846552212435</v>
      </c>
      <c r="L57" s="5">
        <f t="shared" si="42"/>
        <v>489307.3011267854</v>
      </c>
      <c r="M57" s="5">
        <f t="shared" si="32"/>
        <v>6524611.9584950591</v>
      </c>
      <c r="N57" s="33">
        <f t="shared" si="43"/>
        <v>66.538670210621518</v>
      </c>
      <c r="O57" s="4"/>
      <c r="Q57" s="27" t="s">
        <v>40</v>
      </c>
      <c r="R57" s="29">
        <f t="shared" si="33"/>
        <v>98057.444458118131</v>
      </c>
      <c r="S57" s="29">
        <f t="shared" si="34"/>
        <v>489307.3011267854</v>
      </c>
      <c r="T57" s="35">
        <f t="shared" si="35"/>
        <v>66.538670210621518</v>
      </c>
      <c r="U57" s="42">
        <v>0.96170886472285344</v>
      </c>
      <c r="V57" s="43">
        <f>1-U57</f>
        <v>3.829113527714656E-2</v>
      </c>
      <c r="W57" s="29">
        <f t="shared" si="44"/>
        <v>470571.16906724416</v>
      </c>
      <c r="X57" s="29">
        <f t="shared" si="36"/>
        <v>5705233.7977148276</v>
      </c>
      <c r="Y57" s="35">
        <f t="shared" si="45"/>
        <v>58.1825666500173</v>
      </c>
      <c r="Z57" s="36">
        <f t="shared" si="46"/>
        <v>8.3561035606042182</v>
      </c>
    </row>
    <row r="58" spans="1:26" s="2" customFormat="1" ht="13.2" x14ac:dyDescent="0.25">
      <c r="A58" s="2">
        <v>5</v>
      </c>
      <c r="B58" s="1" t="s">
        <v>41</v>
      </c>
      <c r="C58" s="1">
        <v>5</v>
      </c>
      <c r="D58" s="49">
        <f t="shared" si="37"/>
        <v>4026</v>
      </c>
      <c r="E58" s="49">
        <f t="shared" si="37"/>
        <v>4</v>
      </c>
      <c r="F58" s="3">
        <f t="shared" si="38"/>
        <v>9.9354197714853452E-4</v>
      </c>
      <c r="G58" s="2">
        <v>0.5</v>
      </c>
      <c r="H58" s="3">
        <f t="shared" si="39"/>
        <v>4.9554013875123884E-3</v>
      </c>
      <c r="I58" s="3">
        <f t="shared" si="40"/>
        <v>0.99504459861248762</v>
      </c>
      <c r="J58" s="5">
        <f t="shared" si="47"/>
        <v>97665.47599259601</v>
      </c>
      <c r="K58" s="5">
        <f t="shared" si="41"/>
        <v>483.97163524576814</v>
      </c>
      <c r="L58" s="5">
        <f t="shared" si="42"/>
        <v>487117.4508748657</v>
      </c>
      <c r="M58" s="5">
        <f t="shared" si="32"/>
        <v>6035304.6573682735</v>
      </c>
      <c r="N58" s="33">
        <f t="shared" si="43"/>
        <v>61.795681596082204</v>
      </c>
      <c r="O58" s="4"/>
      <c r="Q58" s="27" t="s">
        <v>42</v>
      </c>
      <c r="R58" s="29">
        <f t="shared" si="33"/>
        <v>97665.47599259601</v>
      </c>
      <c r="S58" s="29">
        <f t="shared" si="34"/>
        <v>487117.4508748657</v>
      </c>
      <c r="T58" s="35">
        <f t="shared" si="35"/>
        <v>61.795681596082204</v>
      </c>
      <c r="U58" s="42">
        <v>0.96170886472285344</v>
      </c>
      <c r="V58" s="43">
        <f>1-U58</f>
        <v>3.829113527714656E-2</v>
      </c>
      <c r="W58" s="29">
        <f t="shared" si="44"/>
        <v>468465.1706675574</v>
      </c>
      <c r="X58" s="29">
        <f t="shared" si="36"/>
        <v>5234662.6286475835</v>
      </c>
      <c r="Y58" s="35">
        <f t="shared" si="45"/>
        <v>53.597881702275444</v>
      </c>
      <c r="Z58" s="36">
        <f t="shared" si="46"/>
        <v>8.19779989380676</v>
      </c>
    </row>
    <row r="59" spans="1:26" s="2" customFormat="1" ht="13.2" x14ac:dyDescent="0.25">
      <c r="A59" s="2">
        <v>6</v>
      </c>
      <c r="B59" s="1" t="s">
        <v>43</v>
      </c>
      <c r="C59" s="1">
        <v>5</v>
      </c>
      <c r="D59" s="49">
        <f t="shared" si="37"/>
        <v>4373</v>
      </c>
      <c r="E59" s="49">
        <f t="shared" si="37"/>
        <v>5</v>
      </c>
      <c r="F59" s="3">
        <f t="shared" si="38"/>
        <v>1.1433798307797849E-3</v>
      </c>
      <c r="G59" s="2">
        <v>0.5</v>
      </c>
      <c r="H59" s="3">
        <f t="shared" si="39"/>
        <v>5.7006042640519892E-3</v>
      </c>
      <c r="I59" s="3">
        <f t="shared" si="40"/>
        <v>0.99429939573594806</v>
      </c>
      <c r="J59" s="5">
        <f t="shared" si="47"/>
        <v>97181.504357350248</v>
      </c>
      <c r="K59" s="5">
        <f t="shared" si="41"/>
        <v>553.99329812649785</v>
      </c>
      <c r="L59" s="5">
        <f t="shared" si="42"/>
        <v>484522.53854143503</v>
      </c>
      <c r="M59" s="5">
        <f t="shared" si="32"/>
        <v>5548187.2064934075</v>
      </c>
      <c r="N59" s="33">
        <f t="shared" si="43"/>
        <v>57.09097881518619</v>
      </c>
      <c r="O59" s="4"/>
      <c r="Q59" s="27" t="s">
        <v>44</v>
      </c>
      <c r="R59" s="29">
        <f t="shared" si="33"/>
        <v>97181.504357350248</v>
      </c>
      <c r="S59" s="29">
        <f t="shared" si="34"/>
        <v>484522.53854143503</v>
      </c>
      <c r="T59" s="35">
        <f t="shared" si="35"/>
        <v>57.09097881518619</v>
      </c>
      <c r="U59" s="42">
        <v>0.963091689110254</v>
      </c>
      <c r="V59" s="43">
        <f t="shared" ref="V59:V72" si="48">1-U59</f>
        <v>3.6908310889745999E-2</v>
      </c>
      <c r="W59" s="29">
        <f t="shared" si="44"/>
        <v>466639.63005585881</v>
      </c>
      <c r="X59" s="29">
        <f t="shared" si="36"/>
        <v>4766197.4579800265</v>
      </c>
      <c r="Y59" s="35">
        <f t="shared" si="45"/>
        <v>49.044285633344785</v>
      </c>
      <c r="Z59" s="36">
        <f t="shared" si="46"/>
        <v>8.0466931818414054</v>
      </c>
    </row>
    <row r="60" spans="1:26" s="2" customFormat="1" ht="13.2" x14ac:dyDescent="0.25">
      <c r="A60" s="2">
        <v>7</v>
      </c>
      <c r="B60" s="1" t="s">
        <v>45</v>
      </c>
      <c r="C60" s="1">
        <v>5</v>
      </c>
      <c r="D60" s="49">
        <f t="shared" si="37"/>
        <v>4503</v>
      </c>
      <c r="E60" s="49">
        <f t="shared" si="37"/>
        <v>8</v>
      </c>
      <c r="F60" s="3">
        <f t="shared" si="38"/>
        <v>1.7765933821896514E-3</v>
      </c>
      <c r="G60" s="2">
        <v>0.5</v>
      </c>
      <c r="H60" s="3">
        <f t="shared" si="39"/>
        <v>8.8436878178200298E-3</v>
      </c>
      <c r="I60" s="3">
        <f t="shared" si="40"/>
        <v>0.99115631218217992</v>
      </c>
      <c r="J60" s="5">
        <f t="shared" si="47"/>
        <v>96627.511059223762</v>
      </c>
      <c r="K60" s="5">
        <f t="shared" si="41"/>
        <v>854.54354242072736</v>
      </c>
      <c r="L60" s="5">
        <f t="shared" si="42"/>
        <v>481001.19644006691</v>
      </c>
      <c r="M60" s="5">
        <f t="shared" si="32"/>
        <v>5063664.6679519722</v>
      </c>
      <c r="N60" s="33">
        <f t="shared" si="43"/>
        <v>52.403964589840385</v>
      </c>
      <c r="O60" s="4"/>
      <c r="Q60" s="27" t="s">
        <v>46</v>
      </c>
      <c r="R60" s="29">
        <f t="shared" si="33"/>
        <v>96627.511059223762</v>
      </c>
      <c r="S60" s="29">
        <f t="shared" si="34"/>
        <v>481001.19644006691</v>
      </c>
      <c r="T60" s="35">
        <f t="shared" si="35"/>
        <v>52.403964589840385</v>
      </c>
      <c r="U60" s="42">
        <v>0.95736753435116873</v>
      </c>
      <c r="V60" s="43">
        <f t="shared" si="48"/>
        <v>4.2632465648831275E-2</v>
      </c>
      <c r="W60" s="29">
        <f t="shared" si="44"/>
        <v>460494.92945578904</v>
      </c>
      <c r="X60" s="29">
        <f t="shared" si="36"/>
        <v>4299557.8279241677</v>
      </c>
      <c r="Y60" s="35">
        <f t="shared" si="45"/>
        <v>44.496207972167831</v>
      </c>
      <c r="Z60" s="36">
        <f t="shared" si="46"/>
        <v>7.907756617672554</v>
      </c>
    </row>
    <row r="61" spans="1:26" s="2" customFormat="1" ht="13.2" x14ac:dyDescent="0.25">
      <c r="A61" s="2">
        <v>8</v>
      </c>
      <c r="B61" s="1" t="s">
        <v>47</v>
      </c>
      <c r="C61" s="1">
        <v>5</v>
      </c>
      <c r="D61" s="49">
        <f t="shared" si="37"/>
        <v>4617</v>
      </c>
      <c r="E61" s="49">
        <f t="shared" si="37"/>
        <v>8</v>
      </c>
      <c r="F61" s="3">
        <f t="shared" si="38"/>
        <v>1.7327268789257093E-3</v>
      </c>
      <c r="G61" s="2">
        <v>0.5</v>
      </c>
      <c r="H61" s="3">
        <f t="shared" si="39"/>
        <v>8.6262669829631228E-3</v>
      </c>
      <c r="I61" s="3">
        <f t="shared" si="40"/>
        <v>0.99137373301703691</v>
      </c>
      <c r="J61" s="5">
        <f t="shared" si="47"/>
        <v>95772.967516803023</v>
      </c>
      <c r="K61" s="5">
        <f t="shared" si="41"/>
        <v>826.16318755059763</v>
      </c>
      <c r="L61" s="5">
        <f t="shared" si="42"/>
        <v>476799.42961513856</v>
      </c>
      <c r="M61" s="5">
        <f t="shared" si="32"/>
        <v>4582663.4715119051</v>
      </c>
      <c r="N61" s="33">
        <f t="shared" si="43"/>
        <v>47.849237528406888</v>
      </c>
      <c r="O61" s="4"/>
      <c r="Q61" s="27" t="s">
        <v>48</v>
      </c>
      <c r="R61" s="29">
        <f t="shared" si="33"/>
        <v>95772.967516803023</v>
      </c>
      <c r="S61" s="29">
        <f t="shared" si="34"/>
        <v>476799.42961513856</v>
      </c>
      <c r="T61" s="35">
        <f t="shared" si="35"/>
        <v>47.849237528406888</v>
      </c>
      <c r="U61" s="42">
        <v>0.95681081085376496</v>
      </c>
      <c r="V61" s="43">
        <f t="shared" si="48"/>
        <v>4.3189189146235041E-2</v>
      </c>
      <c r="W61" s="29">
        <f t="shared" si="44"/>
        <v>456206.84886467335</v>
      </c>
      <c r="X61" s="29">
        <f t="shared" si="36"/>
        <v>3839062.8984683785</v>
      </c>
      <c r="Y61" s="35">
        <f t="shared" si="45"/>
        <v>40.085036498371302</v>
      </c>
      <c r="Z61" s="36">
        <f t="shared" si="46"/>
        <v>7.7642010300355864</v>
      </c>
    </row>
    <row r="62" spans="1:26" s="2" customFormat="1" ht="13.2" x14ac:dyDescent="0.25">
      <c r="A62" s="2">
        <v>9</v>
      </c>
      <c r="B62" s="1" t="s">
        <v>49</v>
      </c>
      <c r="C62" s="1">
        <v>5</v>
      </c>
      <c r="D62" s="49">
        <f t="shared" si="37"/>
        <v>5254</v>
      </c>
      <c r="E62" s="49">
        <f t="shared" si="37"/>
        <v>13</v>
      </c>
      <c r="F62" s="3">
        <f t="shared" si="38"/>
        <v>2.4743052912066998E-3</v>
      </c>
      <c r="G62" s="2">
        <v>0.5</v>
      </c>
      <c r="H62" s="3">
        <f t="shared" si="39"/>
        <v>1.2295469592357895E-2</v>
      </c>
      <c r="I62" s="3">
        <f t="shared" si="40"/>
        <v>0.98770453040764206</v>
      </c>
      <c r="J62" s="5">
        <f t="shared" si="47"/>
        <v>94946.804329252423</v>
      </c>
      <c r="K62" s="5">
        <f t="shared" si="41"/>
        <v>1167.4155455218781</v>
      </c>
      <c r="L62" s="5">
        <f t="shared" si="42"/>
        <v>471815.48278245737</v>
      </c>
      <c r="M62" s="5">
        <f t="shared" si="32"/>
        <v>4105864.0418967665</v>
      </c>
      <c r="N62" s="33">
        <f t="shared" si="43"/>
        <v>43.243836071181804</v>
      </c>
      <c r="O62" s="4"/>
      <c r="Q62" s="27" t="s">
        <v>50</v>
      </c>
      <c r="R62" s="29">
        <f t="shared" si="33"/>
        <v>94946.804329252423</v>
      </c>
      <c r="S62" s="29">
        <f t="shared" si="34"/>
        <v>471815.48278245737</v>
      </c>
      <c r="T62" s="35">
        <f t="shared" si="35"/>
        <v>43.243836071181804</v>
      </c>
      <c r="U62" s="42">
        <v>0.94800928093814252</v>
      </c>
      <c r="V62" s="43">
        <f t="shared" si="48"/>
        <v>5.1990719061857482E-2</v>
      </c>
      <c r="W62" s="29">
        <f t="shared" si="44"/>
        <v>447285.45656808</v>
      </c>
      <c r="X62" s="29">
        <f t="shared" si="36"/>
        <v>3382856.0496037053</v>
      </c>
      <c r="Y62" s="35">
        <f t="shared" si="45"/>
        <v>35.628961643330122</v>
      </c>
      <c r="Z62" s="36">
        <f t="shared" si="46"/>
        <v>7.6148744278516816</v>
      </c>
    </row>
    <row r="63" spans="1:26" s="2" customFormat="1" ht="13.2" x14ac:dyDescent="0.25">
      <c r="A63" s="2">
        <v>10</v>
      </c>
      <c r="B63" s="1" t="s">
        <v>51</v>
      </c>
      <c r="C63" s="1">
        <v>5</v>
      </c>
      <c r="D63" s="49">
        <f t="shared" si="37"/>
        <v>5664</v>
      </c>
      <c r="E63" s="49">
        <f t="shared" si="37"/>
        <v>19</v>
      </c>
      <c r="F63" s="3">
        <f t="shared" si="38"/>
        <v>3.3545197740112993E-3</v>
      </c>
      <c r="G63" s="2">
        <v>0.5</v>
      </c>
      <c r="H63" s="3">
        <f t="shared" si="39"/>
        <v>1.6633108640462222E-2</v>
      </c>
      <c r="I63" s="3">
        <f t="shared" si="40"/>
        <v>0.98336689135953781</v>
      </c>
      <c r="J63" s="5">
        <f t="shared" si="47"/>
        <v>93779.388783730537</v>
      </c>
      <c r="K63" s="5">
        <f t="shared" si="41"/>
        <v>1559.8427618759345</v>
      </c>
      <c r="L63" s="5">
        <f t="shared" si="42"/>
        <v>464997.33701396291</v>
      </c>
      <c r="M63" s="5">
        <f t="shared" si="32"/>
        <v>3634048.559114309</v>
      </c>
      <c r="N63" s="33">
        <f t="shared" si="43"/>
        <v>38.751036941549863</v>
      </c>
      <c r="O63" s="4"/>
      <c r="Q63" s="27" t="s">
        <v>52</v>
      </c>
      <c r="R63" s="29">
        <f t="shared" si="33"/>
        <v>93779.388783730537</v>
      </c>
      <c r="S63" s="29">
        <f t="shared" si="34"/>
        <v>464997.33701396291</v>
      </c>
      <c r="T63" s="35">
        <f t="shared" si="35"/>
        <v>38.751036941549863</v>
      </c>
      <c r="U63" s="42">
        <v>0.94216194080535964</v>
      </c>
      <c r="V63" s="43">
        <f t="shared" si="48"/>
        <v>5.7838059194640357E-2</v>
      </c>
      <c r="W63" s="29">
        <f t="shared" si="44"/>
        <v>438102.79351039918</v>
      </c>
      <c r="X63" s="29">
        <f t="shared" si="36"/>
        <v>2935570.5930356253</v>
      </c>
      <c r="Y63" s="35">
        <f t="shared" si="45"/>
        <v>31.302940135443784</v>
      </c>
      <c r="Z63" s="36">
        <f t="shared" si="46"/>
        <v>7.4480968061060793</v>
      </c>
    </row>
    <row r="64" spans="1:26" s="2" customFormat="1" ht="13.2" x14ac:dyDescent="0.25">
      <c r="A64" s="2">
        <v>11</v>
      </c>
      <c r="B64" s="1" t="s">
        <v>53</v>
      </c>
      <c r="C64" s="1">
        <v>5</v>
      </c>
      <c r="D64" s="49">
        <f t="shared" si="37"/>
        <v>5538</v>
      </c>
      <c r="E64" s="49">
        <f t="shared" si="37"/>
        <v>39</v>
      </c>
      <c r="F64" s="3">
        <f t="shared" si="38"/>
        <v>7.0422535211267607E-3</v>
      </c>
      <c r="G64" s="2">
        <v>0.5</v>
      </c>
      <c r="H64" s="3">
        <f t="shared" si="39"/>
        <v>3.460207612456747E-2</v>
      </c>
      <c r="I64" s="3">
        <f t="shared" si="40"/>
        <v>0.96539792387543255</v>
      </c>
      <c r="J64" s="5">
        <f t="shared" si="47"/>
        <v>92219.546021854607</v>
      </c>
      <c r="K64" s="5">
        <f t="shared" si="41"/>
        <v>3190.9877516212664</v>
      </c>
      <c r="L64" s="5">
        <f t="shared" si="42"/>
        <v>453120.26073021989</v>
      </c>
      <c r="M64" s="5">
        <f t="shared" si="32"/>
        <v>3169051.2221003459</v>
      </c>
      <c r="N64" s="33">
        <f t="shared" si="43"/>
        <v>34.36420323896769</v>
      </c>
      <c r="O64" s="4"/>
      <c r="Q64" s="27" t="s">
        <v>54</v>
      </c>
      <c r="R64" s="29">
        <f t="shared" si="33"/>
        <v>92219.546021854607</v>
      </c>
      <c r="S64" s="29">
        <f t="shared" si="34"/>
        <v>453120.26073021989</v>
      </c>
      <c r="T64" s="35">
        <f t="shared" si="35"/>
        <v>34.36420323896769</v>
      </c>
      <c r="U64" s="42">
        <v>0.92489605986448908</v>
      </c>
      <c r="V64" s="43">
        <f t="shared" si="48"/>
        <v>7.5103940135510916E-2</v>
      </c>
      <c r="W64" s="29">
        <f t="shared" si="44"/>
        <v>419089.14379415038</v>
      </c>
      <c r="X64" s="29">
        <f t="shared" si="36"/>
        <v>2497467.799525226</v>
      </c>
      <c r="Y64" s="35">
        <f t="shared" si="45"/>
        <v>27.081762026169212</v>
      </c>
      <c r="Z64" s="36">
        <f t="shared" si="46"/>
        <v>7.2824412127984779</v>
      </c>
    </row>
    <row r="65" spans="1:26" s="2" customFormat="1" ht="13.2" x14ac:dyDescent="0.25">
      <c r="A65" s="2">
        <v>12</v>
      </c>
      <c r="B65" s="1" t="s">
        <v>55</v>
      </c>
      <c r="C65" s="1">
        <v>5</v>
      </c>
      <c r="D65" s="49">
        <f t="shared" si="37"/>
        <v>4942</v>
      </c>
      <c r="E65" s="49">
        <f t="shared" si="37"/>
        <v>16</v>
      </c>
      <c r="F65" s="3">
        <f t="shared" si="38"/>
        <v>3.2375556454876568E-3</v>
      </c>
      <c r="G65" s="2">
        <v>0.5</v>
      </c>
      <c r="H65" s="3">
        <f t="shared" si="39"/>
        <v>1.6057808109193092E-2</v>
      </c>
      <c r="I65" s="3">
        <f t="shared" si="40"/>
        <v>0.98394219189080689</v>
      </c>
      <c r="J65" s="5">
        <f t="shared" si="47"/>
        <v>89028.558270233349</v>
      </c>
      <c r="K65" s="5">
        <f t="shared" si="41"/>
        <v>1429.6035049415227</v>
      </c>
      <c r="L65" s="5">
        <f t="shared" si="42"/>
        <v>441568.78258881299</v>
      </c>
      <c r="M65" s="5">
        <f t="shared" si="32"/>
        <v>2715930.9613701259</v>
      </c>
      <c r="N65" s="33">
        <f t="shared" si="43"/>
        <v>30.506289376565093</v>
      </c>
      <c r="O65" s="4"/>
      <c r="Q65" s="27" t="s">
        <v>56</v>
      </c>
      <c r="R65" s="29">
        <f t="shared" si="33"/>
        <v>89028.558270233349</v>
      </c>
      <c r="S65" s="29">
        <f t="shared" si="34"/>
        <v>441568.78258881299</v>
      </c>
      <c r="T65" s="35">
        <f t="shared" si="35"/>
        <v>30.506289376565093</v>
      </c>
      <c r="U65" s="42">
        <v>0.89970667843387275</v>
      </c>
      <c r="V65" s="43">
        <f t="shared" si="48"/>
        <v>0.10029332156612725</v>
      </c>
      <c r="W65" s="29">
        <f t="shared" si="44"/>
        <v>397282.38268306985</v>
      </c>
      <c r="X65" s="29">
        <f t="shared" si="36"/>
        <v>2078378.6557310754</v>
      </c>
      <c r="Y65" s="35">
        <f t="shared" si="45"/>
        <v>23.345078209875719</v>
      </c>
      <c r="Z65" s="36">
        <f t="shared" si="46"/>
        <v>7.1612111666893732</v>
      </c>
    </row>
    <row r="66" spans="1:26" s="2" customFormat="1" ht="13.2" x14ac:dyDescent="0.25">
      <c r="A66" s="2">
        <v>13</v>
      </c>
      <c r="B66" s="1" t="s">
        <v>57</v>
      </c>
      <c r="C66" s="1">
        <v>5</v>
      </c>
      <c r="D66" s="49">
        <f t="shared" si="37"/>
        <v>4065</v>
      </c>
      <c r="E66" s="49">
        <f t="shared" si="37"/>
        <v>44</v>
      </c>
      <c r="F66" s="3">
        <f t="shared" si="38"/>
        <v>1.0824108241082412E-2</v>
      </c>
      <c r="G66" s="2">
        <v>0.5</v>
      </c>
      <c r="H66" s="3">
        <f t="shared" si="39"/>
        <v>5.2694610778443111E-2</v>
      </c>
      <c r="I66" s="3">
        <f t="shared" si="40"/>
        <v>0.94730538922155694</v>
      </c>
      <c r="J66" s="5">
        <f t="shared" si="47"/>
        <v>87598.954765291826</v>
      </c>
      <c r="K66" s="5">
        <f t="shared" si="41"/>
        <v>4615.9928259554972</v>
      </c>
      <c r="L66" s="5">
        <f t="shared" si="42"/>
        <v>426454.79176157044</v>
      </c>
      <c r="M66" s="5">
        <f t="shared" si="32"/>
        <v>2274362.1787813129</v>
      </c>
      <c r="N66" s="33">
        <f t="shared" si="43"/>
        <v>25.963348362718744</v>
      </c>
      <c r="O66" s="4"/>
      <c r="Q66" s="27" t="s">
        <v>58</v>
      </c>
      <c r="R66" s="29">
        <f t="shared" si="33"/>
        <v>87598.954765291826</v>
      </c>
      <c r="S66" s="29">
        <f t="shared" si="34"/>
        <v>426454.79176157044</v>
      </c>
      <c r="T66" s="35">
        <f t="shared" si="35"/>
        <v>25.963348362718744</v>
      </c>
      <c r="U66" s="42">
        <v>0.86438699185239576</v>
      </c>
      <c r="V66" s="43">
        <f t="shared" si="48"/>
        <v>0.13561300814760424</v>
      </c>
      <c r="W66" s="29">
        <f t="shared" si="44"/>
        <v>368621.97461182374</v>
      </c>
      <c r="X66" s="29">
        <f t="shared" si="36"/>
        <v>1681096.2730480055</v>
      </c>
      <c r="Y66" s="35">
        <f t="shared" si="45"/>
        <v>19.190825707364308</v>
      </c>
      <c r="Z66" s="36">
        <f t="shared" si="46"/>
        <v>6.772522655354436</v>
      </c>
    </row>
    <row r="67" spans="1:26" s="2" customFormat="1" ht="13.2" x14ac:dyDescent="0.25">
      <c r="A67" s="2">
        <v>14</v>
      </c>
      <c r="B67" s="1" t="s">
        <v>59</v>
      </c>
      <c r="C67" s="1">
        <v>5</v>
      </c>
      <c r="D67" s="49">
        <f t="shared" si="37"/>
        <v>3328</v>
      </c>
      <c r="E67" s="49">
        <f t="shared" si="37"/>
        <v>37</v>
      </c>
      <c r="F67" s="3">
        <f t="shared" si="38"/>
        <v>1.1117788461538462E-2</v>
      </c>
      <c r="G67" s="2">
        <v>0.5</v>
      </c>
      <c r="H67" s="3">
        <f t="shared" si="39"/>
        <v>5.408565999122935E-2</v>
      </c>
      <c r="I67" s="3">
        <f t="shared" si="40"/>
        <v>0.94591434000877062</v>
      </c>
      <c r="J67" s="5">
        <f t="shared" si="47"/>
        <v>82982.961939336339</v>
      </c>
      <c r="K67" s="5">
        <f t="shared" si="41"/>
        <v>4488.1882645160713</v>
      </c>
      <c r="L67" s="5">
        <f t="shared" si="42"/>
        <v>403694.33903539146</v>
      </c>
      <c r="M67" s="5">
        <f t="shared" si="32"/>
        <v>1847907.3870197423</v>
      </c>
      <c r="N67" s="33">
        <f t="shared" si="43"/>
        <v>22.268515654703094</v>
      </c>
      <c r="O67" s="4"/>
      <c r="Q67" s="27" t="s">
        <v>60</v>
      </c>
      <c r="R67" s="29">
        <f t="shared" si="33"/>
        <v>82982.961939336339</v>
      </c>
      <c r="S67" s="29">
        <f t="shared" si="34"/>
        <v>403694.33903539146</v>
      </c>
      <c r="T67" s="35">
        <f t="shared" si="35"/>
        <v>22.268515654703094</v>
      </c>
      <c r="U67" s="42">
        <v>0.82345390469096191</v>
      </c>
      <c r="V67" s="43">
        <f t="shared" si="48"/>
        <v>0.17654609530903809</v>
      </c>
      <c r="W67" s="29">
        <f t="shared" si="44"/>
        <v>332423.6797803301</v>
      </c>
      <c r="X67" s="29">
        <f t="shared" si="36"/>
        <v>1312474.2984361819</v>
      </c>
      <c r="Y67" s="35">
        <f t="shared" si="45"/>
        <v>15.81619006797624</v>
      </c>
      <c r="Z67" s="36">
        <f t="shared" si="46"/>
        <v>6.4523255867268539</v>
      </c>
    </row>
    <row r="68" spans="1:26" s="2" customFormat="1" ht="13.2" x14ac:dyDescent="0.25">
      <c r="A68" s="2">
        <v>15</v>
      </c>
      <c r="B68" s="1" t="s">
        <v>61</v>
      </c>
      <c r="C68" s="1">
        <v>5</v>
      </c>
      <c r="D68" s="49">
        <f t="shared" si="37"/>
        <v>2500</v>
      </c>
      <c r="E68" s="49">
        <f t="shared" si="37"/>
        <v>41</v>
      </c>
      <c r="F68" s="3">
        <f t="shared" si="38"/>
        <v>1.6400000000000001E-2</v>
      </c>
      <c r="G68" s="2">
        <v>0.5</v>
      </c>
      <c r="H68" s="3">
        <f t="shared" si="39"/>
        <v>7.8770413064361194E-2</v>
      </c>
      <c r="I68" s="3">
        <f t="shared" si="40"/>
        <v>0.92122958693563883</v>
      </c>
      <c r="J68" s="5">
        <f t="shared" si="47"/>
        <v>78494.773674820259</v>
      </c>
      <c r="K68" s="5">
        <f t="shared" si="41"/>
        <v>6183.0657457591369</v>
      </c>
      <c r="L68" s="5">
        <f t="shared" si="42"/>
        <v>377016.20400970348</v>
      </c>
      <c r="M68" s="5">
        <f t="shared" si="32"/>
        <v>1444213.0479843509</v>
      </c>
      <c r="N68" s="33">
        <f t="shared" si="43"/>
        <v>18.398843392647798</v>
      </c>
      <c r="O68" s="4"/>
      <c r="Q68" s="27" t="s">
        <v>62</v>
      </c>
      <c r="R68" s="29">
        <f t="shared" si="33"/>
        <v>78494.773674820259</v>
      </c>
      <c r="S68" s="29">
        <f t="shared" si="34"/>
        <v>377016.20400970348</v>
      </c>
      <c r="T68" s="35">
        <f t="shared" si="35"/>
        <v>18.398843392647798</v>
      </c>
      <c r="U68" s="42">
        <v>0.7557222850963411</v>
      </c>
      <c r="V68" s="43">
        <f t="shared" si="48"/>
        <v>0.2442777149036589</v>
      </c>
      <c r="W68" s="29">
        <f t="shared" si="44"/>
        <v>284919.54721256142</v>
      </c>
      <c r="X68" s="29">
        <f t="shared" si="36"/>
        <v>980050.61865585181</v>
      </c>
      <c r="Y68" s="35">
        <f t="shared" si="45"/>
        <v>12.485552512271715</v>
      </c>
      <c r="Z68" s="36">
        <f t="shared" si="46"/>
        <v>5.9132908803760831</v>
      </c>
    </row>
    <row r="69" spans="1:26" s="2" customFormat="1" ht="13.2" x14ac:dyDescent="0.25">
      <c r="A69" s="2">
        <v>16</v>
      </c>
      <c r="B69" s="1" t="s">
        <v>63</v>
      </c>
      <c r="C69" s="1">
        <v>5</v>
      </c>
      <c r="D69" s="49">
        <f t="shared" si="37"/>
        <v>1757</v>
      </c>
      <c r="E69" s="49">
        <f t="shared" si="37"/>
        <v>42</v>
      </c>
      <c r="F69" s="3">
        <f t="shared" si="38"/>
        <v>2.3904382470119521E-2</v>
      </c>
      <c r="G69" s="2">
        <v>0.5</v>
      </c>
      <c r="H69" s="3">
        <f t="shared" si="39"/>
        <v>0.11278195488721805</v>
      </c>
      <c r="I69" s="3">
        <f t="shared" si="40"/>
        <v>0.88721804511278191</v>
      </c>
      <c r="J69" s="5">
        <f t="shared" si="47"/>
        <v>72311.707929061129</v>
      </c>
      <c r="K69" s="5">
        <f t="shared" si="41"/>
        <v>8155.4557814730606</v>
      </c>
      <c r="L69" s="5">
        <f t="shared" si="42"/>
        <v>341169.90019162296</v>
      </c>
      <c r="M69" s="5">
        <f t="shared" si="32"/>
        <v>1067196.8439746473</v>
      </c>
      <c r="N69" s="33">
        <f t="shared" si="43"/>
        <v>14.758285684824143</v>
      </c>
      <c r="O69" s="4"/>
      <c r="Q69" s="27" t="s">
        <v>64</v>
      </c>
      <c r="R69" s="29">
        <f t="shared" si="33"/>
        <v>72311.707929061129</v>
      </c>
      <c r="S69" s="29">
        <f t="shared" si="34"/>
        <v>341169.90019162296</v>
      </c>
      <c r="T69" s="35">
        <f t="shared" si="35"/>
        <v>14.758285684824143</v>
      </c>
      <c r="U69" s="42">
        <v>0.69850988448397933</v>
      </c>
      <c r="V69" s="43">
        <f t="shared" si="48"/>
        <v>0.30149011551602067</v>
      </c>
      <c r="W69" s="29">
        <f t="shared" si="44"/>
        <v>238310.5475722613</v>
      </c>
      <c r="X69" s="29">
        <f t="shared" si="36"/>
        <v>695131.07144329045</v>
      </c>
      <c r="Y69" s="35">
        <f t="shared" si="45"/>
        <v>9.6129809591169444</v>
      </c>
      <c r="Z69" s="36">
        <f t="shared" si="46"/>
        <v>5.1453047257071987</v>
      </c>
    </row>
    <row r="70" spans="1:26" s="2" customFormat="1" ht="13.2" x14ac:dyDescent="0.25">
      <c r="A70" s="2">
        <v>17</v>
      </c>
      <c r="B70" s="1" t="s">
        <v>65</v>
      </c>
      <c r="C70" s="1">
        <v>5</v>
      </c>
      <c r="D70" s="49">
        <f t="shared" si="37"/>
        <v>1100</v>
      </c>
      <c r="E70" s="49">
        <f t="shared" si="37"/>
        <v>67</v>
      </c>
      <c r="F70" s="3">
        <f t="shared" si="38"/>
        <v>6.0909090909090906E-2</v>
      </c>
      <c r="G70" s="2">
        <v>0.5</v>
      </c>
      <c r="H70" s="3">
        <f t="shared" si="39"/>
        <v>0.26429980276134118</v>
      </c>
      <c r="I70" s="3">
        <f t="shared" si="40"/>
        <v>0.73570019723865876</v>
      </c>
      <c r="J70" s="5">
        <f t="shared" si="47"/>
        <v>64156.252147588064</v>
      </c>
      <c r="K70" s="5">
        <f t="shared" si="41"/>
        <v>16956.484788514397</v>
      </c>
      <c r="L70" s="5">
        <f t="shared" si="42"/>
        <v>278390.04876665433</v>
      </c>
      <c r="M70" s="5">
        <f t="shared" si="32"/>
        <v>726026.94378302433</v>
      </c>
      <c r="N70" s="33">
        <f t="shared" si="43"/>
        <v>11.316542339674671</v>
      </c>
      <c r="O70" s="4"/>
      <c r="Q70" s="27" t="s">
        <v>66</v>
      </c>
      <c r="R70" s="29">
        <f t="shared" si="33"/>
        <v>64156.252147588064</v>
      </c>
      <c r="S70" s="29">
        <f t="shared" si="34"/>
        <v>278390.04876665433</v>
      </c>
      <c r="T70" s="35">
        <f t="shared" si="35"/>
        <v>11.316542339674671</v>
      </c>
      <c r="U70" s="42">
        <v>0.67065690345363116</v>
      </c>
      <c r="V70" s="43">
        <f t="shared" si="48"/>
        <v>0.32934309654636884</v>
      </c>
      <c r="W70" s="29">
        <f t="shared" si="44"/>
        <v>186704.20805814976</v>
      </c>
      <c r="X70" s="29">
        <f t="shared" si="36"/>
        <v>456820.52387102915</v>
      </c>
      <c r="Y70" s="35">
        <f t="shared" si="45"/>
        <v>7.1204365682106507</v>
      </c>
      <c r="Z70" s="36">
        <f t="shared" si="46"/>
        <v>4.19610577146402</v>
      </c>
    </row>
    <row r="71" spans="1:26" s="2" customFormat="1" ht="13.2" x14ac:dyDescent="0.25">
      <c r="A71" s="2">
        <v>18</v>
      </c>
      <c r="B71" s="1" t="s">
        <v>67</v>
      </c>
      <c r="C71" s="1">
        <v>5</v>
      </c>
      <c r="D71" s="49">
        <f t="shared" ref="D71:E72" si="49">D21+D46</f>
        <v>733</v>
      </c>
      <c r="E71" s="49">
        <f t="shared" si="49"/>
        <v>40</v>
      </c>
      <c r="F71" s="3">
        <f t="shared" si="38"/>
        <v>5.4570259208731244E-2</v>
      </c>
      <c r="G71" s="2">
        <v>0.5</v>
      </c>
      <c r="H71" s="3">
        <f t="shared" si="39"/>
        <v>0.24009603841536611</v>
      </c>
      <c r="I71" s="3">
        <f t="shared" si="40"/>
        <v>0.75990396158463391</v>
      </c>
      <c r="J71" s="5">
        <f t="shared" si="47"/>
        <v>47199.767359073667</v>
      </c>
      <c r="K71" s="5">
        <f t="shared" si="41"/>
        <v>11332.477157040496</v>
      </c>
      <c r="L71" s="5">
        <f t="shared" si="42"/>
        <v>207667.64390276713</v>
      </c>
      <c r="M71" s="5">
        <f>L71+M72</f>
        <v>447636.89501637005</v>
      </c>
      <c r="N71" s="33">
        <f t="shared" si="43"/>
        <v>9.4838792659921136</v>
      </c>
      <c r="O71" s="4"/>
      <c r="Q71" s="27" t="s">
        <v>68</v>
      </c>
      <c r="R71" s="29">
        <f t="shared" si="33"/>
        <v>47199.767359073667</v>
      </c>
      <c r="S71" s="29">
        <f t="shared" si="34"/>
        <v>207667.64390276713</v>
      </c>
      <c r="T71" s="35">
        <f t="shared" si="35"/>
        <v>9.4838792659921136</v>
      </c>
      <c r="U71" s="42">
        <v>0.63527807449444496</v>
      </c>
      <c r="V71" s="43">
        <f t="shared" si="48"/>
        <v>0.36472192550555504</v>
      </c>
      <c r="W71" s="29">
        <f t="shared" si="44"/>
        <v>131926.70095334796</v>
      </c>
      <c r="X71" s="29">
        <f>X72+W71</f>
        <v>270116.31581287936</v>
      </c>
      <c r="Y71" s="35">
        <f t="shared" si="45"/>
        <v>5.7228315080021748</v>
      </c>
      <c r="Z71" s="36">
        <f t="shared" si="46"/>
        <v>3.7610477579899388</v>
      </c>
    </row>
    <row r="72" spans="1:26" s="2" customFormat="1" ht="13.2" x14ac:dyDescent="0.25">
      <c r="A72" s="12">
        <v>19</v>
      </c>
      <c r="B72" s="13" t="s">
        <v>69</v>
      </c>
      <c r="C72" s="12"/>
      <c r="D72" s="50">
        <f t="shared" si="49"/>
        <v>562</v>
      </c>
      <c r="E72" s="50">
        <f t="shared" si="49"/>
        <v>84</v>
      </c>
      <c r="F72" s="17">
        <f t="shared" si="38"/>
        <v>0.1494661921708185</v>
      </c>
      <c r="G72" s="12"/>
      <c r="H72" s="17">
        <v>1</v>
      </c>
      <c r="I72" s="17">
        <f t="shared" si="40"/>
        <v>0</v>
      </c>
      <c r="J72" s="21">
        <f t="shared" si="47"/>
        <v>35867.290202033175</v>
      </c>
      <c r="K72" s="21">
        <f t="shared" si="41"/>
        <v>35867.290202033175</v>
      </c>
      <c r="L72" s="21">
        <f>K72/F72</f>
        <v>239969.25111360292</v>
      </c>
      <c r="M72" s="21">
        <f>L72</f>
        <v>239969.25111360292</v>
      </c>
      <c r="N72" s="34">
        <f t="shared" si="43"/>
        <v>6.6904761904761907</v>
      </c>
      <c r="O72" s="4"/>
      <c r="Q72" s="30" t="s">
        <v>69</v>
      </c>
      <c r="R72" s="31">
        <f t="shared" si="33"/>
        <v>35867.290202033175</v>
      </c>
      <c r="S72" s="31">
        <f t="shared" si="34"/>
        <v>239969.25111360292</v>
      </c>
      <c r="T72" s="38">
        <f t="shared" si="35"/>
        <v>6.6904761904761907</v>
      </c>
      <c r="U72" s="44">
        <v>0.57586384179742911</v>
      </c>
      <c r="V72" s="45">
        <f t="shared" si="48"/>
        <v>0.42413615820257089</v>
      </c>
      <c r="W72" s="31">
        <f t="shared" si="44"/>
        <v>138189.61485953137</v>
      </c>
      <c r="X72" s="31">
        <f>W72</f>
        <v>138189.61485953137</v>
      </c>
      <c r="Y72" s="38">
        <f t="shared" si="45"/>
        <v>3.8528033225018472</v>
      </c>
      <c r="Z72" s="37">
        <f t="shared" si="46"/>
        <v>2.8376728679743435</v>
      </c>
    </row>
    <row r="73" spans="1:26" s="2" customFormat="1" ht="13.2" x14ac:dyDescent="0.25">
      <c r="B73" s="2" t="s">
        <v>70</v>
      </c>
      <c r="D73" s="25">
        <f>SUM(D54:D72)</f>
        <v>63550</v>
      </c>
      <c r="E73" s="25">
        <f>SUM(E54:E72)</f>
        <v>482</v>
      </c>
    </row>
    <row r="77" spans="1:26" s="51" customFormat="1" ht="17.399999999999999" x14ac:dyDescent="0.3">
      <c r="C77" s="52" t="s">
        <v>81</v>
      </c>
      <c r="D77" s="52" t="s">
        <v>82</v>
      </c>
      <c r="E77" s="52" t="s">
        <v>83</v>
      </c>
      <c r="F77" s="52" t="s">
        <v>19</v>
      </c>
      <c r="G77" s="52" t="s">
        <v>20</v>
      </c>
    </row>
    <row r="78" spans="1:26" s="51" customFormat="1" ht="17.399999999999999" x14ac:dyDescent="0.3">
      <c r="C78" s="52" t="s">
        <v>84</v>
      </c>
      <c r="D78" s="53">
        <v>0</v>
      </c>
      <c r="E78" s="54">
        <f>$N$4</f>
        <v>72.014353190601696</v>
      </c>
      <c r="F78" s="54">
        <f>$Y$4</f>
        <v>65.218960156861172</v>
      </c>
      <c r="G78" s="54">
        <f>E78-F78</f>
        <v>6.7953930337405239</v>
      </c>
    </row>
    <row r="79" spans="1:26" s="51" customFormat="1" ht="17.399999999999999" x14ac:dyDescent="0.3">
      <c r="C79" s="52" t="s">
        <v>85</v>
      </c>
      <c r="D79" s="53">
        <v>0</v>
      </c>
      <c r="E79" s="54">
        <f>$N$29</f>
        <v>78.342880664436379</v>
      </c>
      <c r="F79" s="54">
        <f>$Y$29</f>
        <v>69.270229811449525</v>
      </c>
      <c r="G79" s="54">
        <f t="shared" ref="G79:G80" si="50">E79-F79</f>
        <v>9.0726508529868539</v>
      </c>
    </row>
    <row r="80" spans="1:26" s="51" customFormat="1" ht="17.399999999999999" x14ac:dyDescent="0.3">
      <c r="C80" s="52" t="s">
        <v>86</v>
      </c>
      <c r="D80" s="53">
        <v>0</v>
      </c>
      <c r="E80" s="54">
        <f>$N$54</f>
        <v>75.093954074772924</v>
      </c>
      <c r="F80" s="54">
        <f>$Y$54</f>
        <v>66.523087704333861</v>
      </c>
      <c r="G80" s="54">
        <f t="shared" si="50"/>
        <v>8.5708663704390631</v>
      </c>
    </row>
  </sheetData>
  <mergeCells count="30">
    <mergeCell ref="B51:N51"/>
    <mergeCell ref="Q51:Z51"/>
    <mergeCell ref="B52:B53"/>
    <mergeCell ref="R52:T52"/>
    <mergeCell ref="U52:U53"/>
    <mergeCell ref="V52:V53"/>
    <mergeCell ref="W52:W53"/>
    <mergeCell ref="X52:X53"/>
    <mergeCell ref="Y52:Y53"/>
    <mergeCell ref="Z52:Z53"/>
    <mergeCell ref="B26:N26"/>
    <mergeCell ref="Q26:Z26"/>
    <mergeCell ref="B27:B28"/>
    <mergeCell ref="R27:T27"/>
    <mergeCell ref="U27:U28"/>
    <mergeCell ref="V27:V28"/>
    <mergeCell ref="W27:W28"/>
    <mergeCell ref="X27:X28"/>
    <mergeCell ref="Y27:Y28"/>
    <mergeCell ref="Z27:Z28"/>
    <mergeCell ref="B1:N1"/>
    <mergeCell ref="Q1:Z1"/>
    <mergeCell ref="B2:B3"/>
    <mergeCell ref="R2:T2"/>
    <mergeCell ref="U2:U3"/>
    <mergeCell ref="V2:V3"/>
    <mergeCell ref="W2:W3"/>
    <mergeCell ref="X2:X3"/>
    <mergeCell ref="Y2:Y3"/>
    <mergeCell ref="Z2:Z3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F8B377-CBD6-DC40-9E8D-16491646C2AD}">
  <dimension ref="A1:Z80"/>
  <sheetViews>
    <sheetView workbookViewId="0">
      <selection activeCell="D4" sqref="D4:D22"/>
    </sheetView>
  </sheetViews>
  <sheetFormatPr defaultColWidth="8.796875" defaultRowHeight="13.8" x14ac:dyDescent="0.25"/>
  <cols>
    <col min="1" max="1" width="9" customWidth="1"/>
    <col min="4" max="4" width="10.19921875" bestFit="1" customWidth="1"/>
    <col min="8" max="8" width="19" customWidth="1"/>
    <col min="10" max="10" width="9.69921875" bestFit="1" customWidth="1"/>
    <col min="12" max="12" width="12.796875" bestFit="1" customWidth="1"/>
    <col min="21" max="22" width="20.19921875" customWidth="1"/>
    <col min="23" max="23" width="18.19921875" customWidth="1"/>
    <col min="24" max="24" width="20.296875" customWidth="1"/>
  </cols>
  <sheetData>
    <row r="1" spans="1:26" s="2" customFormat="1" ht="27.45" customHeight="1" thickBot="1" x14ac:dyDescent="0.3">
      <c r="B1" s="72" t="s">
        <v>87</v>
      </c>
      <c r="C1" s="72"/>
      <c r="D1" s="72"/>
      <c r="E1" s="72"/>
      <c r="F1" s="72"/>
      <c r="G1" s="72"/>
      <c r="H1" s="72"/>
      <c r="I1" s="72"/>
      <c r="J1" s="72"/>
      <c r="K1" s="72"/>
      <c r="L1" s="72"/>
      <c r="M1" s="72"/>
      <c r="N1" s="72"/>
      <c r="Q1" s="60" t="s">
        <v>90</v>
      </c>
      <c r="R1" s="61"/>
      <c r="S1" s="61"/>
      <c r="T1" s="61"/>
      <c r="U1" s="61"/>
      <c r="V1" s="61"/>
      <c r="W1" s="61"/>
      <c r="X1" s="61"/>
      <c r="Y1" s="61"/>
      <c r="Z1" s="62"/>
    </row>
    <row r="2" spans="1:26" s="9" customFormat="1" ht="35.549999999999997" customHeight="1" x14ac:dyDescent="0.25">
      <c r="A2" s="7"/>
      <c r="B2" s="67" t="s">
        <v>0</v>
      </c>
      <c r="C2" s="46" t="s">
        <v>1</v>
      </c>
      <c r="D2" s="47" t="s">
        <v>2</v>
      </c>
      <c r="E2" s="47" t="s">
        <v>3</v>
      </c>
      <c r="F2" s="47" t="s">
        <v>4</v>
      </c>
      <c r="G2" s="47" t="s">
        <v>5</v>
      </c>
      <c r="H2" s="47" t="s">
        <v>6</v>
      </c>
      <c r="I2" s="47" t="s">
        <v>7</v>
      </c>
      <c r="J2" s="47" t="s">
        <v>8</v>
      </c>
      <c r="K2" s="47" t="s">
        <v>9</v>
      </c>
      <c r="L2" s="47" t="s">
        <v>10</v>
      </c>
      <c r="M2" s="47" t="s">
        <v>11</v>
      </c>
      <c r="N2" s="48" t="s">
        <v>12</v>
      </c>
      <c r="Q2" s="26" t="s">
        <v>13</v>
      </c>
      <c r="R2" s="69" t="s">
        <v>14</v>
      </c>
      <c r="S2" s="69"/>
      <c r="T2" s="69"/>
      <c r="U2" s="64" t="s">
        <v>15</v>
      </c>
      <c r="V2" s="64" t="s">
        <v>16</v>
      </c>
      <c r="W2" s="70" t="s">
        <v>17</v>
      </c>
      <c r="X2" s="70" t="s">
        <v>18</v>
      </c>
      <c r="Y2" s="71" t="s">
        <v>19</v>
      </c>
      <c r="Z2" s="71" t="s">
        <v>20</v>
      </c>
    </row>
    <row r="3" spans="1:26" s="10" customFormat="1" ht="23.25" customHeight="1" thickBot="1" x14ac:dyDescent="0.35">
      <c r="B3" s="68"/>
      <c r="C3" s="11"/>
      <c r="D3" s="23" t="s">
        <v>21</v>
      </c>
      <c r="E3" s="23" t="s">
        <v>22</v>
      </c>
      <c r="F3" s="23" t="s">
        <v>23</v>
      </c>
      <c r="G3" s="23"/>
      <c r="H3" s="23" t="s">
        <v>24</v>
      </c>
      <c r="I3" s="23" t="s">
        <v>25</v>
      </c>
      <c r="J3" s="23" t="s">
        <v>26</v>
      </c>
      <c r="K3" s="23" t="s">
        <v>27</v>
      </c>
      <c r="L3" s="23" t="s">
        <v>28</v>
      </c>
      <c r="M3" s="23" t="s">
        <v>29</v>
      </c>
      <c r="N3" s="24" t="s">
        <v>30</v>
      </c>
      <c r="Q3" s="27" t="s">
        <v>31</v>
      </c>
      <c r="R3" s="28" t="s">
        <v>32</v>
      </c>
      <c r="S3" s="28" t="s">
        <v>33</v>
      </c>
      <c r="T3" s="28" t="s">
        <v>34</v>
      </c>
      <c r="U3" s="64"/>
      <c r="V3" s="64"/>
      <c r="W3" s="70"/>
      <c r="X3" s="70"/>
      <c r="Y3" s="71"/>
      <c r="Z3" s="71"/>
    </row>
    <row r="4" spans="1:26" s="2" customFormat="1" x14ac:dyDescent="0.25">
      <c r="A4" s="2">
        <v>1</v>
      </c>
      <c r="B4" s="1">
        <v>0</v>
      </c>
      <c r="C4" s="1">
        <v>1</v>
      </c>
      <c r="D4">
        <v>276</v>
      </c>
      <c r="E4">
        <v>1</v>
      </c>
      <c r="F4" s="3">
        <f>E4/D4</f>
        <v>3.6231884057971015E-3</v>
      </c>
      <c r="G4" s="2">
        <v>0.3</v>
      </c>
      <c r="H4" s="18">
        <f>C4*F4/(1+(1-G4)*C4*F4)</f>
        <v>3.6140224069389228E-3</v>
      </c>
      <c r="I4" s="18">
        <f>1-H4</f>
        <v>0.99638597759306102</v>
      </c>
      <c r="J4" s="41">
        <v>100000</v>
      </c>
      <c r="K4" s="20">
        <f>J4*H4</f>
        <v>361.40224069389228</v>
      </c>
      <c r="L4" s="20">
        <f>C4*(J5+G4*K4)</f>
        <v>99747.018431514269</v>
      </c>
      <c r="M4" s="5">
        <f t="shared" ref="M4:M20" si="0">L4+M5</f>
        <v>7251267.3376631085</v>
      </c>
      <c r="N4" s="32">
        <f>M4/J4</f>
        <v>72.512673376631085</v>
      </c>
      <c r="O4" s="4"/>
      <c r="Q4" s="39">
        <v>0</v>
      </c>
      <c r="R4" s="29">
        <f t="shared" ref="R4:R22" si="1">J4</f>
        <v>100000</v>
      </c>
      <c r="S4" s="29">
        <f t="shared" ref="S4:S22" si="2">L4</f>
        <v>99747.018431514269</v>
      </c>
      <c r="T4" s="35">
        <f t="shared" ref="T4:T22" si="3">N4</f>
        <v>72.512673376631085</v>
      </c>
      <c r="U4" s="42">
        <v>0.96680194174873568</v>
      </c>
      <c r="V4" s="43">
        <f>1-U4</f>
        <v>3.3198058251264317E-2</v>
      </c>
      <c r="W4" s="29">
        <f>S4*U4</f>
        <v>96435.611103234929</v>
      </c>
      <c r="X4" s="29">
        <f t="shared" ref="X4:X20" si="4">X5+W4</f>
        <v>6570719.6771855662</v>
      </c>
      <c r="Y4" s="40">
        <f>X4/R4</f>
        <v>65.707196771855664</v>
      </c>
      <c r="Z4" s="36">
        <f>T4-Y4</f>
        <v>6.8054766047754214</v>
      </c>
    </row>
    <row r="5" spans="1:26" s="2" customFormat="1" x14ac:dyDescent="0.25">
      <c r="A5" s="2">
        <v>2</v>
      </c>
      <c r="B5" s="1" t="s">
        <v>35</v>
      </c>
      <c r="C5" s="1">
        <v>4</v>
      </c>
      <c r="D5">
        <v>1293</v>
      </c>
      <c r="E5"/>
      <c r="F5" s="3">
        <f t="shared" ref="F5:F22" si="5">E5/D5</f>
        <v>0</v>
      </c>
      <c r="G5" s="2">
        <v>0.4</v>
      </c>
      <c r="H5" s="3">
        <f t="shared" ref="H5:H21" si="6">C5*F5/(1+(1-G5)*C5*F5)</f>
        <v>0</v>
      </c>
      <c r="I5" s="3">
        <f t="shared" ref="I5:I22" si="7">1-H5</f>
        <v>1</v>
      </c>
      <c r="J5" s="5">
        <f>I4*J4</f>
        <v>99638.597759306096</v>
      </c>
      <c r="K5" s="5">
        <f t="shared" ref="K5:K22" si="8">J5*H5</f>
        <v>0</v>
      </c>
      <c r="L5" s="5">
        <f t="shared" ref="L5:L21" si="9">C5*(J6+G5*K5)</f>
        <v>398554.39103722438</v>
      </c>
      <c r="M5" s="5">
        <f t="shared" si="0"/>
        <v>7151520.319231594</v>
      </c>
      <c r="N5" s="33">
        <f t="shared" ref="N5:N22" si="10">M5/J5</f>
        <v>71.7745981984542</v>
      </c>
      <c r="O5" s="4"/>
      <c r="Q5" s="27" t="s">
        <v>36</v>
      </c>
      <c r="R5" s="29">
        <f t="shared" si="1"/>
        <v>99638.597759306096</v>
      </c>
      <c r="S5" s="29">
        <f t="shared" si="2"/>
        <v>398554.39103722438</v>
      </c>
      <c r="T5" s="35">
        <f t="shared" si="3"/>
        <v>71.7745981984542</v>
      </c>
      <c r="U5" s="42">
        <v>0.96680194174873568</v>
      </c>
      <c r="V5" s="43">
        <f>1-U5</f>
        <v>3.3198058251264317E-2</v>
      </c>
      <c r="W5" s="29">
        <f t="shared" ref="W5:W22" si="11">S5*U5</f>
        <v>385323.15914727346</v>
      </c>
      <c r="X5" s="29">
        <f t="shared" si="4"/>
        <v>6474284.0660823314</v>
      </c>
      <c r="Y5" s="35">
        <f t="shared" ref="Y5:Y22" si="12">X5/R5</f>
        <v>64.97767142129058</v>
      </c>
      <c r="Z5" s="36">
        <f t="shared" ref="Z5:Z22" si="13">T5-Y5</f>
        <v>6.7969267771636197</v>
      </c>
    </row>
    <row r="6" spans="1:26" s="2" customFormat="1" x14ac:dyDescent="0.25">
      <c r="A6" s="2">
        <v>3</v>
      </c>
      <c r="B6" s="1" t="s">
        <v>37</v>
      </c>
      <c r="C6" s="1">
        <v>5</v>
      </c>
      <c r="D6">
        <v>1875</v>
      </c>
      <c r="E6">
        <v>1</v>
      </c>
      <c r="F6" s="3">
        <f t="shared" si="5"/>
        <v>5.3333333333333336E-4</v>
      </c>
      <c r="G6" s="2">
        <v>0.5</v>
      </c>
      <c r="H6" s="3">
        <f t="shared" si="6"/>
        <v>2.6631158455392811E-3</v>
      </c>
      <c r="I6" s="3">
        <f t="shared" si="7"/>
        <v>0.99733688415446076</v>
      </c>
      <c r="J6" s="5">
        <f t="shared" ref="J6:J22" si="14">I5*J5</f>
        <v>99638.597759306096</v>
      </c>
      <c r="K6" s="5">
        <f t="shared" si="8"/>
        <v>265.3491285201228</v>
      </c>
      <c r="L6" s="5">
        <f t="shared" si="9"/>
        <v>497529.61597523018</v>
      </c>
      <c r="M6" s="5">
        <f t="shared" si="0"/>
        <v>6752965.9281943692</v>
      </c>
      <c r="N6" s="33">
        <f t="shared" si="10"/>
        <v>67.7745981984542</v>
      </c>
      <c r="O6" s="4"/>
      <c r="Q6" s="27" t="s">
        <v>38</v>
      </c>
      <c r="R6" s="29">
        <f t="shared" si="1"/>
        <v>99638.597759306096</v>
      </c>
      <c r="S6" s="29">
        <f t="shared" si="2"/>
        <v>497529.61597523018</v>
      </c>
      <c r="T6" s="35">
        <f t="shared" si="3"/>
        <v>67.7745981984542</v>
      </c>
      <c r="U6" s="42">
        <v>0.96680194174873568</v>
      </c>
      <c r="V6" s="43">
        <f>1-U6</f>
        <v>3.3198058251264317E-2</v>
      </c>
      <c r="W6" s="29">
        <f t="shared" si="11"/>
        <v>481012.59880235529</v>
      </c>
      <c r="X6" s="29">
        <f t="shared" si="4"/>
        <v>6088960.9069350576</v>
      </c>
      <c r="Y6" s="35">
        <f t="shared" si="12"/>
        <v>61.110463654295636</v>
      </c>
      <c r="Z6" s="36">
        <f t="shared" si="13"/>
        <v>6.6641345441585642</v>
      </c>
    </row>
    <row r="7" spans="1:26" s="2" customFormat="1" x14ac:dyDescent="0.25">
      <c r="A7" s="2">
        <v>4</v>
      </c>
      <c r="B7" s="1" t="s">
        <v>39</v>
      </c>
      <c r="C7" s="1">
        <v>5</v>
      </c>
      <c r="D7">
        <v>1901</v>
      </c>
      <c r="E7">
        <v>2</v>
      </c>
      <c r="F7" s="3">
        <f t="shared" si="5"/>
        <v>1.0520778537611783E-3</v>
      </c>
      <c r="G7" s="2">
        <v>0.5</v>
      </c>
      <c r="H7" s="3">
        <f t="shared" si="6"/>
        <v>5.246589716684155E-3</v>
      </c>
      <c r="I7" s="3">
        <f t="shared" si="7"/>
        <v>0.99475341028331588</v>
      </c>
      <c r="J7" s="5">
        <f t="shared" si="14"/>
        <v>99373.24863078598</v>
      </c>
      <c r="K7" s="5">
        <f t="shared" si="8"/>
        <v>521.37066437977956</v>
      </c>
      <c r="L7" s="5">
        <f t="shared" si="9"/>
        <v>495562.81649298046</v>
      </c>
      <c r="M7" s="5">
        <f t="shared" si="0"/>
        <v>6255436.3122191392</v>
      </c>
      <c r="N7" s="33">
        <f t="shared" si="10"/>
        <v>62.948896190973429</v>
      </c>
      <c r="O7" s="4"/>
      <c r="Q7" s="27" t="s">
        <v>40</v>
      </c>
      <c r="R7" s="29">
        <f t="shared" si="1"/>
        <v>99373.24863078598</v>
      </c>
      <c r="S7" s="29">
        <f t="shared" si="2"/>
        <v>495562.81649298046</v>
      </c>
      <c r="T7" s="35">
        <f t="shared" si="3"/>
        <v>62.948896190973429</v>
      </c>
      <c r="U7" s="42">
        <v>0.96680194174873568</v>
      </c>
      <c r="V7" s="43">
        <f>1-U7</f>
        <v>3.3198058251264317E-2</v>
      </c>
      <c r="W7" s="29">
        <f t="shared" si="11"/>
        <v>479111.0932438859</v>
      </c>
      <c r="X7" s="29">
        <f t="shared" si="4"/>
        <v>5607948.3081327025</v>
      </c>
      <c r="Y7" s="35">
        <f t="shared" si="12"/>
        <v>56.433178802160562</v>
      </c>
      <c r="Z7" s="36">
        <f t="shared" si="13"/>
        <v>6.5157173888128668</v>
      </c>
    </row>
    <row r="8" spans="1:26" s="2" customFormat="1" x14ac:dyDescent="0.25">
      <c r="A8" s="2">
        <v>5</v>
      </c>
      <c r="B8" s="1" t="s">
        <v>41</v>
      </c>
      <c r="C8" s="1">
        <v>5</v>
      </c>
      <c r="D8">
        <v>1990</v>
      </c>
      <c r="E8">
        <v>5</v>
      </c>
      <c r="F8" s="3">
        <f t="shared" si="5"/>
        <v>2.5125628140703518E-3</v>
      </c>
      <c r="G8" s="2">
        <v>0.5</v>
      </c>
      <c r="H8" s="3">
        <f t="shared" si="6"/>
        <v>1.2484394506866416E-2</v>
      </c>
      <c r="I8" s="3">
        <f t="shared" si="7"/>
        <v>0.98751560549313355</v>
      </c>
      <c r="J8" s="5">
        <f t="shared" si="14"/>
        <v>98851.877966406202</v>
      </c>
      <c r="K8" s="5">
        <f t="shared" si="8"/>
        <v>1234.105842277231</v>
      </c>
      <c r="L8" s="5">
        <f t="shared" si="9"/>
        <v>491174.12522633793</v>
      </c>
      <c r="M8" s="5">
        <f t="shared" si="0"/>
        <v>5759873.4957261588</v>
      </c>
      <c r="N8" s="33">
        <f t="shared" si="10"/>
        <v>58.267719483119912</v>
      </c>
      <c r="O8" s="4"/>
      <c r="Q8" s="27" t="s">
        <v>42</v>
      </c>
      <c r="R8" s="29">
        <f t="shared" si="1"/>
        <v>98851.877966406202</v>
      </c>
      <c r="S8" s="29">
        <f t="shared" si="2"/>
        <v>491174.12522633793</v>
      </c>
      <c r="T8" s="35">
        <f t="shared" si="3"/>
        <v>58.267719483119912</v>
      </c>
      <c r="U8" s="42">
        <v>0.96680194174873568</v>
      </c>
      <c r="V8" s="43">
        <f>1-U8</f>
        <v>3.3198058251264317E-2</v>
      </c>
      <c r="W8" s="29">
        <f t="shared" si="11"/>
        <v>474868.09800556017</v>
      </c>
      <c r="X8" s="29">
        <f t="shared" si="4"/>
        <v>5128837.2148888167</v>
      </c>
      <c r="Y8" s="35">
        <f t="shared" si="12"/>
        <v>51.884064525630961</v>
      </c>
      <c r="Z8" s="36">
        <f t="shared" si="13"/>
        <v>6.3836549574889503</v>
      </c>
    </row>
    <row r="9" spans="1:26" s="2" customFormat="1" x14ac:dyDescent="0.25">
      <c r="A9" s="2">
        <v>6</v>
      </c>
      <c r="B9" s="1" t="s">
        <v>43</v>
      </c>
      <c r="C9" s="1">
        <v>5</v>
      </c>
      <c r="D9">
        <v>2075</v>
      </c>
      <c r="E9">
        <v>4</v>
      </c>
      <c r="F9" s="3">
        <f t="shared" si="5"/>
        <v>1.9277108433734939E-3</v>
      </c>
      <c r="G9" s="2">
        <v>0.5</v>
      </c>
      <c r="H9" s="3">
        <f t="shared" si="6"/>
        <v>9.5923261390887284E-3</v>
      </c>
      <c r="I9" s="3">
        <f t="shared" si="7"/>
        <v>0.99040767386091122</v>
      </c>
      <c r="J9" s="5">
        <f t="shared" si="14"/>
        <v>97617.772124128969</v>
      </c>
      <c r="K9" s="5">
        <f t="shared" si="8"/>
        <v>936.38150718588929</v>
      </c>
      <c r="L9" s="5">
        <f t="shared" si="9"/>
        <v>485747.90685268008</v>
      </c>
      <c r="M9" s="5">
        <f t="shared" si="0"/>
        <v>5268699.3704998204</v>
      </c>
      <c r="N9" s="33">
        <f t="shared" si="10"/>
        <v>53.972747542324967</v>
      </c>
      <c r="O9" s="4"/>
      <c r="Q9" s="27" t="s">
        <v>44</v>
      </c>
      <c r="R9" s="29">
        <f t="shared" si="1"/>
        <v>97617.772124128969</v>
      </c>
      <c r="S9" s="29">
        <f t="shared" si="2"/>
        <v>485747.90685268008</v>
      </c>
      <c r="T9" s="35">
        <f t="shared" si="3"/>
        <v>53.972747542324967</v>
      </c>
      <c r="U9" s="42">
        <v>0.9555940589531835</v>
      </c>
      <c r="V9" s="43">
        <f t="shared" ref="V9:V22" si="15">1-U9</f>
        <v>4.4405941046816499E-2</v>
      </c>
      <c r="W9" s="29">
        <f t="shared" si="11"/>
        <v>464177.81393736548</v>
      </c>
      <c r="X9" s="29">
        <f t="shared" si="4"/>
        <v>4653969.1168832565</v>
      </c>
      <c r="Y9" s="35">
        <f t="shared" si="12"/>
        <v>47.675428516903203</v>
      </c>
      <c r="Z9" s="36">
        <f t="shared" si="13"/>
        <v>6.2973190254217641</v>
      </c>
    </row>
    <row r="10" spans="1:26" s="2" customFormat="1" x14ac:dyDescent="0.25">
      <c r="A10" s="2">
        <v>7</v>
      </c>
      <c r="B10" s="1" t="s">
        <v>45</v>
      </c>
      <c r="C10" s="1">
        <v>5</v>
      </c>
      <c r="D10">
        <v>2373</v>
      </c>
      <c r="E10">
        <v>5</v>
      </c>
      <c r="F10" s="3">
        <f t="shared" si="5"/>
        <v>2.1070375052675938E-3</v>
      </c>
      <c r="G10" s="2">
        <v>0.5</v>
      </c>
      <c r="H10" s="3">
        <f t="shared" si="6"/>
        <v>1.047998323202683E-2</v>
      </c>
      <c r="I10" s="3">
        <f t="shared" si="7"/>
        <v>0.98952001676797319</v>
      </c>
      <c r="J10" s="5">
        <f t="shared" si="14"/>
        <v>96681.39061694307</v>
      </c>
      <c r="K10" s="5">
        <f t="shared" si="8"/>
        <v>1013.2193525145994</v>
      </c>
      <c r="L10" s="5">
        <f t="shared" si="9"/>
        <v>480873.90470342885</v>
      </c>
      <c r="M10" s="5">
        <f t="shared" si="0"/>
        <v>4782951.4636471402</v>
      </c>
      <c r="N10" s="33">
        <f t="shared" si="10"/>
        <v>49.471272942250636</v>
      </c>
      <c r="O10" s="4"/>
      <c r="Q10" s="27" t="s">
        <v>46</v>
      </c>
      <c r="R10" s="29">
        <f t="shared" si="1"/>
        <v>96681.39061694307</v>
      </c>
      <c r="S10" s="29">
        <f t="shared" si="2"/>
        <v>480873.90470342885</v>
      </c>
      <c r="T10" s="35">
        <f t="shared" si="3"/>
        <v>49.471272942250636</v>
      </c>
      <c r="U10" s="42">
        <v>0.96363095511775332</v>
      </c>
      <c r="V10" s="43">
        <f t="shared" si="15"/>
        <v>3.6369044882246682E-2</v>
      </c>
      <c r="W10" s="29">
        <f t="shared" si="11"/>
        <v>463384.98008056864</v>
      </c>
      <c r="X10" s="29">
        <f t="shared" si="4"/>
        <v>4189791.3029458914</v>
      </c>
      <c r="Y10" s="35">
        <f t="shared" si="12"/>
        <v>43.336067843149593</v>
      </c>
      <c r="Z10" s="36">
        <f t="shared" si="13"/>
        <v>6.1352050991010429</v>
      </c>
    </row>
    <row r="11" spans="1:26" s="2" customFormat="1" x14ac:dyDescent="0.25">
      <c r="A11" s="2">
        <v>8</v>
      </c>
      <c r="B11" s="1" t="s">
        <v>47</v>
      </c>
      <c r="C11" s="1">
        <v>5</v>
      </c>
      <c r="D11">
        <v>2296</v>
      </c>
      <c r="E11">
        <v>9</v>
      </c>
      <c r="F11" s="3">
        <f t="shared" si="5"/>
        <v>3.9198606271777002E-3</v>
      </c>
      <c r="G11" s="2">
        <v>0.5</v>
      </c>
      <c r="H11" s="3">
        <f t="shared" si="6"/>
        <v>1.9409100711667026E-2</v>
      </c>
      <c r="I11" s="3">
        <f t="shared" si="7"/>
        <v>0.98059089928833298</v>
      </c>
      <c r="J11" s="5">
        <f t="shared" si="14"/>
        <v>95668.171264428471</v>
      </c>
      <c r="K11" s="5">
        <f t="shared" si="8"/>
        <v>1856.8331709723016</v>
      </c>
      <c r="L11" s="5">
        <f t="shared" si="9"/>
        <v>473698.77339471161</v>
      </c>
      <c r="M11" s="5">
        <f t="shared" si="0"/>
        <v>4302077.5589437112</v>
      </c>
      <c r="N11" s="33">
        <f t="shared" si="10"/>
        <v>44.968744589594955</v>
      </c>
      <c r="O11" s="4"/>
      <c r="Q11" s="27" t="s">
        <v>48</v>
      </c>
      <c r="R11" s="29">
        <f t="shared" si="1"/>
        <v>95668.171264428471</v>
      </c>
      <c r="S11" s="29">
        <f t="shared" si="2"/>
        <v>473698.77339471161</v>
      </c>
      <c r="T11" s="35">
        <f t="shared" si="3"/>
        <v>44.968744589594955</v>
      </c>
      <c r="U11" s="42">
        <v>0.96005435016735896</v>
      </c>
      <c r="V11" s="43">
        <f t="shared" si="15"/>
        <v>3.9945649832641039E-2</v>
      </c>
      <c r="W11" s="29">
        <f t="shared" si="11"/>
        <v>454776.56806653488</v>
      </c>
      <c r="X11" s="29">
        <f t="shared" si="4"/>
        <v>3726406.3228653227</v>
      </c>
      <c r="Y11" s="35">
        <f t="shared" si="12"/>
        <v>38.95136986119941</v>
      </c>
      <c r="Z11" s="36">
        <f t="shared" si="13"/>
        <v>6.017374728395545</v>
      </c>
    </row>
    <row r="12" spans="1:26" s="2" customFormat="1" x14ac:dyDescent="0.25">
      <c r="A12" s="2">
        <v>9</v>
      </c>
      <c r="B12" s="1" t="s">
        <v>49</v>
      </c>
      <c r="C12" s="1">
        <v>5</v>
      </c>
      <c r="D12">
        <v>2618</v>
      </c>
      <c r="E12">
        <v>9</v>
      </c>
      <c r="F12" s="3">
        <f t="shared" si="5"/>
        <v>3.437738731856379E-3</v>
      </c>
      <c r="G12" s="2">
        <v>0.5</v>
      </c>
      <c r="H12" s="3">
        <f t="shared" si="6"/>
        <v>1.7042226850975194E-2</v>
      </c>
      <c r="I12" s="3">
        <f t="shared" si="7"/>
        <v>0.98295777314902477</v>
      </c>
      <c r="J12" s="5">
        <f t="shared" si="14"/>
        <v>93811.338093456172</v>
      </c>
      <c r="K12" s="5">
        <f t="shared" si="8"/>
        <v>1598.7541049822107</v>
      </c>
      <c r="L12" s="5">
        <f t="shared" si="9"/>
        <v>465059.8052048253</v>
      </c>
      <c r="M12" s="5">
        <f t="shared" si="0"/>
        <v>3828378.7855489994</v>
      </c>
      <c r="N12" s="33">
        <f t="shared" si="10"/>
        <v>40.809339930053177</v>
      </c>
      <c r="O12" s="4"/>
      <c r="Q12" s="27" t="s">
        <v>50</v>
      </c>
      <c r="R12" s="29">
        <f t="shared" si="1"/>
        <v>93811.338093456172</v>
      </c>
      <c r="S12" s="29">
        <f t="shared" si="2"/>
        <v>465059.8052048253</v>
      </c>
      <c r="T12" s="35">
        <f t="shared" si="3"/>
        <v>40.809339930053177</v>
      </c>
      <c r="U12" s="42">
        <v>0.94127750867207383</v>
      </c>
      <c r="V12" s="43">
        <f t="shared" si="15"/>
        <v>5.8722491327926174E-2</v>
      </c>
      <c r="W12" s="29">
        <f t="shared" si="11"/>
        <v>437750.33482671791</v>
      </c>
      <c r="X12" s="29">
        <f t="shared" si="4"/>
        <v>3271629.7547987876</v>
      </c>
      <c r="Y12" s="35">
        <f t="shared" si="12"/>
        <v>34.874566564006841</v>
      </c>
      <c r="Z12" s="36">
        <f t="shared" si="13"/>
        <v>5.9347733660463362</v>
      </c>
    </row>
    <row r="13" spans="1:26" s="2" customFormat="1" x14ac:dyDescent="0.25">
      <c r="A13" s="2">
        <v>10</v>
      </c>
      <c r="B13" s="1" t="s">
        <v>51</v>
      </c>
      <c r="C13" s="1">
        <v>5</v>
      </c>
      <c r="D13">
        <v>2874</v>
      </c>
      <c r="E13">
        <v>17</v>
      </c>
      <c r="F13" s="3">
        <f t="shared" si="5"/>
        <v>5.9151009046624911E-3</v>
      </c>
      <c r="G13" s="2">
        <v>0.5</v>
      </c>
      <c r="H13" s="3">
        <f t="shared" si="6"/>
        <v>2.9144522544145381E-2</v>
      </c>
      <c r="I13" s="3">
        <f t="shared" si="7"/>
        <v>0.97085547745585465</v>
      </c>
      <c r="J13" s="5">
        <f t="shared" si="14"/>
        <v>92212.583988473954</v>
      </c>
      <c r="K13" s="5">
        <f t="shared" si="8"/>
        <v>2687.4917329059786</v>
      </c>
      <c r="L13" s="5">
        <f t="shared" si="9"/>
        <v>454344.19061010482</v>
      </c>
      <c r="M13" s="5">
        <f t="shared" si="0"/>
        <v>3363318.980344174</v>
      </c>
      <c r="N13" s="33">
        <f t="shared" si="10"/>
        <v>36.473535767792491</v>
      </c>
      <c r="O13" s="4"/>
      <c r="Q13" s="27" t="s">
        <v>52</v>
      </c>
      <c r="R13" s="29">
        <f t="shared" si="1"/>
        <v>92212.583988473954</v>
      </c>
      <c r="S13" s="29">
        <f t="shared" si="2"/>
        <v>454344.19061010482</v>
      </c>
      <c r="T13" s="35">
        <f t="shared" si="3"/>
        <v>36.473535767792491</v>
      </c>
      <c r="U13" s="42">
        <v>0.95386474178345915</v>
      </c>
      <c r="V13" s="43">
        <f t="shared" si="15"/>
        <v>4.6135258216540853E-2</v>
      </c>
      <c r="W13" s="29">
        <f t="shared" si="11"/>
        <v>433382.90405712236</v>
      </c>
      <c r="X13" s="29">
        <f t="shared" si="4"/>
        <v>2833879.4199720696</v>
      </c>
      <c r="Y13" s="35">
        <f t="shared" si="12"/>
        <v>30.732024821322526</v>
      </c>
      <c r="Z13" s="36">
        <f t="shared" si="13"/>
        <v>5.7415109464699654</v>
      </c>
    </row>
    <row r="14" spans="1:26" s="2" customFormat="1" x14ac:dyDescent="0.25">
      <c r="A14" s="2">
        <v>11</v>
      </c>
      <c r="B14" s="1" t="s">
        <v>53</v>
      </c>
      <c r="C14" s="1">
        <v>5</v>
      </c>
      <c r="D14">
        <v>2674</v>
      </c>
      <c r="E14">
        <v>11</v>
      </c>
      <c r="F14" s="3">
        <f t="shared" si="5"/>
        <v>4.1136873597606583E-3</v>
      </c>
      <c r="G14" s="2">
        <v>0.5</v>
      </c>
      <c r="H14" s="3">
        <f t="shared" si="6"/>
        <v>2.0359059781602813E-2</v>
      </c>
      <c r="I14" s="3">
        <f t="shared" si="7"/>
        <v>0.9796409402183972</v>
      </c>
      <c r="J14" s="5">
        <f t="shared" si="14"/>
        <v>89525.092255567986</v>
      </c>
      <c r="K14" s="5">
        <f t="shared" si="8"/>
        <v>1822.6467051846157</v>
      </c>
      <c r="L14" s="5">
        <f t="shared" si="9"/>
        <v>443068.84451487847</v>
      </c>
      <c r="M14" s="5">
        <f t="shared" si="0"/>
        <v>2908974.7897340693</v>
      </c>
      <c r="N14" s="33">
        <f t="shared" si="10"/>
        <v>32.493401754111531</v>
      </c>
      <c r="O14" s="4"/>
      <c r="Q14" s="27" t="s">
        <v>54</v>
      </c>
      <c r="R14" s="29">
        <f t="shared" si="1"/>
        <v>89525.092255567986</v>
      </c>
      <c r="S14" s="29">
        <f t="shared" si="2"/>
        <v>443068.84451487847</v>
      </c>
      <c r="T14" s="35">
        <f t="shared" si="3"/>
        <v>32.493401754111531</v>
      </c>
      <c r="U14" s="42">
        <v>0.94210046609890041</v>
      </c>
      <c r="V14" s="43">
        <f t="shared" si="15"/>
        <v>5.7899533901099587E-2</v>
      </c>
      <c r="W14" s="29">
        <f t="shared" si="11"/>
        <v>417415.36493136821</v>
      </c>
      <c r="X14" s="29">
        <f t="shared" si="4"/>
        <v>2400496.5159149473</v>
      </c>
      <c r="Y14" s="35">
        <f t="shared" si="12"/>
        <v>26.813672630040202</v>
      </c>
      <c r="Z14" s="36">
        <f t="shared" si="13"/>
        <v>5.6797291240713292</v>
      </c>
    </row>
    <row r="15" spans="1:26" s="2" customFormat="1" x14ac:dyDescent="0.25">
      <c r="A15" s="2">
        <v>12</v>
      </c>
      <c r="B15" s="1" t="s">
        <v>55</v>
      </c>
      <c r="C15" s="1">
        <v>5</v>
      </c>
      <c r="D15">
        <v>2514</v>
      </c>
      <c r="E15">
        <v>23</v>
      </c>
      <c r="F15" s="3">
        <f t="shared" si="5"/>
        <v>9.148766905330152E-3</v>
      </c>
      <c r="G15" s="2">
        <v>0.5</v>
      </c>
      <c r="H15" s="3">
        <f t="shared" si="6"/>
        <v>4.4720979972778539E-2</v>
      </c>
      <c r="I15" s="3">
        <f t="shared" si="7"/>
        <v>0.95527902002722143</v>
      </c>
      <c r="J15" s="5">
        <f t="shared" si="14"/>
        <v>87702.445550383374</v>
      </c>
      <c r="K15" s="5">
        <f t="shared" si="8"/>
        <v>3922.1393110223953</v>
      </c>
      <c r="L15" s="5">
        <f t="shared" si="9"/>
        <v>428706.87947436085</v>
      </c>
      <c r="M15" s="5">
        <f t="shared" si="0"/>
        <v>2465905.9452191908</v>
      </c>
      <c r="N15" s="33">
        <f t="shared" si="10"/>
        <v>28.116729581988395</v>
      </c>
      <c r="O15" s="4"/>
      <c r="Q15" s="27" t="s">
        <v>56</v>
      </c>
      <c r="R15" s="29">
        <f t="shared" si="1"/>
        <v>87702.445550383374</v>
      </c>
      <c r="S15" s="29">
        <f t="shared" si="2"/>
        <v>428706.87947436085</v>
      </c>
      <c r="T15" s="35">
        <f t="shared" si="3"/>
        <v>28.116729581988395</v>
      </c>
      <c r="U15" s="42">
        <v>0.91645683631107144</v>
      </c>
      <c r="V15" s="43">
        <f t="shared" si="15"/>
        <v>8.3543163688928557E-2</v>
      </c>
      <c r="W15" s="29">
        <f t="shared" si="11"/>
        <v>392891.35046786454</v>
      </c>
      <c r="X15" s="29">
        <f t="shared" si="4"/>
        <v>1983081.150983579</v>
      </c>
      <c r="Y15" s="35">
        <f t="shared" si="12"/>
        <v>22.611469253093254</v>
      </c>
      <c r="Z15" s="36">
        <f t="shared" si="13"/>
        <v>5.5052603288951403</v>
      </c>
    </row>
    <row r="16" spans="1:26" s="2" customFormat="1" x14ac:dyDescent="0.25">
      <c r="A16" s="2">
        <v>13</v>
      </c>
      <c r="B16" s="1" t="s">
        <v>57</v>
      </c>
      <c r="C16" s="1">
        <v>5</v>
      </c>
      <c r="D16">
        <v>1979</v>
      </c>
      <c r="E16">
        <v>19</v>
      </c>
      <c r="F16" s="3">
        <f t="shared" si="5"/>
        <v>9.6008084891359268E-3</v>
      </c>
      <c r="G16" s="2">
        <v>0.5</v>
      </c>
      <c r="H16" s="3">
        <f t="shared" si="6"/>
        <v>4.6878855169010608E-2</v>
      </c>
      <c r="I16" s="3">
        <f t="shared" si="7"/>
        <v>0.95312114483098942</v>
      </c>
      <c r="J16" s="5">
        <f t="shared" si="14"/>
        <v>83780.306239360973</v>
      </c>
      <c r="K16" s="5">
        <f t="shared" si="8"/>
        <v>3927.5248422103587</v>
      </c>
      <c r="L16" s="5">
        <f t="shared" si="9"/>
        <v>409082.71909127891</v>
      </c>
      <c r="M16" s="5">
        <f t="shared" si="0"/>
        <v>2037199.0657448301</v>
      </c>
      <c r="N16" s="33">
        <f t="shared" si="10"/>
        <v>24.315965853890972</v>
      </c>
      <c r="O16" s="4"/>
      <c r="Q16" s="27" t="s">
        <v>58</v>
      </c>
      <c r="R16" s="29">
        <f t="shared" si="1"/>
        <v>83780.306239360973</v>
      </c>
      <c r="S16" s="29">
        <f t="shared" si="2"/>
        <v>409082.71909127891</v>
      </c>
      <c r="T16" s="35">
        <f t="shared" si="3"/>
        <v>24.315965853890972</v>
      </c>
      <c r="U16" s="42">
        <v>0.8859396016463057</v>
      </c>
      <c r="V16" s="43">
        <f t="shared" si="15"/>
        <v>0.1140603983536943</v>
      </c>
      <c r="W16" s="29">
        <f t="shared" si="11"/>
        <v>362422.58119211521</v>
      </c>
      <c r="X16" s="29">
        <f t="shared" si="4"/>
        <v>1590189.8005157146</v>
      </c>
      <c r="Y16" s="35">
        <f t="shared" si="12"/>
        <v>18.980472522653834</v>
      </c>
      <c r="Z16" s="36">
        <f t="shared" si="13"/>
        <v>5.3354933312371386</v>
      </c>
    </row>
    <row r="17" spans="1:26" s="2" customFormat="1" x14ac:dyDescent="0.25">
      <c r="A17" s="2">
        <v>14</v>
      </c>
      <c r="B17" s="1" t="s">
        <v>59</v>
      </c>
      <c r="C17" s="1">
        <v>5</v>
      </c>
      <c r="D17">
        <v>1676</v>
      </c>
      <c r="E17">
        <v>33</v>
      </c>
      <c r="F17" s="3">
        <f t="shared" si="5"/>
        <v>1.9689737470167064E-2</v>
      </c>
      <c r="G17" s="2">
        <v>0.5</v>
      </c>
      <c r="H17" s="3">
        <f t="shared" si="6"/>
        <v>9.382996872334376E-2</v>
      </c>
      <c r="I17" s="3">
        <f t="shared" si="7"/>
        <v>0.9061700312766563</v>
      </c>
      <c r="J17" s="5">
        <f t="shared" si="14"/>
        <v>79852.781397150611</v>
      </c>
      <c r="K17" s="5">
        <f t="shared" si="8"/>
        <v>7492.5839809666486</v>
      </c>
      <c r="L17" s="5">
        <f t="shared" si="9"/>
        <v>380532.44703333644</v>
      </c>
      <c r="M17" s="5">
        <f t="shared" si="0"/>
        <v>1628116.3466535511</v>
      </c>
      <c r="N17" s="33">
        <f t="shared" si="10"/>
        <v>20.388974787942043</v>
      </c>
      <c r="O17" s="4"/>
      <c r="Q17" s="27" t="s">
        <v>60</v>
      </c>
      <c r="R17" s="29">
        <f t="shared" si="1"/>
        <v>79852.781397150611</v>
      </c>
      <c r="S17" s="29">
        <f t="shared" si="2"/>
        <v>380532.44703333644</v>
      </c>
      <c r="T17" s="35">
        <f t="shared" si="3"/>
        <v>20.388974787942043</v>
      </c>
      <c r="U17" s="42">
        <v>0.85631920960893304</v>
      </c>
      <c r="V17" s="43">
        <f t="shared" si="15"/>
        <v>0.14368079039106696</v>
      </c>
      <c r="W17" s="29">
        <f t="shared" si="11"/>
        <v>325857.24427413981</v>
      </c>
      <c r="X17" s="29">
        <f t="shared" si="4"/>
        <v>1227767.2193235995</v>
      </c>
      <c r="Y17" s="35">
        <f t="shared" si="12"/>
        <v>15.375384524394411</v>
      </c>
      <c r="Z17" s="36">
        <f t="shared" si="13"/>
        <v>5.0135902635476324</v>
      </c>
    </row>
    <row r="18" spans="1:26" s="2" customFormat="1" x14ac:dyDescent="0.25">
      <c r="A18" s="2">
        <v>15</v>
      </c>
      <c r="B18" s="1" t="s">
        <v>61</v>
      </c>
      <c r="C18" s="1">
        <v>5</v>
      </c>
      <c r="D18">
        <v>1226</v>
      </c>
      <c r="E18">
        <v>35</v>
      </c>
      <c r="F18" s="3">
        <f t="shared" si="5"/>
        <v>2.8548123980424143E-2</v>
      </c>
      <c r="G18" s="2">
        <v>0.5</v>
      </c>
      <c r="H18" s="3">
        <f t="shared" si="6"/>
        <v>0.13323182337266845</v>
      </c>
      <c r="I18" s="3">
        <f t="shared" si="7"/>
        <v>0.86676817662733152</v>
      </c>
      <c r="J18" s="5">
        <f t="shared" si="14"/>
        <v>72360.197416183961</v>
      </c>
      <c r="K18" s="5">
        <f t="shared" si="8"/>
        <v>9640.6810413644416</v>
      </c>
      <c r="L18" s="5">
        <f t="shared" si="9"/>
        <v>337699.28447750869</v>
      </c>
      <c r="M18" s="5">
        <f t="shared" si="0"/>
        <v>1247583.8996202147</v>
      </c>
      <c r="N18" s="33">
        <f t="shared" si="10"/>
        <v>17.241300385689414</v>
      </c>
      <c r="O18" s="4"/>
      <c r="Q18" s="27" t="s">
        <v>62</v>
      </c>
      <c r="R18" s="29">
        <f t="shared" si="1"/>
        <v>72360.197416183961</v>
      </c>
      <c r="S18" s="29">
        <f t="shared" si="2"/>
        <v>337699.28447750869</v>
      </c>
      <c r="T18" s="35">
        <f t="shared" si="3"/>
        <v>17.241300385689414</v>
      </c>
      <c r="U18" s="42">
        <v>0.77613843304153718</v>
      </c>
      <c r="V18" s="43">
        <f t="shared" si="15"/>
        <v>0.22386156695846282</v>
      </c>
      <c r="W18" s="29">
        <f t="shared" si="11"/>
        <v>262101.3934936219</v>
      </c>
      <c r="X18" s="29">
        <f t="shared" si="4"/>
        <v>901909.97504945961</v>
      </c>
      <c r="Y18" s="35">
        <f t="shared" si="12"/>
        <v>12.464172393865525</v>
      </c>
      <c r="Z18" s="36">
        <f t="shared" si="13"/>
        <v>4.7771279918238889</v>
      </c>
    </row>
    <row r="19" spans="1:26" s="2" customFormat="1" x14ac:dyDescent="0.25">
      <c r="A19" s="2">
        <v>16</v>
      </c>
      <c r="B19" s="1" t="s">
        <v>63</v>
      </c>
      <c r="C19" s="1">
        <v>5</v>
      </c>
      <c r="D19">
        <v>860</v>
      </c>
      <c r="E19">
        <v>31</v>
      </c>
      <c r="F19" s="3">
        <f t="shared" si="5"/>
        <v>3.604651162790698E-2</v>
      </c>
      <c r="G19" s="2">
        <v>0.5</v>
      </c>
      <c r="H19" s="3">
        <f t="shared" si="6"/>
        <v>0.16533333333333336</v>
      </c>
      <c r="I19" s="3">
        <f t="shared" si="7"/>
        <v>0.83466666666666667</v>
      </c>
      <c r="J19" s="5">
        <f t="shared" si="14"/>
        <v>62719.516374819519</v>
      </c>
      <c r="K19" s="5">
        <f t="shared" si="8"/>
        <v>10369.626707303496</v>
      </c>
      <c r="L19" s="5">
        <f t="shared" si="9"/>
        <v>287673.51510583889</v>
      </c>
      <c r="M19" s="5">
        <f t="shared" si="0"/>
        <v>909884.61514270608</v>
      </c>
      <c r="N19" s="33">
        <f t="shared" si="10"/>
        <v>14.507200752396177</v>
      </c>
      <c r="O19" s="4"/>
      <c r="Q19" s="27" t="s">
        <v>64</v>
      </c>
      <c r="R19" s="29">
        <f t="shared" si="1"/>
        <v>62719.516374819519</v>
      </c>
      <c r="S19" s="29">
        <f t="shared" si="2"/>
        <v>287673.51510583889</v>
      </c>
      <c r="T19" s="35">
        <f t="shared" si="3"/>
        <v>14.507200752396177</v>
      </c>
      <c r="U19" s="42">
        <v>0.73716277889453141</v>
      </c>
      <c r="V19" s="43">
        <f t="shared" si="15"/>
        <v>0.26283722110546859</v>
      </c>
      <c r="W19" s="29">
        <f t="shared" si="11"/>
        <v>212062.20780977816</v>
      </c>
      <c r="X19" s="29">
        <f t="shared" si="4"/>
        <v>639808.58155583777</v>
      </c>
      <c r="Y19" s="35">
        <f t="shared" si="12"/>
        <v>10.201108339743298</v>
      </c>
      <c r="Z19" s="36">
        <f t="shared" si="13"/>
        <v>4.3060924126528786</v>
      </c>
    </row>
    <row r="20" spans="1:26" s="2" customFormat="1" x14ac:dyDescent="0.25">
      <c r="A20" s="2">
        <v>17</v>
      </c>
      <c r="B20" s="1" t="s">
        <v>65</v>
      </c>
      <c r="C20" s="1">
        <v>5</v>
      </c>
      <c r="D20">
        <v>493</v>
      </c>
      <c r="E20">
        <v>22</v>
      </c>
      <c r="F20" s="3">
        <f t="shared" si="5"/>
        <v>4.4624746450304259E-2</v>
      </c>
      <c r="G20" s="2">
        <v>0.5</v>
      </c>
      <c r="H20" s="3">
        <f t="shared" si="6"/>
        <v>0.20072992700729925</v>
      </c>
      <c r="I20" s="3">
        <f t="shared" si="7"/>
        <v>0.7992700729927007</v>
      </c>
      <c r="J20" s="5">
        <f t="shared" si="14"/>
        <v>52349.889667516029</v>
      </c>
      <c r="K20" s="5">
        <f t="shared" si="8"/>
        <v>10508.189531800661</v>
      </c>
      <c r="L20" s="5">
        <f t="shared" si="9"/>
        <v>235478.97450807848</v>
      </c>
      <c r="M20" s="5">
        <f t="shared" si="0"/>
        <v>622211.1000368672</v>
      </c>
      <c r="N20" s="33">
        <f t="shared" si="10"/>
        <v>11.885623904628007</v>
      </c>
      <c r="O20" s="4"/>
      <c r="Q20" s="27" t="s">
        <v>66</v>
      </c>
      <c r="R20" s="29">
        <f t="shared" si="1"/>
        <v>52349.889667516029</v>
      </c>
      <c r="S20" s="29">
        <f t="shared" si="2"/>
        <v>235478.97450807848</v>
      </c>
      <c r="T20" s="35">
        <f t="shared" si="3"/>
        <v>11.885623904628007</v>
      </c>
      <c r="U20" s="42">
        <v>0.7271372759570951</v>
      </c>
      <c r="V20" s="43">
        <f t="shared" si="15"/>
        <v>0.2728627240429049</v>
      </c>
      <c r="W20" s="29">
        <f t="shared" si="11"/>
        <v>171225.54006897443</v>
      </c>
      <c r="X20" s="29">
        <f t="shared" si="4"/>
        <v>427746.3737460596</v>
      </c>
      <c r="Y20" s="35">
        <f t="shared" si="12"/>
        <v>8.1709126124764939</v>
      </c>
      <c r="Z20" s="36">
        <f t="shared" si="13"/>
        <v>3.7147112921515131</v>
      </c>
    </row>
    <row r="21" spans="1:26" s="2" customFormat="1" x14ac:dyDescent="0.25">
      <c r="A21" s="2">
        <v>18</v>
      </c>
      <c r="B21" s="1" t="s">
        <v>67</v>
      </c>
      <c r="C21" s="1">
        <v>5</v>
      </c>
      <c r="D21">
        <v>324</v>
      </c>
      <c r="E21">
        <v>22</v>
      </c>
      <c r="F21" s="3">
        <f t="shared" si="5"/>
        <v>6.7901234567901231E-2</v>
      </c>
      <c r="G21" s="2">
        <v>0.5</v>
      </c>
      <c r="H21" s="3">
        <f t="shared" si="6"/>
        <v>0.29023746701846959</v>
      </c>
      <c r="I21" s="3">
        <f t="shared" si="7"/>
        <v>0.70976253298153047</v>
      </c>
      <c r="J21" s="5">
        <f t="shared" si="14"/>
        <v>41841.700135715364</v>
      </c>
      <c r="K21" s="5">
        <f t="shared" si="8"/>
        <v>12144.029063136382</v>
      </c>
      <c r="L21" s="5">
        <f t="shared" si="9"/>
        <v>178848.42802073588</v>
      </c>
      <c r="M21" s="5">
        <f>L21+M22</f>
        <v>386732.12552878878</v>
      </c>
      <c r="N21" s="33">
        <f t="shared" si="10"/>
        <v>9.2427440633245403</v>
      </c>
      <c r="O21" s="4"/>
      <c r="Q21" s="27" t="s">
        <v>68</v>
      </c>
      <c r="R21" s="29">
        <f t="shared" si="1"/>
        <v>41841.700135715364</v>
      </c>
      <c r="S21" s="29">
        <f t="shared" si="2"/>
        <v>178848.42802073588</v>
      </c>
      <c r="T21" s="35">
        <f t="shared" si="3"/>
        <v>9.2427440633245403</v>
      </c>
      <c r="U21" s="42">
        <v>0.68635947845240242</v>
      </c>
      <c r="V21" s="43">
        <f t="shared" si="15"/>
        <v>0.31364052154759758</v>
      </c>
      <c r="W21" s="29">
        <f t="shared" si="11"/>
        <v>122754.31377834431</v>
      </c>
      <c r="X21" s="29">
        <f>X22+W21</f>
        <v>256520.83367708515</v>
      </c>
      <c r="Y21" s="35">
        <f t="shared" si="12"/>
        <v>6.1307459506915043</v>
      </c>
      <c r="Z21" s="36">
        <f t="shared" si="13"/>
        <v>3.1119981126330361</v>
      </c>
    </row>
    <row r="22" spans="1:26" s="2" customFormat="1" x14ac:dyDescent="0.25">
      <c r="A22" s="12">
        <v>19</v>
      </c>
      <c r="B22" s="13" t="s">
        <v>69</v>
      </c>
      <c r="C22" s="12"/>
      <c r="D22">
        <v>238</v>
      </c>
      <c r="E22">
        <v>34</v>
      </c>
      <c r="F22" s="17">
        <f t="shared" si="5"/>
        <v>0.14285714285714285</v>
      </c>
      <c r="G22" s="12"/>
      <c r="H22" s="17">
        <v>1</v>
      </c>
      <c r="I22" s="17">
        <f t="shared" si="7"/>
        <v>0</v>
      </c>
      <c r="J22" s="21">
        <f t="shared" si="14"/>
        <v>29697.671072578985</v>
      </c>
      <c r="K22" s="21">
        <f t="shared" si="8"/>
        <v>29697.671072578985</v>
      </c>
      <c r="L22" s="21">
        <f>K22/F22</f>
        <v>207883.69750805292</v>
      </c>
      <c r="M22" s="21">
        <f>L22</f>
        <v>207883.69750805292</v>
      </c>
      <c r="N22" s="34">
        <f t="shared" si="10"/>
        <v>7.0000000000000009</v>
      </c>
      <c r="O22" s="4"/>
      <c r="Q22" s="30" t="s">
        <v>69</v>
      </c>
      <c r="R22" s="31">
        <f t="shared" si="1"/>
        <v>29697.671072578985</v>
      </c>
      <c r="S22" s="31">
        <f t="shared" si="2"/>
        <v>207883.69750805292</v>
      </c>
      <c r="T22" s="38">
        <f t="shared" si="3"/>
        <v>7.0000000000000009</v>
      </c>
      <c r="U22" s="44">
        <v>0.64346806172022719</v>
      </c>
      <c r="V22" s="45">
        <f t="shared" si="15"/>
        <v>0.35653193827977281</v>
      </c>
      <c r="W22" s="31">
        <f t="shared" si="11"/>
        <v>133766.51989874084</v>
      </c>
      <c r="X22" s="31">
        <f>W22</f>
        <v>133766.51989874084</v>
      </c>
      <c r="Y22" s="38">
        <f t="shared" si="12"/>
        <v>4.5042764320415909</v>
      </c>
      <c r="Z22" s="37">
        <f t="shared" si="13"/>
        <v>2.49572356795841</v>
      </c>
    </row>
    <row r="23" spans="1:26" s="2" customFormat="1" ht="13.2" x14ac:dyDescent="0.25">
      <c r="B23" s="2" t="s">
        <v>70</v>
      </c>
      <c r="D23" s="25">
        <f>SUM(D4:D22)</f>
        <v>31555</v>
      </c>
      <c r="E23" s="25">
        <f>SUM(E4:E22)</f>
        <v>283</v>
      </c>
    </row>
    <row r="24" spans="1:26" s="2" customFormat="1" ht="13.2" x14ac:dyDescent="0.25">
      <c r="D24" s="14"/>
      <c r="E24" s="14"/>
      <c r="F24" s="5"/>
    </row>
    <row r="25" spans="1:26" x14ac:dyDescent="0.25">
      <c r="D25" s="15"/>
      <c r="E25" s="15"/>
      <c r="K25" s="16"/>
    </row>
    <row r="26" spans="1:26" s="2" customFormat="1" ht="18" thickBot="1" x14ac:dyDescent="0.35">
      <c r="B26" s="73" t="s">
        <v>88</v>
      </c>
      <c r="C26" s="73"/>
      <c r="D26" s="73"/>
      <c r="E26" s="73"/>
      <c r="F26" s="73"/>
      <c r="G26" s="73"/>
      <c r="H26" s="73"/>
      <c r="I26" s="73"/>
      <c r="J26" s="73"/>
      <c r="K26" s="73"/>
      <c r="L26" s="73"/>
      <c r="M26" s="73"/>
      <c r="N26" s="73"/>
      <c r="Q26" s="60" t="s">
        <v>91</v>
      </c>
      <c r="R26" s="61"/>
      <c r="S26" s="61"/>
      <c r="T26" s="61"/>
      <c r="U26" s="61"/>
      <c r="V26" s="61"/>
      <c r="W26" s="61"/>
      <c r="X26" s="61"/>
      <c r="Y26" s="61"/>
      <c r="Z26" s="62"/>
    </row>
    <row r="27" spans="1:26" s="9" customFormat="1" ht="14.25" customHeight="1" x14ac:dyDescent="0.35">
      <c r="A27" s="7"/>
      <c r="B27" s="67" t="s">
        <v>0</v>
      </c>
      <c r="C27" s="6" t="s">
        <v>1</v>
      </c>
      <c r="D27" s="8" t="s">
        <v>71</v>
      </c>
      <c r="E27" s="8" t="s">
        <v>72</v>
      </c>
      <c r="F27" s="8" t="s">
        <v>73</v>
      </c>
      <c r="G27" s="8" t="s">
        <v>5</v>
      </c>
      <c r="H27" s="8" t="s">
        <v>74</v>
      </c>
      <c r="I27" s="8" t="s">
        <v>75</v>
      </c>
      <c r="J27" s="8" t="s">
        <v>76</v>
      </c>
      <c r="K27" s="8" t="s">
        <v>77</v>
      </c>
      <c r="L27" s="8" t="s">
        <v>78</v>
      </c>
      <c r="M27" s="8" t="s">
        <v>79</v>
      </c>
      <c r="N27" s="22" t="s">
        <v>80</v>
      </c>
      <c r="Q27" s="26" t="s">
        <v>13</v>
      </c>
      <c r="R27" s="63" t="s">
        <v>14</v>
      </c>
      <c r="S27" s="63"/>
      <c r="T27" s="63"/>
      <c r="U27" s="64" t="s">
        <v>15</v>
      </c>
      <c r="V27" s="65" t="s">
        <v>16</v>
      </c>
      <c r="W27" s="66" t="s">
        <v>17</v>
      </c>
      <c r="X27" s="66" t="s">
        <v>18</v>
      </c>
      <c r="Y27" s="59" t="s">
        <v>19</v>
      </c>
      <c r="Z27" s="59" t="s">
        <v>20</v>
      </c>
    </row>
    <row r="28" spans="1:26" s="10" customFormat="1" ht="32.549999999999997" customHeight="1" thickBot="1" x14ac:dyDescent="0.35">
      <c r="B28" s="68"/>
      <c r="C28" s="11"/>
      <c r="D28" s="23" t="s">
        <v>21</v>
      </c>
      <c r="E28" s="23" t="s">
        <v>22</v>
      </c>
      <c r="F28" s="23" t="s">
        <v>23</v>
      </c>
      <c r="G28" s="23"/>
      <c r="H28" s="23" t="s">
        <v>24</v>
      </c>
      <c r="I28" s="23" t="s">
        <v>25</v>
      </c>
      <c r="J28" s="23" t="s">
        <v>26</v>
      </c>
      <c r="K28" s="23" t="s">
        <v>27</v>
      </c>
      <c r="L28" s="23" t="s">
        <v>28</v>
      </c>
      <c r="M28" s="23" t="s">
        <v>29</v>
      </c>
      <c r="N28" s="24" t="s">
        <v>30</v>
      </c>
      <c r="Q28" s="27" t="s">
        <v>31</v>
      </c>
      <c r="R28" s="28" t="s">
        <v>32</v>
      </c>
      <c r="S28" s="28" t="s">
        <v>33</v>
      </c>
      <c r="T28" s="28" t="s">
        <v>34</v>
      </c>
      <c r="U28" s="64"/>
      <c r="V28" s="65"/>
      <c r="W28" s="66"/>
      <c r="X28" s="66"/>
      <c r="Y28" s="59"/>
      <c r="Z28" s="59"/>
    </row>
    <row r="29" spans="1:26" s="2" customFormat="1" x14ac:dyDescent="0.25">
      <c r="A29" s="2">
        <v>1</v>
      </c>
      <c r="B29" s="1">
        <v>0</v>
      </c>
      <c r="C29" s="1">
        <v>1</v>
      </c>
      <c r="D29">
        <v>279</v>
      </c>
      <c r="E29"/>
      <c r="F29" s="3">
        <f>E29/D29</f>
        <v>0</v>
      </c>
      <c r="G29" s="2">
        <v>0.3</v>
      </c>
      <c r="H29" s="18">
        <f>C29*F29/(1+(1-G29)*C29*F29)</f>
        <v>0</v>
      </c>
      <c r="I29" s="18">
        <f>1-H29</f>
        <v>1</v>
      </c>
      <c r="J29" s="19">
        <v>100000</v>
      </c>
      <c r="K29" s="20">
        <f>J29*H29</f>
        <v>0</v>
      </c>
      <c r="L29" s="20">
        <f>C29*(J30+G29*K29)</f>
        <v>100000</v>
      </c>
      <c r="M29" s="5">
        <f t="shared" ref="M29:M45" si="16">L29+M30</f>
        <v>8378583.9016365539</v>
      </c>
      <c r="N29" s="32">
        <f>M29/J29</f>
        <v>83.785839016365543</v>
      </c>
      <c r="O29" s="4"/>
      <c r="Q29" s="39">
        <v>0</v>
      </c>
      <c r="R29" s="29">
        <f t="shared" ref="R29:R47" si="17">J29</f>
        <v>100000</v>
      </c>
      <c r="S29" s="29">
        <f t="shared" ref="S29:S47" si="18">L29</f>
        <v>100000</v>
      </c>
      <c r="T29" s="35">
        <f t="shared" ref="T29:T47" si="19">N29</f>
        <v>83.785839016365543</v>
      </c>
      <c r="U29" s="42">
        <v>0.95864674002964168</v>
      </c>
      <c r="V29" s="43">
        <f>1-U29</f>
        <v>4.1353259970358325E-2</v>
      </c>
      <c r="W29" s="29">
        <f>S29*U29</f>
        <v>95864.674002964166</v>
      </c>
      <c r="X29" s="29">
        <f t="shared" ref="X29:X45" si="20">X30+W29</f>
        <v>7308141.0857230695</v>
      </c>
      <c r="Y29" s="40">
        <f>X29/R29</f>
        <v>73.081410857230694</v>
      </c>
      <c r="Z29" s="36">
        <f>T29-Y29</f>
        <v>10.704428159134849</v>
      </c>
    </row>
    <row r="30" spans="1:26" s="2" customFormat="1" x14ac:dyDescent="0.25">
      <c r="A30" s="2">
        <v>2</v>
      </c>
      <c r="B30" s="1" t="s">
        <v>35</v>
      </c>
      <c r="C30" s="1">
        <v>4</v>
      </c>
      <c r="D30">
        <v>1239</v>
      </c>
      <c r="E30">
        <v>1</v>
      </c>
      <c r="F30" s="3">
        <f t="shared" ref="F30:F47" si="21">E30/D30</f>
        <v>8.0710250201775622E-4</v>
      </c>
      <c r="G30" s="2">
        <v>0.4</v>
      </c>
      <c r="H30" s="3">
        <f t="shared" ref="H30:H46" si="22">C30*F30/(1+(1-G30)*C30*F30)</f>
        <v>3.2221685194135652E-3</v>
      </c>
      <c r="I30" s="3">
        <f t="shared" ref="I30:I47" si="23">1-H30</f>
        <v>0.99677783148058641</v>
      </c>
      <c r="J30" s="5">
        <f>I29*J29</f>
        <v>100000</v>
      </c>
      <c r="K30" s="5">
        <f t="shared" ref="K30:K47" si="24">J30*H30</f>
        <v>322.21685194135654</v>
      </c>
      <c r="L30" s="5">
        <f t="shared" ref="L30:L46" si="25">C30*(J31+G30*K30)</f>
        <v>399226.67955534073</v>
      </c>
      <c r="M30" s="5">
        <f t="shared" si="16"/>
        <v>8278583.9016365539</v>
      </c>
      <c r="N30" s="33">
        <f t="shared" ref="N30:N47" si="26">M30/J30</f>
        <v>82.785839016365543</v>
      </c>
      <c r="O30" s="4"/>
      <c r="Q30" s="27" t="s">
        <v>36</v>
      </c>
      <c r="R30" s="29">
        <f t="shared" si="17"/>
        <v>100000</v>
      </c>
      <c r="S30" s="29">
        <f t="shared" si="18"/>
        <v>399226.67955534073</v>
      </c>
      <c r="T30" s="35">
        <f t="shared" si="19"/>
        <v>82.785839016365543</v>
      </c>
      <c r="U30" s="42">
        <v>0.95864674002964168</v>
      </c>
      <c r="V30" s="43">
        <f>1-U30</f>
        <v>4.1353259970358325E-2</v>
      </c>
      <c r="W30" s="29">
        <f t="shared" ref="W30:W47" si="27">S30*U30</f>
        <v>382717.3548885858</v>
      </c>
      <c r="X30" s="29">
        <f t="shared" si="20"/>
        <v>7212276.4117201054</v>
      </c>
      <c r="Y30" s="35">
        <f t="shared" ref="Y30:Y47" si="28">X30/R30</f>
        <v>72.122764117201058</v>
      </c>
      <c r="Z30" s="36">
        <f t="shared" ref="Z30:Z47" si="29">T30-Y30</f>
        <v>10.663074899164485</v>
      </c>
    </row>
    <row r="31" spans="1:26" s="2" customFormat="1" x14ac:dyDescent="0.25">
      <c r="A31" s="2">
        <v>3</v>
      </c>
      <c r="B31" s="1" t="s">
        <v>37</v>
      </c>
      <c r="C31" s="1">
        <v>5</v>
      </c>
      <c r="D31">
        <v>1740</v>
      </c>
      <c r="E31">
        <v>1</v>
      </c>
      <c r="F31" s="3">
        <f t="shared" si="21"/>
        <v>5.7471264367816091E-4</v>
      </c>
      <c r="G31" s="2">
        <v>0.5</v>
      </c>
      <c r="H31" s="3">
        <f t="shared" si="22"/>
        <v>2.8694404591104736E-3</v>
      </c>
      <c r="I31" s="3">
        <f t="shared" si="23"/>
        <v>0.99713055954088947</v>
      </c>
      <c r="J31" s="5">
        <f t="shared" ref="J31:J47" si="30">I30*J30</f>
        <v>99677.783148058646</v>
      </c>
      <c r="K31" s="5">
        <f t="shared" si="24"/>
        <v>286.01946383947961</v>
      </c>
      <c r="L31" s="5">
        <f t="shared" si="25"/>
        <v>497673.86708069447</v>
      </c>
      <c r="M31" s="5">
        <f t="shared" si="16"/>
        <v>7879357.2220812133</v>
      </c>
      <c r="N31" s="33">
        <f t="shared" si="26"/>
        <v>79.048279097233049</v>
      </c>
      <c r="O31" s="4"/>
      <c r="Q31" s="27" t="s">
        <v>38</v>
      </c>
      <c r="R31" s="29">
        <f t="shared" si="17"/>
        <v>99677.783148058646</v>
      </c>
      <c r="S31" s="29">
        <f t="shared" si="18"/>
        <v>497673.86708069447</v>
      </c>
      <c r="T31" s="35">
        <f t="shared" si="19"/>
        <v>79.048279097233049</v>
      </c>
      <c r="U31" s="42">
        <v>0.95864674002964168</v>
      </c>
      <c r="V31" s="43">
        <f>1-U31</f>
        <v>4.1353259970358325E-2</v>
      </c>
      <c r="W31" s="29">
        <f t="shared" si="27"/>
        <v>477093.43027485296</v>
      </c>
      <c r="X31" s="29">
        <f t="shared" si="20"/>
        <v>6829559.0568315201</v>
      </c>
      <c r="Y31" s="35">
        <f t="shared" si="28"/>
        <v>68.516361832476548</v>
      </c>
      <c r="Z31" s="36">
        <f t="shared" si="29"/>
        <v>10.531917264756501</v>
      </c>
    </row>
    <row r="32" spans="1:26" s="2" customFormat="1" x14ac:dyDescent="0.25">
      <c r="A32" s="2">
        <v>4</v>
      </c>
      <c r="B32" s="1" t="s">
        <v>39</v>
      </c>
      <c r="C32" s="1">
        <v>5</v>
      </c>
      <c r="D32">
        <v>1752</v>
      </c>
      <c r="E32"/>
      <c r="F32" s="3">
        <f t="shared" si="21"/>
        <v>0</v>
      </c>
      <c r="G32" s="2">
        <v>0.5</v>
      </c>
      <c r="H32" s="3">
        <f t="shared" si="22"/>
        <v>0</v>
      </c>
      <c r="I32" s="3">
        <f t="shared" si="23"/>
        <v>1</v>
      </c>
      <c r="J32" s="5">
        <f t="shared" si="30"/>
        <v>99391.763684219157</v>
      </c>
      <c r="K32" s="5">
        <f t="shared" si="24"/>
        <v>0</v>
      </c>
      <c r="L32" s="5">
        <f t="shared" si="25"/>
        <v>496958.81842109578</v>
      </c>
      <c r="M32" s="5">
        <f t="shared" si="16"/>
        <v>7381683.3550005192</v>
      </c>
      <c r="N32" s="33">
        <f t="shared" si="26"/>
        <v>74.268561914779056</v>
      </c>
      <c r="O32" s="4"/>
      <c r="Q32" s="27" t="s">
        <v>40</v>
      </c>
      <c r="R32" s="29">
        <f t="shared" si="17"/>
        <v>99391.763684219157</v>
      </c>
      <c r="S32" s="29">
        <f t="shared" si="18"/>
        <v>496958.81842109578</v>
      </c>
      <c r="T32" s="35">
        <f t="shared" si="19"/>
        <v>74.268561914779056</v>
      </c>
      <c r="U32" s="42">
        <v>0.95864674002964168</v>
      </c>
      <c r="V32" s="43">
        <f>1-U32</f>
        <v>4.1353259970358325E-2</v>
      </c>
      <c r="W32" s="29">
        <f t="shared" si="27"/>
        <v>476407.95120836614</v>
      </c>
      <c r="X32" s="29">
        <f t="shared" si="20"/>
        <v>6352465.6265566675</v>
      </c>
      <c r="Y32" s="35">
        <f t="shared" si="28"/>
        <v>63.913400779759733</v>
      </c>
      <c r="Z32" s="36">
        <f t="shared" si="29"/>
        <v>10.355161135019323</v>
      </c>
    </row>
    <row r="33" spans="1:26" s="2" customFormat="1" x14ac:dyDescent="0.25">
      <c r="A33" s="2">
        <v>5</v>
      </c>
      <c r="B33" s="1" t="s">
        <v>41</v>
      </c>
      <c r="C33" s="1">
        <v>5</v>
      </c>
      <c r="D33">
        <v>2035</v>
      </c>
      <c r="E33">
        <v>1</v>
      </c>
      <c r="F33" s="3">
        <f t="shared" si="21"/>
        <v>4.9140049140049139E-4</v>
      </c>
      <c r="G33" s="2">
        <v>0.5</v>
      </c>
      <c r="H33" s="3">
        <f t="shared" si="22"/>
        <v>2.4539877300613498E-3</v>
      </c>
      <c r="I33" s="3">
        <f t="shared" si="23"/>
        <v>0.99754601226993866</v>
      </c>
      <c r="J33" s="5">
        <f t="shared" si="30"/>
        <v>99391.763684219157</v>
      </c>
      <c r="K33" s="5">
        <f t="shared" si="24"/>
        <v>243.90616855023109</v>
      </c>
      <c r="L33" s="5">
        <f t="shared" si="25"/>
        <v>496349.05299972021</v>
      </c>
      <c r="M33" s="5">
        <f t="shared" si="16"/>
        <v>6884724.5365794236</v>
      </c>
      <c r="N33" s="33">
        <f t="shared" si="26"/>
        <v>69.268561914779056</v>
      </c>
      <c r="O33" s="4"/>
      <c r="Q33" s="27" t="s">
        <v>42</v>
      </c>
      <c r="R33" s="29">
        <f t="shared" si="17"/>
        <v>99391.763684219157</v>
      </c>
      <c r="S33" s="29">
        <f t="shared" si="18"/>
        <v>496349.05299972021</v>
      </c>
      <c r="T33" s="35">
        <f t="shared" si="19"/>
        <v>69.268561914779056</v>
      </c>
      <c r="U33" s="42">
        <v>0.95864674002964168</v>
      </c>
      <c r="V33" s="43">
        <f>1-U33</f>
        <v>4.1353259970358325E-2</v>
      </c>
      <c r="W33" s="29">
        <f t="shared" si="27"/>
        <v>475823.40157498163</v>
      </c>
      <c r="X33" s="29">
        <f t="shared" si="20"/>
        <v>5876057.6753483014</v>
      </c>
      <c r="Y33" s="35">
        <f t="shared" si="28"/>
        <v>59.12016707961152</v>
      </c>
      <c r="Z33" s="36">
        <f t="shared" si="29"/>
        <v>10.148394835167537</v>
      </c>
    </row>
    <row r="34" spans="1:26" s="2" customFormat="1" x14ac:dyDescent="0.25">
      <c r="A34" s="2">
        <v>6</v>
      </c>
      <c r="B34" s="1" t="s">
        <v>43</v>
      </c>
      <c r="C34" s="1">
        <v>5</v>
      </c>
      <c r="D34">
        <v>2006</v>
      </c>
      <c r="E34">
        <v>1</v>
      </c>
      <c r="F34" s="3">
        <f t="shared" si="21"/>
        <v>4.9850448654037882E-4</v>
      </c>
      <c r="G34" s="2">
        <v>0.5</v>
      </c>
      <c r="H34" s="3">
        <f t="shared" si="22"/>
        <v>2.4894199651481204E-3</v>
      </c>
      <c r="I34" s="3">
        <f t="shared" si="23"/>
        <v>0.99751058003485193</v>
      </c>
      <c r="J34" s="5">
        <f t="shared" si="30"/>
        <v>99147.857515668933</v>
      </c>
      <c r="K34" s="5">
        <f t="shared" si="24"/>
        <v>246.82065600116735</v>
      </c>
      <c r="L34" s="5">
        <f t="shared" si="25"/>
        <v>495122.23593834176</v>
      </c>
      <c r="M34" s="5">
        <f t="shared" si="16"/>
        <v>6388375.4835797036</v>
      </c>
      <c r="N34" s="33">
        <f t="shared" si="26"/>
        <v>64.432814219612467</v>
      </c>
      <c r="O34" s="4"/>
      <c r="Q34" s="27" t="s">
        <v>44</v>
      </c>
      <c r="R34" s="29">
        <f t="shared" si="17"/>
        <v>99147.857515668933</v>
      </c>
      <c r="S34" s="29">
        <f t="shared" si="18"/>
        <v>495122.23593834176</v>
      </c>
      <c r="T34" s="35">
        <f t="shared" si="19"/>
        <v>64.432814219612467</v>
      </c>
      <c r="U34" s="42">
        <v>0.96918021726394632</v>
      </c>
      <c r="V34" s="43">
        <f t="shared" ref="V34:V47" si="31">1-U34</f>
        <v>3.081978273605368E-2</v>
      </c>
      <c r="W34" s="29">
        <f t="shared" si="27"/>
        <v>479862.67619893298</v>
      </c>
      <c r="X34" s="29">
        <f t="shared" si="20"/>
        <v>5400234.27377332</v>
      </c>
      <c r="Y34" s="35">
        <f t="shared" si="28"/>
        <v>54.466474708441261</v>
      </c>
      <c r="Z34" s="36">
        <f t="shared" si="29"/>
        <v>9.9663395111712063</v>
      </c>
    </row>
    <row r="35" spans="1:26" s="2" customFormat="1" x14ac:dyDescent="0.25">
      <c r="A35" s="2">
        <v>7</v>
      </c>
      <c r="B35" s="1" t="s">
        <v>45</v>
      </c>
      <c r="C35" s="1">
        <v>5</v>
      </c>
      <c r="D35">
        <v>2204</v>
      </c>
      <c r="E35"/>
      <c r="F35" s="3">
        <f t="shared" si="21"/>
        <v>0</v>
      </c>
      <c r="G35" s="2">
        <v>0.5</v>
      </c>
      <c r="H35" s="3">
        <f t="shared" si="22"/>
        <v>0</v>
      </c>
      <c r="I35" s="3">
        <f t="shared" si="23"/>
        <v>1</v>
      </c>
      <c r="J35" s="5">
        <f t="shared" si="30"/>
        <v>98901.036859667773</v>
      </c>
      <c r="K35" s="5">
        <f t="shared" si="24"/>
        <v>0</v>
      </c>
      <c r="L35" s="5">
        <f t="shared" si="25"/>
        <v>494505.18429833883</v>
      </c>
      <c r="M35" s="5">
        <f t="shared" si="16"/>
        <v>5893253.2476413622</v>
      </c>
      <c r="N35" s="33">
        <f t="shared" si="26"/>
        <v>59.587375772444041</v>
      </c>
      <c r="O35" s="4"/>
      <c r="Q35" s="27" t="s">
        <v>46</v>
      </c>
      <c r="R35" s="29">
        <f t="shared" si="17"/>
        <v>98901.036859667773</v>
      </c>
      <c r="S35" s="29">
        <f t="shared" si="18"/>
        <v>494505.18429833883</v>
      </c>
      <c r="T35" s="35">
        <f t="shared" si="19"/>
        <v>59.587375772444041</v>
      </c>
      <c r="U35" s="42">
        <v>0.96192878092594225</v>
      </c>
      <c r="V35" s="43">
        <f t="shared" si="31"/>
        <v>3.8071219074057749E-2</v>
      </c>
      <c r="W35" s="29">
        <f t="shared" si="27"/>
        <v>475678.76909365947</v>
      </c>
      <c r="X35" s="29">
        <f t="shared" si="20"/>
        <v>4920371.5975743867</v>
      </c>
      <c r="Y35" s="35">
        <f t="shared" si="28"/>
        <v>49.750455139878653</v>
      </c>
      <c r="Z35" s="36">
        <f t="shared" si="29"/>
        <v>9.8369206325653877</v>
      </c>
    </row>
    <row r="36" spans="1:26" s="2" customFormat="1" x14ac:dyDescent="0.25">
      <c r="A36" s="2">
        <v>8</v>
      </c>
      <c r="B36" s="1" t="s">
        <v>47</v>
      </c>
      <c r="C36" s="1">
        <v>5</v>
      </c>
      <c r="D36">
        <v>2213</v>
      </c>
      <c r="E36">
        <v>3</v>
      </c>
      <c r="F36" s="3">
        <f t="shared" si="21"/>
        <v>1.3556258472661546E-3</v>
      </c>
      <c r="G36" s="2">
        <v>0.5</v>
      </c>
      <c r="H36" s="3">
        <f t="shared" si="22"/>
        <v>6.7552353073632079E-3</v>
      </c>
      <c r="I36" s="3">
        <f t="shared" si="23"/>
        <v>0.99324476469263678</v>
      </c>
      <c r="J36" s="5">
        <f t="shared" si="30"/>
        <v>98901.036859667773</v>
      </c>
      <c r="K36" s="5">
        <f t="shared" si="24"/>
        <v>668.09977612925775</v>
      </c>
      <c r="L36" s="5">
        <f t="shared" si="25"/>
        <v>492834.93485801574</v>
      </c>
      <c r="M36" s="5">
        <f t="shared" si="16"/>
        <v>5398748.0633430229</v>
      </c>
      <c r="N36" s="33">
        <f t="shared" si="26"/>
        <v>54.587375772444034</v>
      </c>
      <c r="O36" s="4"/>
      <c r="Q36" s="27" t="s">
        <v>48</v>
      </c>
      <c r="R36" s="29">
        <f t="shared" si="17"/>
        <v>98901.036859667773</v>
      </c>
      <c r="S36" s="29">
        <f t="shared" si="18"/>
        <v>492834.93485801574</v>
      </c>
      <c r="T36" s="35">
        <f t="shared" si="19"/>
        <v>54.587375772444034</v>
      </c>
      <c r="U36" s="42">
        <v>0.95558309086652893</v>
      </c>
      <c r="V36" s="43">
        <f t="shared" si="31"/>
        <v>4.4416909133471072E-2</v>
      </c>
      <c r="W36" s="29">
        <f t="shared" si="27"/>
        <v>470944.73033862712</v>
      </c>
      <c r="X36" s="29">
        <f t="shared" si="20"/>
        <v>4444692.828480727</v>
      </c>
      <c r="Y36" s="35">
        <f t="shared" si="28"/>
        <v>44.940811235248944</v>
      </c>
      <c r="Z36" s="36">
        <f t="shared" si="29"/>
        <v>9.6465645371950899</v>
      </c>
    </row>
    <row r="37" spans="1:26" s="2" customFormat="1" x14ac:dyDescent="0.25">
      <c r="A37" s="2">
        <v>9</v>
      </c>
      <c r="B37" s="1" t="s">
        <v>49</v>
      </c>
      <c r="C37" s="1">
        <v>5</v>
      </c>
      <c r="D37">
        <v>2533</v>
      </c>
      <c r="E37">
        <v>2</v>
      </c>
      <c r="F37" s="3">
        <f t="shared" si="21"/>
        <v>7.8957757599684166E-4</v>
      </c>
      <c r="G37" s="2">
        <v>0.5</v>
      </c>
      <c r="H37" s="3">
        <f t="shared" si="22"/>
        <v>3.9401103230890461E-3</v>
      </c>
      <c r="I37" s="3">
        <f t="shared" si="23"/>
        <v>0.99605988967691095</v>
      </c>
      <c r="J37" s="5">
        <f t="shared" si="30"/>
        <v>98232.93708353852</v>
      </c>
      <c r="K37" s="5">
        <f t="shared" si="24"/>
        <v>387.04860947020688</v>
      </c>
      <c r="L37" s="5">
        <f t="shared" si="25"/>
        <v>490197.06389401713</v>
      </c>
      <c r="M37" s="5">
        <f t="shared" si="16"/>
        <v>4905913.1284850072</v>
      </c>
      <c r="N37" s="33">
        <f t="shared" si="26"/>
        <v>49.941631331993641</v>
      </c>
      <c r="O37" s="4"/>
      <c r="Q37" s="27" t="s">
        <v>50</v>
      </c>
      <c r="R37" s="29">
        <f t="shared" si="17"/>
        <v>98232.93708353852</v>
      </c>
      <c r="S37" s="29">
        <f t="shared" si="18"/>
        <v>490197.06389401713</v>
      </c>
      <c r="T37" s="35">
        <f t="shared" si="19"/>
        <v>49.941631331993641</v>
      </c>
      <c r="U37" s="42">
        <v>0.95343645724036619</v>
      </c>
      <c r="V37" s="43">
        <f t="shared" si="31"/>
        <v>4.6563542759633814E-2</v>
      </c>
      <c r="W37" s="29">
        <f t="shared" si="27"/>
        <v>467371.75194874109</v>
      </c>
      <c r="X37" s="29">
        <f t="shared" si="20"/>
        <v>3973748.0981421</v>
      </c>
      <c r="Y37" s="35">
        <f t="shared" si="28"/>
        <v>40.452298547917536</v>
      </c>
      <c r="Z37" s="36">
        <f t="shared" si="29"/>
        <v>9.4893327840761046</v>
      </c>
    </row>
    <row r="38" spans="1:26" s="2" customFormat="1" x14ac:dyDescent="0.25">
      <c r="A38" s="2">
        <v>10</v>
      </c>
      <c r="B38" s="1" t="s">
        <v>51</v>
      </c>
      <c r="C38" s="1">
        <v>5</v>
      </c>
      <c r="D38">
        <v>2805</v>
      </c>
      <c r="E38">
        <v>6</v>
      </c>
      <c r="F38" s="3">
        <f t="shared" si="21"/>
        <v>2.1390374331550803E-3</v>
      </c>
      <c r="G38" s="2">
        <v>0.5</v>
      </c>
      <c r="H38" s="3">
        <f t="shared" si="22"/>
        <v>1.0638297872340427E-2</v>
      </c>
      <c r="I38" s="3">
        <f t="shared" si="23"/>
        <v>0.98936170212765961</v>
      </c>
      <c r="J38" s="5">
        <f t="shared" si="30"/>
        <v>97845.888474068313</v>
      </c>
      <c r="K38" s="5">
        <f t="shared" si="24"/>
        <v>1040.9137071709397</v>
      </c>
      <c r="L38" s="5">
        <f t="shared" si="25"/>
        <v>486627.15810241416</v>
      </c>
      <c r="M38" s="5">
        <f t="shared" si="16"/>
        <v>4415716.0645909905</v>
      </c>
      <c r="N38" s="33">
        <f t="shared" si="26"/>
        <v>45.129296012895516</v>
      </c>
      <c r="O38" s="4"/>
      <c r="Q38" s="27" t="s">
        <v>52</v>
      </c>
      <c r="R38" s="29">
        <f t="shared" si="17"/>
        <v>97845.888474068313</v>
      </c>
      <c r="S38" s="29">
        <f t="shared" si="18"/>
        <v>486627.15810241416</v>
      </c>
      <c r="T38" s="35">
        <f t="shared" si="19"/>
        <v>45.129296012895516</v>
      </c>
      <c r="U38" s="42">
        <v>0.93748024841036759</v>
      </c>
      <c r="V38" s="43">
        <f t="shared" si="31"/>
        <v>6.2519751589632411E-2</v>
      </c>
      <c r="W38" s="29">
        <f t="shared" si="27"/>
        <v>456203.34906108247</v>
      </c>
      <c r="X38" s="29">
        <f t="shared" si="20"/>
        <v>3506376.3461933588</v>
      </c>
      <c r="Y38" s="35">
        <f t="shared" si="28"/>
        <v>35.835704503032225</v>
      </c>
      <c r="Z38" s="36">
        <f t="shared" si="29"/>
        <v>9.2935915098632904</v>
      </c>
    </row>
    <row r="39" spans="1:26" s="2" customFormat="1" x14ac:dyDescent="0.25">
      <c r="A39" s="2">
        <v>11</v>
      </c>
      <c r="B39" s="1" t="s">
        <v>53</v>
      </c>
      <c r="C39" s="1">
        <v>5</v>
      </c>
      <c r="D39">
        <v>2773</v>
      </c>
      <c r="E39">
        <v>5</v>
      </c>
      <c r="F39" s="3">
        <f t="shared" si="21"/>
        <v>1.8031013342949874E-3</v>
      </c>
      <c r="G39" s="2">
        <v>0.5</v>
      </c>
      <c r="H39" s="3">
        <f t="shared" si="22"/>
        <v>8.9750493627714974E-3</v>
      </c>
      <c r="I39" s="3">
        <f t="shared" si="23"/>
        <v>0.99102495063722851</v>
      </c>
      <c r="J39" s="5">
        <f t="shared" si="30"/>
        <v>96804.974766897372</v>
      </c>
      <c r="K39" s="5">
        <f t="shared" si="24"/>
        <v>868.8294270947531</v>
      </c>
      <c r="L39" s="5">
        <f t="shared" si="25"/>
        <v>481852.80026674998</v>
      </c>
      <c r="M39" s="5">
        <f t="shared" si="16"/>
        <v>3929088.906488576</v>
      </c>
      <c r="N39" s="33">
        <f t="shared" si="26"/>
        <v>40.587675539915892</v>
      </c>
      <c r="O39" s="4"/>
      <c r="Q39" s="27" t="s">
        <v>54</v>
      </c>
      <c r="R39" s="29">
        <f t="shared" si="17"/>
        <v>96804.974766897372</v>
      </c>
      <c r="S39" s="29">
        <f t="shared" si="18"/>
        <v>481852.80026674998</v>
      </c>
      <c r="T39" s="35">
        <f t="shared" si="19"/>
        <v>40.587675539915892</v>
      </c>
      <c r="U39" s="42">
        <v>0.91788799906018037</v>
      </c>
      <c r="V39" s="43">
        <f t="shared" si="31"/>
        <v>8.2112000939819629E-2</v>
      </c>
      <c r="W39" s="29">
        <f t="shared" si="27"/>
        <v>442286.9026783919</v>
      </c>
      <c r="X39" s="29">
        <f t="shared" si="20"/>
        <v>3050172.9971322762</v>
      </c>
      <c r="Y39" s="35">
        <f t="shared" si="28"/>
        <v>31.508432334980455</v>
      </c>
      <c r="Z39" s="36">
        <f t="shared" si="29"/>
        <v>9.0792432049354375</v>
      </c>
    </row>
    <row r="40" spans="1:26" s="2" customFormat="1" x14ac:dyDescent="0.25">
      <c r="A40" s="2">
        <v>12</v>
      </c>
      <c r="B40" s="1" t="s">
        <v>55</v>
      </c>
      <c r="C40" s="1">
        <v>5</v>
      </c>
      <c r="D40">
        <v>2667</v>
      </c>
      <c r="E40">
        <v>6</v>
      </c>
      <c r="F40" s="3">
        <f t="shared" si="21"/>
        <v>2.2497187851518562E-3</v>
      </c>
      <c r="G40" s="2">
        <v>0.5</v>
      </c>
      <c r="H40" s="3">
        <f t="shared" si="22"/>
        <v>1.1185682326621925E-2</v>
      </c>
      <c r="I40" s="3">
        <f t="shared" si="23"/>
        <v>0.98881431767337813</v>
      </c>
      <c r="J40" s="5">
        <f t="shared" si="30"/>
        <v>95936.145339802621</v>
      </c>
      <c r="K40" s="5">
        <f t="shared" si="24"/>
        <v>1073.1112454116626</v>
      </c>
      <c r="L40" s="5">
        <f t="shared" si="25"/>
        <v>476997.94858548394</v>
      </c>
      <c r="M40" s="5">
        <f t="shared" si="16"/>
        <v>3447236.1062218258</v>
      </c>
      <c r="N40" s="33">
        <f t="shared" si="26"/>
        <v>35.932610112818594</v>
      </c>
      <c r="O40" s="4"/>
      <c r="Q40" s="27" t="s">
        <v>56</v>
      </c>
      <c r="R40" s="29">
        <f t="shared" si="17"/>
        <v>95936.145339802621</v>
      </c>
      <c r="S40" s="29">
        <f t="shared" si="18"/>
        <v>476997.94858548394</v>
      </c>
      <c r="T40" s="35">
        <f t="shared" si="19"/>
        <v>35.932610112818594</v>
      </c>
      <c r="U40" s="42">
        <v>0.89571782863194893</v>
      </c>
      <c r="V40" s="43">
        <f t="shared" si="31"/>
        <v>0.10428217136805107</v>
      </c>
      <c r="W40" s="29">
        <f t="shared" si="27"/>
        <v>427255.56676888367</v>
      </c>
      <c r="X40" s="29">
        <f t="shared" si="20"/>
        <v>2607886.0944538843</v>
      </c>
      <c r="Y40" s="35">
        <f t="shared" si="28"/>
        <v>27.183561370084643</v>
      </c>
      <c r="Z40" s="36">
        <f t="shared" si="29"/>
        <v>8.7490487427339509</v>
      </c>
    </row>
    <row r="41" spans="1:26" s="2" customFormat="1" x14ac:dyDescent="0.25">
      <c r="A41" s="2">
        <v>13</v>
      </c>
      <c r="B41" s="1" t="s">
        <v>57</v>
      </c>
      <c r="C41" s="1">
        <v>5</v>
      </c>
      <c r="D41">
        <v>2134</v>
      </c>
      <c r="E41">
        <v>14</v>
      </c>
      <c r="F41" s="3">
        <f t="shared" si="21"/>
        <v>6.5604498594189313E-3</v>
      </c>
      <c r="G41" s="2">
        <v>0.5</v>
      </c>
      <c r="H41" s="3">
        <f t="shared" si="22"/>
        <v>3.2272936837252193E-2</v>
      </c>
      <c r="I41" s="3">
        <f t="shared" si="23"/>
        <v>0.96772706316274781</v>
      </c>
      <c r="J41" s="5">
        <f t="shared" si="30"/>
        <v>94863.034094390969</v>
      </c>
      <c r="K41" s="5">
        <f t="shared" si="24"/>
        <v>3061.508707518381</v>
      </c>
      <c r="L41" s="5">
        <f t="shared" si="25"/>
        <v>466661.39870315883</v>
      </c>
      <c r="M41" s="5">
        <f t="shared" si="16"/>
        <v>2970238.1576363416</v>
      </c>
      <c r="N41" s="33">
        <f t="shared" si="26"/>
        <v>31.310807059796172</v>
      </c>
      <c r="O41" s="4"/>
      <c r="Q41" s="27" t="s">
        <v>58</v>
      </c>
      <c r="R41" s="29">
        <f t="shared" si="17"/>
        <v>94863.034094390969</v>
      </c>
      <c r="S41" s="29">
        <f t="shared" si="18"/>
        <v>466661.39870315883</v>
      </c>
      <c r="T41" s="35">
        <f t="shared" si="19"/>
        <v>31.310807059796172</v>
      </c>
      <c r="U41" s="42">
        <v>0.86473435856680392</v>
      </c>
      <c r="V41" s="43">
        <f t="shared" si="31"/>
        <v>0.13526564143319608</v>
      </c>
      <c r="W41" s="29">
        <f t="shared" si="27"/>
        <v>403538.14527546358</v>
      </c>
      <c r="X41" s="29">
        <f t="shared" si="20"/>
        <v>2180630.5276850006</v>
      </c>
      <c r="Y41" s="35">
        <f t="shared" si="28"/>
        <v>22.987147190708885</v>
      </c>
      <c r="Z41" s="36">
        <f t="shared" si="29"/>
        <v>8.3236598690872867</v>
      </c>
    </row>
    <row r="42" spans="1:26" s="2" customFormat="1" x14ac:dyDescent="0.25">
      <c r="A42" s="2">
        <v>14</v>
      </c>
      <c r="B42" s="1" t="s">
        <v>59</v>
      </c>
      <c r="C42" s="1">
        <v>5</v>
      </c>
      <c r="D42">
        <v>1733</v>
      </c>
      <c r="E42">
        <v>11</v>
      </c>
      <c r="F42" s="3">
        <f t="shared" si="21"/>
        <v>6.3473744950952107E-3</v>
      </c>
      <c r="G42" s="2">
        <v>0.5</v>
      </c>
      <c r="H42" s="3">
        <f t="shared" si="22"/>
        <v>3.1241124680488501E-2</v>
      </c>
      <c r="I42" s="3">
        <f t="shared" si="23"/>
        <v>0.96875887531951155</v>
      </c>
      <c r="J42" s="5">
        <f t="shared" si="30"/>
        <v>91801.525386872585</v>
      </c>
      <c r="K42" s="5">
        <f t="shared" si="24"/>
        <v>2867.982900470317</v>
      </c>
      <c r="L42" s="5">
        <f t="shared" si="25"/>
        <v>451837.66968318721</v>
      </c>
      <c r="M42" s="5">
        <f t="shared" si="16"/>
        <v>2503576.7589331828</v>
      </c>
      <c r="N42" s="33">
        <f t="shared" si="26"/>
        <v>27.271624827392998</v>
      </c>
      <c r="O42" s="4"/>
      <c r="Q42" s="27" t="s">
        <v>60</v>
      </c>
      <c r="R42" s="29">
        <f t="shared" si="17"/>
        <v>91801.525386872585</v>
      </c>
      <c r="S42" s="29">
        <f t="shared" si="18"/>
        <v>451837.66968318721</v>
      </c>
      <c r="T42" s="35">
        <f t="shared" si="19"/>
        <v>27.271624827392998</v>
      </c>
      <c r="U42" s="42">
        <v>0.81758889711164551</v>
      </c>
      <c r="V42" s="43">
        <f t="shared" si="31"/>
        <v>0.18241110288835449</v>
      </c>
      <c r="W42" s="29">
        <f t="shared" si="27"/>
        <v>369417.46202977304</v>
      </c>
      <c r="X42" s="29">
        <f t="shared" si="20"/>
        <v>1777092.3824095367</v>
      </c>
      <c r="Y42" s="35">
        <f t="shared" si="28"/>
        <v>19.357983158999414</v>
      </c>
      <c r="Z42" s="36">
        <f t="shared" si="29"/>
        <v>7.9136416683935842</v>
      </c>
    </row>
    <row r="43" spans="1:26" s="2" customFormat="1" x14ac:dyDescent="0.25">
      <c r="A43" s="2">
        <v>15</v>
      </c>
      <c r="B43" s="1" t="s">
        <v>61</v>
      </c>
      <c r="C43" s="1">
        <v>5</v>
      </c>
      <c r="D43">
        <v>1390</v>
      </c>
      <c r="E43">
        <v>19</v>
      </c>
      <c r="F43" s="3">
        <f t="shared" si="21"/>
        <v>1.3669064748201438E-2</v>
      </c>
      <c r="G43" s="2">
        <v>0.5</v>
      </c>
      <c r="H43" s="3">
        <f t="shared" si="22"/>
        <v>6.6086956521739126E-2</v>
      </c>
      <c r="I43" s="3">
        <f t="shared" si="23"/>
        <v>0.93391304347826087</v>
      </c>
      <c r="J43" s="5">
        <f t="shared" si="30"/>
        <v>88933.542486402279</v>
      </c>
      <c r="K43" s="5">
        <f t="shared" si="24"/>
        <v>5877.347155623107</v>
      </c>
      <c r="L43" s="5">
        <f t="shared" si="25"/>
        <v>429974.34454295365</v>
      </c>
      <c r="M43" s="5">
        <f t="shared" si="16"/>
        <v>2051739.0892499955</v>
      </c>
      <c r="N43" s="33">
        <f t="shared" si="26"/>
        <v>23.07047523226348</v>
      </c>
      <c r="O43" s="4"/>
      <c r="Q43" s="27" t="s">
        <v>62</v>
      </c>
      <c r="R43" s="29">
        <f t="shared" si="17"/>
        <v>88933.542486402279</v>
      </c>
      <c r="S43" s="29">
        <f t="shared" si="18"/>
        <v>429974.34454295365</v>
      </c>
      <c r="T43" s="35">
        <f t="shared" si="19"/>
        <v>23.07047523226348</v>
      </c>
      <c r="U43" s="42">
        <v>0.77888026534586052</v>
      </c>
      <c r="V43" s="43">
        <f t="shared" si="31"/>
        <v>0.22111973465413948</v>
      </c>
      <c r="W43" s="29">
        <f t="shared" si="27"/>
        <v>334898.53156952822</v>
      </c>
      <c r="X43" s="29">
        <f t="shared" si="20"/>
        <v>1407674.9203797637</v>
      </c>
      <c r="Y43" s="35">
        <f t="shared" si="28"/>
        <v>15.828391414802731</v>
      </c>
      <c r="Z43" s="36">
        <f t="shared" si="29"/>
        <v>7.2420838174607489</v>
      </c>
    </row>
    <row r="44" spans="1:26" s="2" customFormat="1" x14ac:dyDescent="0.25">
      <c r="A44" s="2">
        <v>16</v>
      </c>
      <c r="B44" s="1" t="s">
        <v>63</v>
      </c>
      <c r="C44" s="1">
        <v>5</v>
      </c>
      <c r="D44">
        <v>1037</v>
      </c>
      <c r="E44">
        <v>19</v>
      </c>
      <c r="F44" s="3">
        <f t="shared" si="21"/>
        <v>1.8322082931533271E-2</v>
      </c>
      <c r="G44" s="2">
        <v>0.5</v>
      </c>
      <c r="H44" s="3">
        <f t="shared" si="22"/>
        <v>8.7597971415398809E-2</v>
      </c>
      <c r="I44" s="3">
        <f t="shared" si="23"/>
        <v>0.91240202858460118</v>
      </c>
      <c r="J44" s="5">
        <f t="shared" si="30"/>
        <v>83056.19533077917</v>
      </c>
      <c r="K44" s="5">
        <f t="shared" si="24"/>
        <v>7275.5542244573735</v>
      </c>
      <c r="L44" s="5">
        <f t="shared" si="25"/>
        <v>397092.09109275241</v>
      </c>
      <c r="M44" s="5">
        <f t="shared" si="16"/>
        <v>1621764.7447070419</v>
      </c>
      <c r="N44" s="33">
        <f t="shared" si="26"/>
        <v>19.526114075514897</v>
      </c>
      <c r="O44" s="4"/>
      <c r="Q44" s="27" t="s">
        <v>64</v>
      </c>
      <c r="R44" s="29">
        <f t="shared" si="17"/>
        <v>83056.19533077917</v>
      </c>
      <c r="S44" s="29">
        <f t="shared" si="18"/>
        <v>397092.09109275241</v>
      </c>
      <c r="T44" s="35">
        <f t="shared" si="19"/>
        <v>19.526114075514897</v>
      </c>
      <c r="U44" s="42">
        <v>0.71980976748499381</v>
      </c>
      <c r="V44" s="43">
        <f t="shared" si="31"/>
        <v>0.28019023251500619</v>
      </c>
      <c r="W44" s="29">
        <f t="shared" si="27"/>
        <v>285830.76575960411</v>
      </c>
      <c r="X44" s="29">
        <f t="shared" si="20"/>
        <v>1072776.3888102355</v>
      </c>
      <c r="Y44" s="35">
        <f t="shared" si="28"/>
        <v>12.916271742737575</v>
      </c>
      <c r="Z44" s="36">
        <f t="shared" si="29"/>
        <v>6.6098423327773226</v>
      </c>
    </row>
    <row r="45" spans="1:26" s="2" customFormat="1" x14ac:dyDescent="0.25">
      <c r="A45" s="2">
        <v>17</v>
      </c>
      <c r="B45" s="1" t="s">
        <v>65</v>
      </c>
      <c r="C45" s="1">
        <v>5</v>
      </c>
      <c r="D45">
        <v>611</v>
      </c>
      <c r="E45">
        <v>17</v>
      </c>
      <c r="F45" s="3">
        <f t="shared" si="21"/>
        <v>2.7823240589198037E-2</v>
      </c>
      <c r="G45" s="2">
        <v>0.5</v>
      </c>
      <c r="H45" s="3">
        <f t="shared" si="22"/>
        <v>0.1300688599846978</v>
      </c>
      <c r="I45" s="3">
        <f t="shared" si="23"/>
        <v>0.86993114001530225</v>
      </c>
      <c r="J45" s="5">
        <f t="shared" si="30"/>
        <v>75780.641106321797</v>
      </c>
      <c r="K45" s="5">
        <f t="shared" si="24"/>
        <v>9856.7015976088041</v>
      </c>
      <c r="L45" s="5">
        <f t="shared" si="25"/>
        <v>354261.45153758698</v>
      </c>
      <c r="M45" s="5">
        <f t="shared" si="16"/>
        <v>1224672.6536142896</v>
      </c>
      <c r="N45" s="33">
        <f t="shared" si="26"/>
        <v>16.1607586810469</v>
      </c>
      <c r="O45" s="4"/>
      <c r="Q45" s="27" t="s">
        <v>66</v>
      </c>
      <c r="R45" s="29">
        <f t="shared" si="17"/>
        <v>75780.641106321797</v>
      </c>
      <c r="S45" s="29">
        <f t="shared" si="18"/>
        <v>354261.45153758698</v>
      </c>
      <c r="T45" s="35">
        <f t="shared" si="19"/>
        <v>16.1607586810469</v>
      </c>
      <c r="U45" s="42">
        <v>0.68480776711742686</v>
      </c>
      <c r="V45" s="43">
        <f t="shared" si="31"/>
        <v>0.31519223288257314</v>
      </c>
      <c r="W45" s="29">
        <f t="shared" si="27"/>
        <v>242600.99360323348</v>
      </c>
      <c r="X45" s="29">
        <f t="shared" si="20"/>
        <v>786945.62305063149</v>
      </c>
      <c r="Y45" s="35">
        <f t="shared" si="28"/>
        <v>10.384520526113398</v>
      </c>
      <c r="Z45" s="36">
        <f t="shared" si="29"/>
        <v>5.7762381549335018</v>
      </c>
    </row>
    <row r="46" spans="1:26" s="2" customFormat="1" x14ac:dyDescent="0.25">
      <c r="A46" s="2">
        <v>18</v>
      </c>
      <c r="B46" s="1" t="s">
        <v>67</v>
      </c>
      <c r="C46" s="1">
        <v>5</v>
      </c>
      <c r="D46">
        <v>424</v>
      </c>
      <c r="E46">
        <v>22</v>
      </c>
      <c r="F46" s="3">
        <f t="shared" si="21"/>
        <v>5.1886792452830191E-2</v>
      </c>
      <c r="G46" s="2">
        <v>0.5</v>
      </c>
      <c r="H46" s="3">
        <f t="shared" si="22"/>
        <v>0.22964509394572025</v>
      </c>
      <c r="I46" s="3">
        <f t="shared" si="23"/>
        <v>0.77035490605427981</v>
      </c>
      <c r="J46" s="5">
        <f t="shared" si="30"/>
        <v>65923.939508712996</v>
      </c>
      <c r="K46" s="5">
        <f t="shared" si="24"/>
        <v>15139.109281750374</v>
      </c>
      <c r="L46" s="5">
        <f t="shared" si="25"/>
        <v>291771.92433918908</v>
      </c>
      <c r="M46" s="5">
        <f>L46+M47</f>
        <v>870411.20207670261</v>
      </c>
      <c r="N46" s="33">
        <f t="shared" si="26"/>
        <v>13.203264376542039</v>
      </c>
      <c r="O46" s="4"/>
      <c r="Q46" s="27" t="s">
        <v>68</v>
      </c>
      <c r="R46" s="29">
        <f t="shared" si="17"/>
        <v>65923.939508712996</v>
      </c>
      <c r="S46" s="29">
        <f t="shared" si="18"/>
        <v>291771.92433918908</v>
      </c>
      <c r="T46" s="35">
        <f t="shared" si="19"/>
        <v>13.203264376542039</v>
      </c>
      <c r="U46" s="42">
        <v>0.65629805890441617</v>
      </c>
      <c r="V46" s="43">
        <f t="shared" si="31"/>
        <v>0.34370194109558383</v>
      </c>
      <c r="W46" s="29">
        <f t="shared" si="27"/>
        <v>191489.34758661597</v>
      </c>
      <c r="X46" s="29">
        <f>X47+W46</f>
        <v>544344.62944739801</v>
      </c>
      <c r="Y46" s="35">
        <f t="shared" si="28"/>
        <v>8.2571617155169168</v>
      </c>
      <c r="Z46" s="36">
        <f t="shared" si="29"/>
        <v>4.9461026610251224</v>
      </c>
    </row>
    <row r="47" spans="1:26" s="2" customFormat="1" x14ac:dyDescent="0.25">
      <c r="A47" s="12">
        <v>19</v>
      </c>
      <c r="B47" s="13" t="s">
        <v>69</v>
      </c>
      <c r="C47" s="12"/>
      <c r="D47">
        <v>376</v>
      </c>
      <c r="E47">
        <v>33</v>
      </c>
      <c r="F47" s="17">
        <f t="shared" si="21"/>
        <v>8.7765957446808512E-2</v>
      </c>
      <c r="G47" s="12"/>
      <c r="H47" s="17">
        <v>1</v>
      </c>
      <c r="I47" s="17">
        <f t="shared" si="23"/>
        <v>0</v>
      </c>
      <c r="J47" s="21">
        <f t="shared" si="30"/>
        <v>50784.830226962622</v>
      </c>
      <c r="K47" s="21">
        <f t="shared" si="24"/>
        <v>50784.830226962622</v>
      </c>
      <c r="L47" s="21">
        <f>K47/F47</f>
        <v>578639.27773751353</v>
      </c>
      <c r="M47" s="21">
        <f>L47</f>
        <v>578639.27773751353</v>
      </c>
      <c r="N47" s="34">
        <f t="shared" si="26"/>
        <v>11.393939393939394</v>
      </c>
      <c r="O47" s="4"/>
      <c r="Q47" s="30" t="s">
        <v>69</v>
      </c>
      <c r="R47" s="31">
        <f t="shared" si="17"/>
        <v>50784.830226962622</v>
      </c>
      <c r="S47" s="31">
        <f t="shared" si="18"/>
        <v>578639.27773751353</v>
      </c>
      <c r="T47" s="38">
        <f t="shared" si="19"/>
        <v>11.393939393939394</v>
      </c>
      <c r="U47" s="44">
        <v>0.6098018151143324</v>
      </c>
      <c r="V47" s="45">
        <f t="shared" si="31"/>
        <v>0.3901981848856676</v>
      </c>
      <c r="W47" s="31">
        <f t="shared" si="27"/>
        <v>352855.28186078207</v>
      </c>
      <c r="X47" s="31">
        <f>W47</f>
        <v>352855.28186078207</v>
      </c>
      <c r="Y47" s="38">
        <f t="shared" si="28"/>
        <v>6.9480449237269388</v>
      </c>
      <c r="Z47" s="37">
        <f t="shared" si="29"/>
        <v>4.4458944702124557</v>
      </c>
    </row>
    <row r="48" spans="1:26" s="2" customFormat="1" ht="13.2" x14ac:dyDescent="0.25">
      <c r="B48" s="2" t="s">
        <v>70</v>
      </c>
      <c r="D48" s="25">
        <f>SUM(D29:D47)</f>
        <v>31951</v>
      </c>
      <c r="E48" s="25">
        <f>SUM(E29:E47)</f>
        <v>161</v>
      </c>
    </row>
    <row r="51" spans="1:26" s="2" customFormat="1" ht="18" thickBot="1" x14ac:dyDescent="0.35">
      <c r="B51" s="74" t="s">
        <v>89</v>
      </c>
      <c r="C51" s="74"/>
      <c r="D51" s="74"/>
      <c r="E51" s="74"/>
      <c r="F51" s="74"/>
      <c r="G51" s="74"/>
      <c r="H51" s="74"/>
      <c r="I51" s="74"/>
      <c r="J51" s="74"/>
      <c r="K51" s="74"/>
      <c r="L51" s="74"/>
      <c r="M51" s="74"/>
      <c r="N51" s="74"/>
      <c r="Q51" s="60" t="s">
        <v>92</v>
      </c>
      <c r="R51" s="61"/>
      <c r="S51" s="61"/>
      <c r="T51" s="61"/>
      <c r="U51" s="61"/>
      <c r="V51" s="61"/>
      <c r="W51" s="61"/>
      <c r="X51" s="61"/>
      <c r="Y51" s="61"/>
      <c r="Z51" s="62"/>
    </row>
    <row r="52" spans="1:26" s="9" customFormat="1" ht="14.25" customHeight="1" x14ac:dyDescent="0.35">
      <c r="A52" s="7"/>
      <c r="B52" s="67" t="s">
        <v>0</v>
      </c>
      <c r="C52" s="6" t="s">
        <v>1</v>
      </c>
      <c r="D52" s="8" t="s">
        <v>71</v>
      </c>
      <c r="E52" s="8" t="s">
        <v>72</v>
      </c>
      <c r="F52" s="8" t="s">
        <v>73</v>
      </c>
      <c r="G52" s="8" t="s">
        <v>5</v>
      </c>
      <c r="H52" s="8" t="s">
        <v>74</v>
      </c>
      <c r="I52" s="8" t="s">
        <v>75</v>
      </c>
      <c r="J52" s="8" t="s">
        <v>76</v>
      </c>
      <c r="K52" s="8" t="s">
        <v>77</v>
      </c>
      <c r="L52" s="8" t="s">
        <v>78</v>
      </c>
      <c r="M52" s="8" t="s">
        <v>79</v>
      </c>
      <c r="N52" s="22" t="s">
        <v>80</v>
      </c>
      <c r="Q52" s="26" t="s">
        <v>13</v>
      </c>
      <c r="R52" s="63" t="s">
        <v>14</v>
      </c>
      <c r="S52" s="63"/>
      <c r="T52" s="63"/>
      <c r="U52" s="64" t="s">
        <v>15</v>
      </c>
      <c r="V52" s="65" t="s">
        <v>16</v>
      </c>
      <c r="W52" s="66" t="s">
        <v>17</v>
      </c>
      <c r="X52" s="66" t="s">
        <v>18</v>
      </c>
      <c r="Y52" s="59" t="s">
        <v>19</v>
      </c>
      <c r="Z52" s="59" t="s">
        <v>20</v>
      </c>
    </row>
    <row r="53" spans="1:26" s="10" customFormat="1" ht="35.549999999999997" customHeight="1" thickBot="1" x14ac:dyDescent="0.35">
      <c r="B53" s="68"/>
      <c r="C53" s="11"/>
      <c r="D53" s="23" t="s">
        <v>21</v>
      </c>
      <c r="E53" s="23" t="s">
        <v>22</v>
      </c>
      <c r="F53" s="23" t="s">
        <v>23</v>
      </c>
      <c r="G53" s="23"/>
      <c r="H53" s="23" t="s">
        <v>24</v>
      </c>
      <c r="I53" s="23" t="s">
        <v>25</v>
      </c>
      <c r="J53" s="23" t="s">
        <v>26</v>
      </c>
      <c r="K53" s="23" t="s">
        <v>27</v>
      </c>
      <c r="L53" s="23" t="s">
        <v>28</v>
      </c>
      <c r="M53" s="23" t="s">
        <v>29</v>
      </c>
      <c r="N53" s="24" t="s">
        <v>30</v>
      </c>
      <c r="Q53" s="27" t="s">
        <v>31</v>
      </c>
      <c r="R53" s="28" t="s">
        <v>32</v>
      </c>
      <c r="S53" s="28" t="s">
        <v>33</v>
      </c>
      <c r="T53" s="28" t="s">
        <v>34</v>
      </c>
      <c r="U53" s="64"/>
      <c r="V53" s="65"/>
      <c r="W53" s="66"/>
      <c r="X53" s="66"/>
      <c r="Y53" s="59"/>
      <c r="Z53" s="59"/>
    </row>
    <row r="54" spans="1:26" s="2" customFormat="1" ht="13.2" x14ac:dyDescent="0.25">
      <c r="A54" s="2">
        <v>1</v>
      </c>
      <c r="B54" s="1">
        <v>0</v>
      </c>
      <c r="C54" s="1">
        <v>1</v>
      </c>
      <c r="D54" s="49">
        <f>D4+D29</f>
        <v>555</v>
      </c>
      <c r="E54" s="49">
        <f>E4+E29</f>
        <v>1</v>
      </c>
      <c r="F54" s="3">
        <f>E54/D54</f>
        <v>1.8018018018018018E-3</v>
      </c>
      <c r="G54" s="2">
        <v>0.3</v>
      </c>
      <c r="H54" s="18">
        <f>C54*F54/(1+(1-G54)*C54*F54)</f>
        <v>1.7995321216483715E-3</v>
      </c>
      <c r="I54" s="18">
        <f>1-H54</f>
        <v>0.99820046787835159</v>
      </c>
      <c r="J54" s="19">
        <v>100000</v>
      </c>
      <c r="K54" s="20">
        <f>J54*H54</f>
        <v>179.95321216483714</v>
      </c>
      <c r="L54" s="20">
        <f>C54*(J55+G54*K54)</f>
        <v>99874.032751484614</v>
      </c>
      <c r="M54" s="5">
        <f t="shared" ref="M54:M70" si="32">L54+M55</f>
        <v>7767206.7486321656</v>
      </c>
      <c r="N54" s="32">
        <f>M54/J54</f>
        <v>77.672067486321652</v>
      </c>
      <c r="O54" s="4"/>
      <c r="Q54" s="39">
        <v>0</v>
      </c>
      <c r="R54" s="29">
        <f t="shared" ref="R54:R72" si="33">J54</f>
        <v>100000</v>
      </c>
      <c r="S54" s="29">
        <f t="shared" ref="S54:S72" si="34">L54</f>
        <v>99874.032751484614</v>
      </c>
      <c r="T54" s="35">
        <f t="shared" ref="T54:T72" si="35">N54</f>
        <v>77.672067486321652</v>
      </c>
      <c r="U54" s="42">
        <v>0.96170886472285344</v>
      </c>
      <c r="V54" s="43">
        <f>1-U54</f>
        <v>3.829113527714656E-2</v>
      </c>
      <c r="W54" s="29">
        <f>S54*U54</f>
        <v>96049.742652723347</v>
      </c>
      <c r="X54" s="29">
        <f t="shared" ref="X54:X70" si="36">X55+W54</f>
        <v>6837050.6703470219</v>
      </c>
      <c r="Y54" s="40">
        <f>X54/R54</f>
        <v>68.370506703470213</v>
      </c>
      <c r="Z54" s="36">
        <f>T54-Y54</f>
        <v>9.3015607828514391</v>
      </c>
    </row>
    <row r="55" spans="1:26" s="2" customFormat="1" ht="13.2" x14ac:dyDescent="0.25">
      <c r="A55" s="2">
        <v>2</v>
      </c>
      <c r="B55" s="1" t="s">
        <v>35</v>
      </c>
      <c r="C55" s="1">
        <v>4</v>
      </c>
      <c r="D55" s="49">
        <f t="shared" ref="D55:E70" si="37">D5+D30</f>
        <v>2532</v>
      </c>
      <c r="E55" s="49">
        <f t="shared" si="37"/>
        <v>1</v>
      </c>
      <c r="F55" s="3">
        <f t="shared" ref="F55:F72" si="38">E55/D55</f>
        <v>3.9494470774091627E-4</v>
      </c>
      <c r="G55" s="2">
        <v>0.4</v>
      </c>
      <c r="H55" s="3">
        <f t="shared" ref="H55:H71" si="39">C55*F55/(1+(1-G55)*C55*F55)</f>
        <v>1.5782828282828285E-3</v>
      </c>
      <c r="I55" s="3">
        <f t="shared" ref="I55:I72" si="40">1-H55</f>
        <v>0.99842171717171713</v>
      </c>
      <c r="J55" s="5">
        <f>I54*J54</f>
        <v>99820.046787835163</v>
      </c>
      <c r="K55" s="5">
        <f t="shared" ref="K55:K72" si="41">J55*H55</f>
        <v>157.54426576362874</v>
      </c>
      <c r="L55" s="5">
        <f t="shared" ref="L55:L71" si="42">C55*(J56+G55*K55)</f>
        <v>398902.08091350796</v>
      </c>
      <c r="M55" s="5">
        <f t="shared" si="32"/>
        <v>7667332.7158806808</v>
      </c>
      <c r="N55" s="33">
        <f t="shared" ref="N55:N72" si="43">M55/J55</f>
        <v>76.811552013969617</v>
      </c>
      <c r="O55" s="4"/>
      <c r="Q55" s="27" t="s">
        <v>36</v>
      </c>
      <c r="R55" s="29">
        <f t="shared" si="33"/>
        <v>99820.046787835163</v>
      </c>
      <c r="S55" s="29">
        <f t="shared" si="34"/>
        <v>398902.08091350796</v>
      </c>
      <c r="T55" s="35">
        <f t="shared" si="35"/>
        <v>76.811552013969617</v>
      </c>
      <c r="U55" s="42">
        <v>0.96170886472285344</v>
      </c>
      <c r="V55" s="43">
        <f>1-U55</f>
        <v>3.829113527714656E-2</v>
      </c>
      <c r="W55" s="29">
        <f t="shared" ref="W55:W72" si="44">S55*U55</f>
        <v>383627.66737091355</v>
      </c>
      <c r="X55" s="29">
        <f t="shared" si="36"/>
        <v>6741000.9276942983</v>
      </c>
      <c r="Y55" s="35">
        <f t="shared" ref="Y55:Y72" si="45">X55/R55</f>
        <v>67.531534442396278</v>
      </c>
      <c r="Z55" s="36">
        <f t="shared" ref="Z55:Z72" si="46">T55-Y55</f>
        <v>9.2800175715733388</v>
      </c>
    </row>
    <row r="56" spans="1:26" s="2" customFormat="1" ht="13.2" x14ac:dyDescent="0.25">
      <c r="A56" s="2">
        <v>3</v>
      </c>
      <c r="B56" s="1" t="s">
        <v>37</v>
      </c>
      <c r="C56" s="1">
        <v>5</v>
      </c>
      <c r="D56" s="49">
        <f t="shared" si="37"/>
        <v>3615</v>
      </c>
      <c r="E56" s="49">
        <f t="shared" si="37"/>
        <v>2</v>
      </c>
      <c r="F56" s="3">
        <f t="shared" si="38"/>
        <v>5.532503457814661E-4</v>
      </c>
      <c r="G56" s="2">
        <v>0.5</v>
      </c>
      <c r="H56" s="3">
        <f t="shared" si="39"/>
        <v>2.7624309392265192E-3</v>
      </c>
      <c r="I56" s="3">
        <f t="shared" si="40"/>
        <v>0.99723756906077343</v>
      </c>
      <c r="J56" s="5">
        <f t="shared" ref="J56:J72" si="47">I55*J55</f>
        <v>99662.502522071532</v>
      </c>
      <c r="K56" s="5">
        <f t="shared" si="41"/>
        <v>275.31078044771141</v>
      </c>
      <c r="L56" s="5">
        <f t="shared" si="42"/>
        <v>497624.2356592383</v>
      </c>
      <c r="M56" s="5">
        <f t="shared" si="32"/>
        <v>7268430.6349671725</v>
      </c>
      <c r="N56" s="33">
        <f t="shared" si="43"/>
        <v>72.930444761383413</v>
      </c>
      <c r="O56" s="4"/>
      <c r="Q56" s="27" t="s">
        <v>38</v>
      </c>
      <c r="R56" s="29">
        <f t="shared" si="33"/>
        <v>99662.502522071532</v>
      </c>
      <c r="S56" s="29">
        <f t="shared" si="34"/>
        <v>497624.2356592383</v>
      </c>
      <c r="T56" s="35">
        <f t="shared" si="35"/>
        <v>72.930444761383413</v>
      </c>
      <c r="U56" s="42">
        <v>0.96170886472285344</v>
      </c>
      <c r="V56" s="43">
        <f>1-U56</f>
        <v>3.829113527714656E-2</v>
      </c>
      <c r="W56" s="29">
        <f t="shared" si="44"/>
        <v>478569.63873442373</v>
      </c>
      <c r="X56" s="29">
        <f t="shared" si="36"/>
        <v>6357373.2603233848</v>
      </c>
      <c r="Y56" s="35">
        <f t="shared" si="45"/>
        <v>63.789018933329146</v>
      </c>
      <c r="Z56" s="36">
        <f t="shared" si="46"/>
        <v>9.1414258280542668</v>
      </c>
    </row>
    <row r="57" spans="1:26" s="2" customFormat="1" ht="13.2" x14ac:dyDescent="0.25">
      <c r="A57" s="2">
        <v>4</v>
      </c>
      <c r="B57" s="1" t="s">
        <v>39</v>
      </c>
      <c r="C57" s="1">
        <v>5</v>
      </c>
      <c r="D57" s="49">
        <f t="shared" si="37"/>
        <v>3653</v>
      </c>
      <c r="E57" s="49">
        <f t="shared" si="37"/>
        <v>2</v>
      </c>
      <c r="F57" s="3">
        <f t="shared" si="38"/>
        <v>5.4749520941691757E-4</v>
      </c>
      <c r="G57" s="2">
        <v>0.5</v>
      </c>
      <c r="H57" s="3">
        <f t="shared" si="39"/>
        <v>2.7337342810278839E-3</v>
      </c>
      <c r="I57" s="3">
        <f t="shared" si="40"/>
        <v>0.99726626571897214</v>
      </c>
      <c r="J57" s="5">
        <f t="shared" si="47"/>
        <v>99387.191741623814</v>
      </c>
      <c r="K57" s="5">
        <f t="shared" si="41"/>
        <v>271.69817315916845</v>
      </c>
      <c r="L57" s="5">
        <f t="shared" si="42"/>
        <v>496256.71327522118</v>
      </c>
      <c r="M57" s="5">
        <f t="shared" si="32"/>
        <v>6770806.3993079346</v>
      </c>
      <c r="N57" s="33">
        <f t="shared" si="43"/>
        <v>68.125542946317992</v>
      </c>
      <c r="O57" s="4"/>
      <c r="Q57" s="27" t="s">
        <v>40</v>
      </c>
      <c r="R57" s="29">
        <f t="shared" si="33"/>
        <v>99387.191741623814</v>
      </c>
      <c r="S57" s="29">
        <f t="shared" si="34"/>
        <v>496256.71327522118</v>
      </c>
      <c r="T57" s="35">
        <f t="shared" si="35"/>
        <v>68.125542946317992</v>
      </c>
      <c r="U57" s="42">
        <v>0.96170886472285344</v>
      </c>
      <c r="V57" s="43">
        <f>1-U57</f>
        <v>3.829113527714656E-2</v>
      </c>
      <c r="W57" s="29">
        <f t="shared" si="44"/>
        <v>477254.48033500754</v>
      </c>
      <c r="X57" s="29">
        <f t="shared" si="36"/>
        <v>5878803.6215889612</v>
      </c>
      <c r="Y57" s="35">
        <f t="shared" si="45"/>
        <v>59.150515459497498</v>
      </c>
      <c r="Z57" s="36">
        <f t="shared" si="46"/>
        <v>8.975027486820494</v>
      </c>
    </row>
    <row r="58" spans="1:26" s="2" customFormat="1" ht="13.2" x14ac:dyDescent="0.25">
      <c r="A58" s="2">
        <v>5</v>
      </c>
      <c r="B58" s="1" t="s">
        <v>41</v>
      </c>
      <c r="C58" s="1">
        <v>5</v>
      </c>
      <c r="D58" s="49">
        <f t="shared" si="37"/>
        <v>4025</v>
      </c>
      <c r="E58" s="49">
        <f t="shared" si="37"/>
        <v>6</v>
      </c>
      <c r="F58" s="3">
        <f t="shared" si="38"/>
        <v>1.4906832298136647E-3</v>
      </c>
      <c r="G58" s="2">
        <v>0.5</v>
      </c>
      <c r="H58" s="3">
        <f t="shared" si="39"/>
        <v>7.4257425742574254E-3</v>
      </c>
      <c r="I58" s="3">
        <f t="shared" si="40"/>
        <v>0.99257425742574257</v>
      </c>
      <c r="J58" s="5">
        <f t="shared" si="47"/>
        <v>99115.493568464648</v>
      </c>
      <c r="K58" s="5">
        <f t="shared" si="41"/>
        <v>736.00614035988599</v>
      </c>
      <c r="L58" s="5">
        <f t="shared" si="42"/>
        <v>493737.45249142352</v>
      </c>
      <c r="M58" s="5">
        <f t="shared" si="32"/>
        <v>6274549.6860327134</v>
      </c>
      <c r="N58" s="33">
        <f t="shared" si="43"/>
        <v>63.305437526762944</v>
      </c>
      <c r="O58" s="4"/>
      <c r="Q58" s="27" t="s">
        <v>42</v>
      </c>
      <c r="R58" s="29">
        <f t="shared" si="33"/>
        <v>99115.493568464648</v>
      </c>
      <c r="S58" s="29">
        <f t="shared" si="34"/>
        <v>493737.45249142352</v>
      </c>
      <c r="T58" s="35">
        <f t="shared" si="35"/>
        <v>63.305437526762944</v>
      </c>
      <c r="U58" s="42">
        <v>0.96170886472285344</v>
      </c>
      <c r="V58" s="43">
        <f>1-U58</f>
        <v>3.829113527714656E-2</v>
      </c>
      <c r="W58" s="29">
        <f t="shared" si="44"/>
        <v>474831.68490668072</v>
      </c>
      <c r="X58" s="29">
        <f t="shared" si="36"/>
        <v>5401549.1412539538</v>
      </c>
      <c r="Y58" s="35">
        <f t="shared" si="45"/>
        <v>54.497525530887863</v>
      </c>
      <c r="Z58" s="36">
        <f t="shared" si="46"/>
        <v>8.8079119958750809</v>
      </c>
    </row>
    <row r="59" spans="1:26" s="2" customFormat="1" ht="13.2" x14ac:dyDescent="0.25">
      <c r="A59" s="2">
        <v>6</v>
      </c>
      <c r="B59" s="1" t="s">
        <v>43</v>
      </c>
      <c r="C59" s="1">
        <v>5</v>
      </c>
      <c r="D59" s="49">
        <f t="shared" si="37"/>
        <v>4081</v>
      </c>
      <c r="E59" s="49">
        <f t="shared" si="37"/>
        <v>5</v>
      </c>
      <c r="F59" s="3">
        <f t="shared" si="38"/>
        <v>1.2251899044351876E-3</v>
      </c>
      <c r="G59" s="2">
        <v>0.5</v>
      </c>
      <c r="H59" s="3">
        <f t="shared" si="39"/>
        <v>6.1072431904238434E-3</v>
      </c>
      <c r="I59" s="3">
        <f t="shared" si="40"/>
        <v>0.99389275680957612</v>
      </c>
      <c r="J59" s="5">
        <f t="shared" si="47"/>
        <v>98379.487428104767</v>
      </c>
      <c r="K59" s="5">
        <f t="shared" si="41"/>
        <v>600.82745467268091</v>
      </c>
      <c r="L59" s="5">
        <f t="shared" si="42"/>
        <v>490395.3685038421</v>
      </c>
      <c r="M59" s="5">
        <f t="shared" si="32"/>
        <v>5780812.2335412903</v>
      </c>
      <c r="N59" s="33">
        <f t="shared" si="43"/>
        <v>58.76034104940706</v>
      </c>
      <c r="O59" s="4"/>
      <c r="Q59" s="27" t="s">
        <v>44</v>
      </c>
      <c r="R59" s="29">
        <f t="shared" si="33"/>
        <v>98379.487428104767</v>
      </c>
      <c r="S59" s="29">
        <f t="shared" si="34"/>
        <v>490395.3685038421</v>
      </c>
      <c r="T59" s="35">
        <f t="shared" si="35"/>
        <v>58.76034104940706</v>
      </c>
      <c r="U59" s="42">
        <v>0.963091689110254</v>
      </c>
      <c r="V59" s="43">
        <f t="shared" ref="V59:V72" si="48">1-U59</f>
        <v>3.6908310889745999E-2</v>
      </c>
      <c r="W59" s="29">
        <f t="shared" si="44"/>
        <v>472295.70378421072</v>
      </c>
      <c r="X59" s="29">
        <f t="shared" si="36"/>
        <v>4926717.4563472727</v>
      </c>
      <c r="Y59" s="35">
        <f t="shared" si="45"/>
        <v>50.078706294822823</v>
      </c>
      <c r="Z59" s="36">
        <f t="shared" si="46"/>
        <v>8.6816347545842376</v>
      </c>
    </row>
    <row r="60" spans="1:26" s="2" customFormat="1" ht="13.2" x14ac:dyDescent="0.25">
      <c r="A60" s="2">
        <v>7</v>
      </c>
      <c r="B60" s="1" t="s">
        <v>45</v>
      </c>
      <c r="C60" s="1">
        <v>5</v>
      </c>
      <c r="D60" s="49">
        <f t="shared" si="37"/>
        <v>4577</v>
      </c>
      <c r="E60" s="49">
        <f t="shared" si="37"/>
        <v>5</v>
      </c>
      <c r="F60" s="3">
        <f t="shared" si="38"/>
        <v>1.0924186148131964E-3</v>
      </c>
      <c r="G60" s="2">
        <v>0.5</v>
      </c>
      <c r="H60" s="3">
        <f t="shared" si="39"/>
        <v>5.4472164723826126E-3</v>
      </c>
      <c r="I60" s="3">
        <f t="shared" si="40"/>
        <v>0.99455278352761733</v>
      </c>
      <c r="J60" s="5">
        <f t="shared" si="47"/>
        <v>97778.659973432077</v>
      </c>
      <c r="K60" s="5">
        <f t="shared" si="41"/>
        <v>532.62152725477767</v>
      </c>
      <c r="L60" s="5">
        <f t="shared" si="42"/>
        <v>487561.74604902341</v>
      </c>
      <c r="M60" s="5">
        <f t="shared" si="32"/>
        <v>5290416.8650374478</v>
      </c>
      <c r="N60" s="33">
        <f t="shared" si="43"/>
        <v>54.106047950288264</v>
      </c>
      <c r="O60" s="4"/>
      <c r="Q60" s="27" t="s">
        <v>46</v>
      </c>
      <c r="R60" s="29">
        <f t="shared" si="33"/>
        <v>97778.659973432077</v>
      </c>
      <c r="S60" s="29">
        <f t="shared" si="34"/>
        <v>487561.74604902341</v>
      </c>
      <c r="T60" s="35">
        <f t="shared" si="35"/>
        <v>54.106047950288264</v>
      </c>
      <c r="U60" s="42">
        <v>0.95736753435116873</v>
      </c>
      <c r="V60" s="43">
        <f t="shared" si="48"/>
        <v>4.2632465648831275E-2</v>
      </c>
      <c r="W60" s="29">
        <f t="shared" si="44"/>
        <v>466775.78665890422</v>
      </c>
      <c r="X60" s="29">
        <f t="shared" si="36"/>
        <v>4454421.7525630621</v>
      </c>
      <c r="Y60" s="35">
        <f t="shared" si="45"/>
        <v>45.556175077193686</v>
      </c>
      <c r="Z60" s="36">
        <f t="shared" si="46"/>
        <v>8.5498728730945786</v>
      </c>
    </row>
    <row r="61" spans="1:26" s="2" customFormat="1" ht="13.2" x14ac:dyDescent="0.25">
      <c r="A61" s="2">
        <v>8</v>
      </c>
      <c r="B61" s="1" t="s">
        <v>47</v>
      </c>
      <c r="C61" s="1">
        <v>5</v>
      </c>
      <c r="D61" s="49">
        <f t="shared" si="37"/>
        <v>4509</v>
      </c>
      <c r="E61" s="49">
        <f t="shared" si="37"/>
        <v>12</v>
      </c>
      <c r="F61" s="3">
        <f t="shared" si="38"/>
        <v>2.6613439787092482E-3</v>
      </c>
      <c r="G61" s="2">
        <v>0.5</v>
      </c>
      <c r="H61" s="3">
        <f t="shared" si="39"/>
        <v>1.3218770654329149E-2</v>
      </c>
      <c r="I61" s="3">
        <f t="shared" si="40"/>
        <v>0.98678122934567081</v>
      </c>
      <c r="J61" s="5">
        <f t="shared" si="47"/>
        <v>97246.038446177292</v>
      </c>
      <c r="K61" s="5">
        <f t="shared" si="41"/>
        <v>1285.4730792620926</v>
      </c>
      <c r="L61" s="5">
        <f t="shared" si="42"/>
        <v>483016.5095327312</v>
      </c>
      <c r="M61" s="5">
        <f t="shared" si="32"/>
        <v>4802855.1189884245</v>
      </c>
      <c r="N61" s="33">
        <f t="shared" si="43"/>
        <v>49.388696914853327</v>
      </c>
      <c r="O61" s="4"/>
      <c r="Q61" s="27" t="s">
        <v>48</v>
      </c>
      <c r="R61" s="29">
        <f t="shared" si="33"/>
        <v>97246.038446177292</v>
      </c>
      <c r="S61" s="29">
        <f t="shared" si="34"/>
        <v>483016.5095327312</v>
      </c>
      <c r="T61" s="35">
        <f t="shared" si="35"/>
        <v>49.388696914853327</v>
      </c>
      <c r="U61" s="42">
        <v>0.95681081085376496</v>
      </c>
      <c r="V61" s="43">
        <f t="shared" si="48"/>
        <v>4.3189189146235041E-2</v>
      </c>
      <c r="W61" s="29">
        <f t="shared" si="44"/>
        <v>462155.41814176785</v>
      </c>
      <c r="X61" s="29">
        <f t="shared" si="36"/>
        <v>3987645.9659041576</v>
      </c>
      <c r="Y61" s="35">
        <f t="shared" si="45"/>
        <v>41.005742029390717</v>
      </c>
      <c r="Z61" s="36">
        <f t="shared" si="46"/>
        <v>8.3829548854626097</v>
      </c>
    </row>
    <row r="62" spans="1:26" s="2" customFormat="1" ht="13.2" x14ac:dyDescent="0.25">
      <c r="A62" s="2">
        <v>9</v>
      </c>
      <c r="B62" s="1" t="s">
        <v>49</v>
      </c>
      <c r="C62" s="1">
        <v>5</v>
      </c>
      <c r="D62" s="49">
        <f t="shared" si="37"/>
        <v>5151</v>
      </c>
      <c r="E62" s="49">
        <f t="shared" si="37"/>
        <v>11</v>
      </c>
      <c r="F62" s="3">
        <f t="shared" si="38"/>
        <v>2.1355076684139002E-3</v>
      </c>
      <c r="G62" s="2">
        <v>0.5</v>
      </c>
      <c r="H62" s="3">
        <f t="shared" si="39"/>
        <v>1.0620836149464132E-2</v>
      </c>
      <c r="I62" s="3">
        <f t="shared" si="40"/>
        <v>0.98937916385053581</v>
      </c>
      <c r="J62" s="5">
        <f t="shared" si="47"/>
        <v>95960.565366915194</v>
      </c>
      <c r="K62" s="5">
        <f t="shared" si="41"/>
        <v>1019.1814415719487</v>
      </c>
      <c r="L62" s="5">
        <f t="shared" si="42"/>
        <v>477254.87323064602</v>
      </c>
      <c r="M62" s="5">
        <f t="shared" si="32"/>
        <v>4319838.6094556935</v>
      </c>
      <c r="N62" s="33">
        <f t="shared" si="43"/>
        <v>45.016810738227122</v>
      </c>
      <c r="O62" s="4"/>
      <c r="Q62" s="27" t="s">
        <v>50</v>
      </c>
      <c r="R62" s="29">
        <f t="shared" si="33"/>
        <v>95960.565366915194</v>
      </c>
      <c r="S62" s="29">
        <f t="shared" si="34"/>
        <v>477254.87323064602</v>
      </c>
      <c r="T62" s="35">
        <f t="shared" si="35"/>
        <v>45.016810738227122</v>
      </c>
      <c r="U62" s="42">
        <v>0.94800928093814252</v>
      </c>
      <c r="V62" s="43">
        <f t="shared" si="48"/>
        <v>5.1990719061857482E-2</v>
      </c>
      <c r="W62" s="29">
        <f t="shared" si="44"/>
        <v>452442.04919560911</v>
      </c>
      <c r="X62" s="29">
        <f t="shared" si="36"/>
        <v>3525490.5477623898</v>
      </c>
      <c r="Y62" s="35">
        <f t="shared" si="45"/>
        <v>36.738951404489022</v>
      </c>
      <c r="Z62" s="36">
        <f t="shared" si="46"/>
        <v>8.2778593337380997</v>
      </c>
    </row>
    <row r="63" spans="1:26" s="2" customFormat="1" ht="13.2" x14ac:dyDescent="0.25">
      <c r="A63" s="2">
        <v>10</v>
      </c>
      <c r="B63" s="1" t="s">
        <v>51</v>
      </c>
      <c r="C63" s="1">
        <v>5</v>
      </c>
      <c r="D63" s="49">
        <f t="shared" si="37"/>
        <v>5679</v>
      </c>
      <c r="E63" s="49">
        <f t="shared" si="37"/>
        <v>23</v>
      </c>
      <c r="F63" s="3">
        <f t="shared" si="38"/>
        <v>4.0500088043669662E-3</v>
      </c>
      <c r="G63" s="2">
        <v>0.5</v>
      </c>
      <c r="H63" s="3">
        <f t="shared" si="39"/>
        <v>2.0047067026932798E-2</v>
      </c>
      <c r="I63" s="3">
        <f t="shared" si="40"/>
        <v>0.97995293297306718</v>
      </c>
      <c r="J63" s="5">
        <f t="shared" si="47"/>
        <v>94941.383925343238</v>
      </c>
      <c r="K63" s="5">
        <f t="shared" si="41"/>
        <v>1903.296287181116</v>
      </c>
      <c r="L63" s="5">
        <f t="shared" si="42"/>
        <v>469948.6789087634</v>
      </c>
      <c r="M63" s="5">
        <f t="shared" si="32"/>
        <v>3842583.7362250476</v>
      </c>
      <c r="N63" s="33">
        <f t="shared" si="43"/>
        <v>40.473222290994279</v>
      </c>
      <c r="O63" s="4"/>
      <c r="Q63" s="27" t="s">
        <v>52</v>
      </c>
      <c r="R63" s="29">
        <f t="shared" si="33"/>
        <v>94941.383925343238</v>
      </c>
      <c r="S63" s="29">
        <f t="shared" si="34"/>
        <v>469948.6789087634</v>
      </c>
      <c r="T63" s="35">
        <f t="shared" si="35"/>
        <v>40.473222290994279</v>
      </c>
      <c r="U63" s="42">
        <v>0.94216194080535964</v>
      </c>
      <c r="V63" s="43">
        <f t="shared" si="48"/>
        <v>5.7838059194640357E-2</v>
      </c>
      <c r="W63" s="29">
        <f t="shared" si="44"/>
        <v>442767.75939959532</v>
      </c>
      <c r="X63" s="29">
        <f t="shared" si="36"/>
        <v>3073048.4985667807</v>
      </c>
      <c r="Y63" s="35">
        <f t="shared" si="45"/>
        <v>32.367850262044414</v>
      </c>
      <c r="Z63" s="36">
        <f t="shared" si="46"/>
        <v>8.1053720289498656</v>
      </c>
    </row>
    <row r="64" spans="1:26" s="2" customFormat="1" ht="13.2" x14ac:dyDescent="0.25">
      <c r="A64" s="2">
        <v>11</v>
      </c>
      <c r="B64" s="1" t="s">
        <v>53</v>
      </c>
      <c r="C64" s="1">
        <v>5</v>
      </c>
      <c r="D64" s="49">
        <f t="shared" si="37"/>
        <v>5447</v>
      </c>
      <c r="E64" s="49">
        <f t="shared" si="37"/>
        <v>16</v>
      </c>
      <c r="F64" s="3">
        <f t="shared" si="38"/>
        <v>2.9373967321461355E-3</v>
      </c>
      <c r="G64" s="2">
        <v>0.5</v>
      </c>
      <c r="H64" s="3">
        <f t="shared" si="39"/>
        <v>1.4579916165482047E-2</v>
      </c>
      <c r="I64" s="3">
        <f t="shared" si="40"/>
        <v>0.98542008383451796</v>
      </c>
      <c r="J64" s="5">
        <f t="shared" si="47"/>
        <v>93038.08763816212</v>
      </c>
      <c r="K64" s="5">
        <f t="shared" si="41"/>
        <v>1356.4875179611752</v>
      </c>
      <c r="L64" s="5">
        <f t="shared" si="42"/>
        <v>461799.21939590771</v>
      </c>
      <c r="M64" s="5">
        <f t="shared" si="32"/>
        <v>3372635.0573162842</v>
      </c>
      <c r="N64" s="33">
        <f t="shared" si="43"/>
        <v>36.250047082146878</v>
      </c>
      <c r="O64" s="4"/>
      <c r="Q64" s="27" t="s">
        <v>54</v>
      </c>
      <c r="R64" s="29">
        <f t="shared" si="33"/>
        <v>93038.08763816212</v>
      </c>
      <c r="S64" s="29">
        <f t="shared" si="34"/>
        <v>461799.21939590771</v>
      </c>
      <c r="T64" s="35">
        <f t="shared" si="35"/>
        <v>36.250047082146878</v>
      </c>
      <c r="U64" s="42">
        <v>0.92489605986448908</v>
      </c>
      <c r="V64" s="43">
        <f t="shared" si="48"/>
        <v>7.5103940135510916E-2</v>
      </c>
      <c r="W64" s="29">
        <f t="shared" si="44"/>
        <v>427116.27846777177</v>
      </c>
      <c r="X64" s="29">
        <f t="shared" si="36"/>
        <v>2630280.7391671855</v>
      </c>
      <c r="Y64" s="35">
        <f t="shared" si="45"/>
        <v>28.271010356497307</v>
      </c>
      <c r="Z64" s="36">
        <f t="shared" si="46"/>
        <v>7.9790367256495713</v>
      </c>
    </row>
    <row r="65" spans="1:26" s="2" customFormat="1" ht="13.2" x14ac:dyDescent="0.25">
      <c r="A65" s="2">
        <v>12</v>
      </c>
      <c r="B65" s="1" t="s">
        <v>55</v>
      </c>
      <c r="C65" s="1">
        <v>5</v>
      </c>
      <c r="D65" s="49">
        <f t="shared" si="37"/>
        <v>5181</v>
      </c>
      <c r="E65" s="49">
        <f t="shared" si="37"/>
        <v>29</v>
      </c>
      <c r="F65" s="3">
        <f t="shared" si="38"/>
        <v>5.5973750241266164E-3</v>
      </c>
      <c r="G65" s="2">
        <v>0.5</v>
      </c>
      <c r="H65" s="3">
        <f t="shared" si="39"/>
        <v>2.7600647187589224E-2</v>
      </c>
      <c r="I65" s="3">
        <f t="shared" si="40"/>
        <v>0.97239935281241074</v>
      </c>
      <c r="J65" s="5">
        <f t="shared" si="47"/>
        <v>91681.60012020095</v>
      </c>
      <c r="K65" s="5">
        <f t="shared" si="41"/>
        <v>2530.4714985113042</v>
      </c>
      <c r="L65" s="5">
        <f t="shared" si="42"/>
        <v>452081.82185472641</v>
      </c>
      <c r="M65" s="5">
        <f t="shared" si="32"/>
        <v>2910835.8379203766</v>
      </c>
      <c r="N65" s="33">
        <f t="shared" si="43"/>
        <v>31.749400469713319</v>
      </c>
      <c r="O65" s="4"/>
      <c r="Q65" s="27" t="s">
        <v>56</v>
      </c>
      <c r="R65" s="29">
        <f t="shared" si="33"/>
        <v>91681.60012020095</v>
      </c>
      <c r="S65" s="29">
        <f t="shared" si="34"/>
        <v>452081.82185472641</v>
      </c>
      <c r="T65" s="35">
        <f t="shared" si="35"/>
        <v>31.749400469713319</v>
      </c>
      <c r="U65" s="42">
        <v>0.89970667843387275</v>
      </c>
      <c r="V65" s="43">
        <f t="shared" si="48"/>
        <v>0.10029332156612725</v>
      </c>
      <c r="W65" s="29">
        <f t="shared" si="44"/>
        <v>406741.0343212497</v>
      </c>
      <c r="X65" s="29">
        <f t="shared" si="36"/>
        <v>2203164.4606994139</v>
      </c>
      <c r="Y65" s="35">
        <f t="shared" si="45"/>
        <v>24.030606553669571</v>
      </c>
      <c r="Z65" s="36">
        <f t="shared" si="46"/>
        <v>7.7187939160437473</v>
      </c>
    </row>
    <row r="66" spans="1:26" s="2" customFormat="1" ht="13.2" x14ac:dyDescent="0.25">
      <c r="A66" s="2">
        <v>13</v>
      </c>
      <c r="B66" s="1" t="s">
        <v>57</v>
      </c>
      <c r="C66" s="1">
        <v>5</v>
      </c>
      <c r="D66" s="49">
        <f t="shared" si="37"/>
        <v>4113</v>
      </c>
      <c r="E66" s="49">
        <f t="shared" si="37"/>
        <v>33</v>
      </c>
      <c r="F66" s="3">
        <f t="shared" si="38"/>
        <v>8.023340627279359E-3</v>
      </c>
      <c r="G66" s="2">
        <v>0.5</v>
      </c>
      <c r="H66" s="3">
        <f t="shared" si="39"/>
        <v>3.9327851269217021E-2</v>
      </c>
      <c r="I66" s="3">
        <f t="shared" si="40"/>
        <v>0.96067214873078299</v>
      </c>
      <c r="J66" s="5">
        <f t="shared" si="47"/>
        <v>89151.128621689641</v>
      </c>
      <c r="K66" s="5">
        <f t="shared" si="41"/>
        <v>3506.1223269166467</v>
      </c>
      <c r="L66" s="5">
        <f t="shared" si="42"/>
        <v>436990.33729115652</v>
      </c>
      <c r="M66" s="5">
        <f t="shared" si="32"/>
        <v>2458754.0160656502</v>
      </c>
      <c r="N66" s="33">
        <f t="shared" si="43"/>
        <v>27.579617376458632</v>
      </c>
      <c r="O66" s="4"/>
      <c r="Q66" s="27" t="s">
        <v>58</v>
      </c>
      <c r="R66" s="29">
        <f t="shared" si="33"/>
        <v>89151.128621689641</v>
      </c>
      <c r="S66" s="29">
        <f t="shared" si="34"/>
        <v>436990.33729115652</v>
      </c>
      <c r="T66" s="35">
        <f t="shared" si="35"/>
        <v>27.579617376458632</v>
      </c>
      <c r="U66" s="42">
        <v>0.86438699185239576</v>
      </c>
      <c r="V66" s="43">
        <f t="shared" si="48"/>
        <v>0.13561300814760424</v>
      </c>
      <c r="W66" s="29">
        <f t="shared" si="44"/>
        <v>377728.7631196666</v>
      </c>
      <c r="X66" s="29">
        <f t="shared" si="36"/>
        <v>1796423.4263781644</v>
      </c>
      <c r="Y66" s="35">
        <f t="shared" si="45"/>
        <v>20.150316144636125</v>
      </c>
      <c r="Z66" s="36">
        <f t="shared" si="46"/>
        <v>7.4293012318225067</v>
      </c>
    </row>
    <row r="67" spans="1:26" s="2" customFormat="1" ht="13.2" x14ac:dyDescent="0.25">
      <c r="A67" s="2">
        <v>14</v>
      </c>
      <c r="B67" s="1" t="s">
        <v>59</v>
      </c>
      <c r="C67" s="1">
        <v>5</v>
      </c>
      <c r="D67" s="49">
        <f t="shared" si="37"/>
        <v>3409</v>
      </c>
      <c r="E67" s="49">
        <f t="shared" si="37"/>
        <v>44</v>
      </c>
      <c r="F67" s="3">
        <f t="shared" si="38"/>
        <v>1.2907010853622763E-2</v>
      </c>
      <c r="G67" s="2">
        <v>0.5</v>
      </c>
      <c r="H67" s="3">
        <f t="shared" si="39"/>
        <v>6.2517760727479402E-2</v>
      </c>
      <c r="I67" s="3">
        <f t="shared" si="40"/>
        <v>0.93748223927252061</v>
      </c>
      <c r="J67" s="5">
        <f t="shared" si="47"/>
        <v>85645.006294772989</v>
      </c>
      <c r="K67" s="5">
        <f t="shared" si="41"/>
        <v>5354.334011040085</v>
      </c>
      <c r="L67" s="5">
        <f t="shared" si="42"/>
        <v>414839.19644626469</v>
      </c>
      <c r="M67" s="5">
        <f t="shared" si="32"/>
        <v>2021763.6787744935</v>
      </c>
      <c r="N67" s="33">
        <f t="shared" si="43"/>
        <v>23.606322963139114</v>
      </c>
      <c r="O67" s="4"/>
      <c r="Q67" s="27" t="s">
        <v>60</v>
      </c>
      <c r="R67" s="29">
        <f t="shared" si="33"/>
        <v>85645.006294772989</v>
      </c>
      <c r="S67" s="29">
        <f t="shared" si="34"/>
        <v>414839.19644626469</v>
      </c>
      <c r="T67" s="35">
        <f t="shared" si="35"/>
        <v>23.606322963139114</v>
      </c>
      <c r="U67" s="42">
        <v>0.82345390469096191</v>
      </c>
      <c r="V67" s="43">
        <f t="shared" si="48"/>
        <v>0.17654609530903809</v>
      </c>
      <c r="W67" s="29">
        <f t="shared" si="44"/>
        <v>341600.95613253769</v>
      </c>
      <c r="X67" s="29">
        <f t="shared" si="36"/>
        <v>1418694.6632584978</v>
      </c>
      <c r="Y67" s="35">
        <f t="shared" si="45"/>
        <v>16.564826422869704</v>
      </c>
      <c r="Z67" s="36">
        <f t="shared" si="46"/>
        <v>7.0414965402694101</v>
      </c>
    </row>
    <row r="68" spans="1:26" s="2" customFormat="1" ht="13.2" x14ac:dyDescent="0.25">
      <c r="A68" s="2">
        <v>15</v>
      </c>
      <c r="B68" s="1" t="s">
        <v>61</v>
      </c>
      <c r="C68" s="1">
        <v>5</v>
      </c>
      <c r="D68" s="49">
        <f t="shared" si="37"/>
        <v>2616</v>
      </c>
      <c r="E68" s="49">
        <f t="shared" si="37"/>
        <v>54</v>
      </c>
      <c r="F68" s="3">
        <f t="shared" si="38"/>
        <v>2.0642201834862386E-2</v>
      </c>
      <c r="G68" s="2">
        <v>0.5</v>
      </c>
      <c r="H68" s="3">
        <f t="shared" si="39"/>
        <v>9.8146128680479824E-2</v>
      </c>
      <c r="I68" s="3">
        <f t="shared" si="40"/>
        <v>0.90185387131952022</v>
      </c>
      <c r="J68" s="5">
        <f t="shared" si="47"/>
        <v>80290.6722837329</v>
      </c>
      <c r="K68" s="5">
        <f t="shared" si="41"/>
        <v>7880.2186538014839</v>
      </c>
      <c r="L68" s="5">
        <f t="shared" si="42"/>
        <v>381752.81478416082</v>
      </c>
      <c r="M68" s="5">
        <f t="shared" si="32"/>
        <v>1606924.4823282289</v>
      </c>
      <c r="N68" s="33">
        <f t="shared" si="43"/>
        <v>20.013837680292983</v>
      </c>
      <c r="O68" s="4"/>
      <c r="Q68" s="27" t="s">
        <v>62</v>
      </c>
      <c r="R68" s="29">
        <f t="shared" si="33"/>
        <v>80290.6722837329</v>
      </c>
      <c r="S68" s="29">
        <f t="shared" si="34"/>
        <v>381752.81478416082</v>
      </c>
      <c r="T68" s="35">
        <f t="shared" si="35"/>
        <v>20.013837680292983</v>
      </c>
      <c r="U68" s="42">
        <v>0.7557222850963411</v>
      </c>
      <c r="V68" s="43">
        <f t="shared" si="48"/>
        <v>0.2442777149036589</v>
      </c>
      <c r="W68" s="29">
        <f t="shared" si="44"/>
        <v>288499.1095306463</v>
      </c>
      <c r="X68" s="29">
        <f t="shared" si="36"/>
        <v>1077093.7071259602</v>
      </c>
      <c r="Y68" s="35">
        <f t="shared" si="45"/>
        <v>13.414929486699318</v>
      </c>
      <c r="Z68" s="36">
        <f t="shared" si="46"/>
        <v>6.5989081935936653</v>
      </c>
    </row>
    <row r="69" spans="1:26" s="2" customFormat="1" ht="13.2" x14ac:dyDescent="0.25">
      <c r="A69" s="2">
        <v>16</v>
      </c>
      <c r="B69" s="1" t="s">
        <v>63</v>
      </c>
      <c r="C69" s="1">
        <v>5</v>
      </c>
      <c r="D69" s="49">
        <f t="shared" si="37"/>
        <v>1897</v>
      </c>
      <c r="E69" s="49">
        <f t="shared" si="37"/>
        <v>50</v>
      </c>
      <c r="F69" s="3">
        <f t="shared" si="38"/>
        <v>2.6357406431207171E-2</v>
      </c>
      <c r="G69" s="2">
        <v>0.5</v>
      </c>
      <c r="H69" s="3">
        <f t="shared" si="39"/>
        <v>0.12363996043521268</v>
      </c>
      <c r="I69" s="3">
        <f t="shared" si="40"/>
        <v>0.87636003956478736</v>
      </c>
      <c r="J69" s="5">
        <f t="shared" si="47"/>
        <v>72410.45362993142</v>
      </c>
      <c r="K69" s="5">
        <f t="shared" si="41"/>
        <v>8952.8256219005234</v>
      </c>
      <c r="L69" s="5">
        <f t="shared" si="42"/>
        <v>339670.20409490576</v>
      </c>
      <c r="M69" s="5">
        <f t="shared" si="32"/>
        <v>1225171.6675440681</v>
      </c>
      <c r="N69" s="33">
        <f t="shared" si="43"/>
        <v>16.919817597132603</v>
      </c>
      <c r="O69" s="4"/>
      <c r="Q69" s="27" t="s">
        <v>64</v>
      </c>
      <c r="R69" s="29">
        <f t="shared" si="33"/>
        <v>72410.45362993142</v>
      </c>
      <c r="S69" s="29">
        <f t="shared" si="34"/>
        <v>339670.20409490576</v>
      </c>
      <c r="T69" s="35">
        <f t="shared" si="35"/>
        <v>16.919817597132603</v>
      </c>
      <c r="U69" s="42">
        <v>0.69850988448397933</v>
      </c>
      <c r="V69" s="43">
        <f t="shared" si="48"/>
        <v>0.30149011551602067</v>
      </c>
      <c r="W69" s="29">
        <f t="shared" si="44"/>
        <v>237262.99502498229</v>
      </c>
      <c r="X69" s="29">
        <f t="shared" si="36"/>
        <v>788594.59759531391</v>
      </c>
      <c r="Y69" s="35">
        <f t="shared" si="45"/>
        <v>10.89061810916956</v>
      </c>
      <c r="Z69" s="36">
        <f t="shared" si="46"/>
        <v>6.0291994879630426</v>
      </c>
    </row>
    <row r="70" spans="1:26" s="2" customFormat="1" ht="13.2" x14ac:dyDescent="0.25">
      <c r="A70" s="2">
        <v>17</v>
      </c>
      <c r="B70" s="1" t="s">
        <v>65</v>
      </c>
      <c r="C70" s="1">
        <v>5</v>
      </c>
      <c r="D70" s="49">
        <f t="shared" si="37"/>
        <v>1104</v>
      </c>
      <c r="E70" s="49">
        <f t="shared" si="37"/>
        <v>39</v>
      </c>
      <c r="F70" s="3">
        <f t="shared" si="38"/>
        <v>3.5326086956521736E-2</v>
      </c>
      <c r="G70" s="2">
        <v>0.5</v>
      </c>
      <c r="H70" s="3">
        <f t="shared" si="39"/>
        <v>0.1622971285892634</v>
      </c>
      <c r="I70" s="3">
        <f t="shared" si="40"/>
        <v>0.83770287141073663</v>
      </c>
      <c r="J70" s="5">
        <f t="shared" si="47"/>
        <v>63457.628008030901</v>
      </c>
      <c r="K70" s="5">
        <f t="shared" si="41"/>
        <v>10298.990812789034</v>
      </c>
      <c r="L70" s="5">
        <f t="shared" si="42"/>
        <v>291540.66300818196</v>
      </c>
      <c r="M70" s="5">
        <f t="shared" si="32"/>
        <v>885501.46344916231</v>
      </c>
      <c r="N70" s="33">
        <f t="shared" si="43"/>
        <v>13.954216242326256</v>
      </c>
      <c r="O70" s="4"/>
      <c r="Q70" s="27" t="s">
        <v>66</v>
      </c>
      <c r="R70" s="29">
        <f t="shared" si="33"/>
        <v>63457.628008030901</v>
      </c>
      <c r="S70" s="29">
        <f t="shared" si="34"/>
        <v>291540.66300818196</v>
      </c>
      <c r="T70" s="35">
        <f t="shared" si="35"/>
        <v>13.954216242326256</v>
      </c>
      <c r="U70" s="42">
        <v>0.67065690345363116</v>
      </c>
      <c r="V70" s="43">
        <f t="shared" si="48"/>
        <v>0.32934309654636884</v>
      </c>
      <c r="W70" s="29">
        <f t="shared" si="44"/>
        <v>195523.75828388589</v>
      </c>
      <c r="X70" s="29">
        <f t="shared" si="36"/>
        <v>551331.60257033166</v>
      </c>
      <c r="Y70" s="35">
        <f t="shared" si="45"/>
        <v>8.6881848546333575</v>
      </c>
      <c r="Z70" s="36">
        <f t="shared" si="46"/>
        <v>5.2660313876928981</v>
      </c>
    </row>
    <row r="71" spans="1:26" s="2" customFormat="1" ht="13.2" x14ac:dyDescent="0.25">
      <c r="A71" s="2">
        <v>18</v>
      </c>
      <c r="B71" s="1" t="s">
        <v>67</v>
      </c>
      <c r="C71" s="1">
        <v>5</v>
      </c>
      <c r="D71" s="49">
        <f t="shared" ref="D71:E72" si="49">D21+D46</f>
        <v>748</v>
      </c>
      <c r="E71" s="49">
        <f t="shared" si="49"/>
        <v>44</v>
      </c>
      <c r="F71" s="3">
        <f t="shared" si="38"/>
        <v>5.8823529411764705E-2</v>
      </c>
      <c r="G71" s="2">
        <v>0.5</v>
      </c>
      <c r="H71" s="3">
        <f t="shared" si="39"/>
        <v>0.25641025641025644</v>
      </c>
      <c r="I71" s="3">
        <f t="shared" si="40"/>
        <v>0.74358974358974361</v>
      </c>
      <c r="J71" s="5">
        <f t="shared" si="47"/>
        <v>53158.63719524187</v>
      </c>
      <c r="K71" s="5">
        <f t="shared" si="41"/>
        <v>13630.419793651763</v>
      </c>
      <c r="L71" s="5">
        <f t="shared" si="42"/>
        <v>231717.13649207994</v>
      </c>
      <c r="M71" s="5">
        <f>L71+M72</f>
        <v>593960.80044098035</v>
      </c>
      <c r="N71" s="33">
        <f t="shared" si="43"/>
        <v>11.173363949483353</v>
      </c>
      <c r="O71" s="4"/>
      <c r="Q71" s="27" t="s">
        <v>68</v>
      </c>
      <c r="R71" s="29">
        <f t="shared" si="33"/>
        <v>53158.63719524187</v>
      </c>
      <c r="S71" s="29">
        <f t="shared" si="34"/>
        <v>231717.13649207994</v>
      </c>
      <c r="T71" s="35">
        <f t="shared" si="35"/>
        <v>11.173363949483353</v>
      </c>
      <c r="U71" s="42">
        <v>0.63527807449444496</v>
      </c>
      <c r="V71" s="43">
        <f t="shared" si="48"/>
        <v>0.36472192550555504</v>
      </c>
      <c r="W71" s="29">
        <f t="shared" si="44"/>
        <v>147204.81629805503</v>
      </c>
      <c r="X71" s="29">
        <f>X72+W71</f>
        <v>355807.8442864457</v>
      </c>
      <c r="Y71" s="35">
        <f t="shared" si="45"/>
        <v>6.6933214066348077</v>
      </c>
      <c r="Z71" s="36">
        <f t="shared" si="46"/>
        <v>4.4800425428485449</v>
      </c>
    </row>
    <row r="72" spans="1:26" s="2" customFormat="1" ht="13.2" x14ac:dyDescent="0.25">
      <c r="A72" s="12">
        <v>19</v>
      </c>
      <c r="B72" s="13" t="s">
        <v>69</v>
      </c>
      <c r="C72" s="12"/>
      <c r="D72" s="50">
        <f t="shared" si="49"/>
        <v>614</v>
      </c>
      <c r="E72" s="50">
        <f t="shared" si="49"/>
        <v>67</v>
      </c>
      <c r="F72" s="17">
        <f t="shared" si="38"/>
        <v>0.10912052117263844</v>
      </c>
      <c r="G72" s="12"/>
      <c r="H72" s="17">
        <v>1</v>
      </c>
      <c r="I72" s="17">
        <f t="shared" si="40"/>
        <v>0</v>
      </c>
      <c r="J72" s="21">
        <f t="shared" si="47"/>
        <v>39528.217401590111</v>
      </c>
      <c r="K72" s="21">
        <f t="shared" si="41"/>
        <v>39528.217401590111</v>
      </c>
      <c r="L72" s="21">
        <f>K72/F72</f>
        <v>362243.66394890042</v>
      </c>
      <c r="M72" s="21">
        <f>L72</f>
        <v>362243.66394890042</v>
      </c>
      <c r="N72" s="34">
        <f t="shared" si="43"/>
        <v>9.1641791044776113</v>
      </c>
      <c r="O72" s="4"/>
      <c r="Q72" s="30" t="s">
        <v>69</v>
      </c>
      <c r="R72" s="31">
        <f t="shared" si="33"/>
        <v>39528.217401590111</v>
      </c>
      <c r="S72" s="31">
        <f t="shared" si="34"/>
        <v>362243.66394890042</v>
      </c>
      <c r="T72" s="38">
        <f t="shared" si="35"/>
        <v>9.1641791044776113</v>
      </c>
      <c r="U72" s="44">
        <v>0.57586384179742911</v>
      </c>
      <c r="V72" s="45">
        <f t="shared" si="48"/>
        <v>0.42413615820257089</v>
      </c>
      <c r="W72" s="31">
        <f t="shared" si="44"/>
        <v>208603.02798839068</v>
      </c>
      <c r="X72" s="31">
        <f>W72</f>
        <v>208603.02798839068</v>
      </c>
      <c r="Y72" s="38">
        <f t="shared" si="45"/>
        <v>5.2773193860242014</v>
      </c>
      <c r="Z72" s="37">
        <f t="shared" si="46"/>
        <v>3.8868597184534099</v>
      </c>
    </row>
    <row r="73" spans="1:26" s="2" customFormat="1" ht="13.2" x14ac:dyDescent="0.25">
      <c r="B73" s="2" t="s">
        <v>70</v>
      </c>
      <c r="D73" s="25">
        <f>SUM(D54:D72)</f>
        <v>63506</v>
      </c>
      <c r="E73" s="25">
        <f>SUM(E54:E72)</f>
        <v>444</v>
      </c>
    </row>
    <row r="77" spans="1:26" s="51" customFormat="1" ht="17.399999999999999" x14ac:dyDescent="0.3">
      <c r="C77" s="52" t="s">
        <v>81</v>
      </c>
      <c r="D77" s="52" t="s">
        <v>82</v>
      </c>
      <c r="E77" s="52" t="s">
        <v>83</v>
      </c>
      <c r="F77" s="52" t="s">
        <v>19</v>
      </c>
      <c r="G77" s="52" t="s">
        <v>20</v>
      </c>
    </row>
    <row r="78" spans="1:26" s="51" customFormat="1" ht="17.399999999999999" x14ac:dyDescent="0.3">
      <c r="C78" s="52" t="s">
        <v>84</v>
      </c>
      <c r="D78" s="53">
        <v>0</v>
      </c>
      <c r="E78" s="54">
        <f>$N$4</f>
        <v>72.512673376631085</v>
      </c>
      <c r="F78" s="54">
        <f>$Y$4</f>
        <v>65.707196771855664</v>
      </c>
      <c r="G78" s="54">
        <f>E78-F78</f>
        <v>6.8054766047754214</v>
      </c>
    </row>
    <row r="79" spans="1:26" s="51" customFormat="1" ht="17.399999999999999" x14ac:dyDescent="0.3">
      <c r="C79" s="52" t="s">
        <v>85</v>
      </c>
      <c r="D79" s="53">
        <v>0</v>
      </c>
      <c r="E79" s="54">
        <f>$N$29</f>
        <v>83.785839016365543</v>
      </c>
      <c r="F79" s="54">
        <f>$Y$29</f>
        <v>73.081410857230694</v>
      </c>
      <c r="G79" s="54">
        <f t="shared" ref="G79:G80" si="50">E79-F79</f>
        <v>10.704428159134849</v>
      </c>
    </row>
    <row r="80" spans="1:26" s="51" customFormat="1" ht="17.399999999999999" x14ac:dyDescent="0.3">
      <c r="C80" s="52" t="s">
        <v>86</v>
      </c>
      <c r="D80" s="53">
        <v>0</v>
      </c>
      <c r="E80" s="54">
        <f>$N$54</f>
        <v>77.672067486321652</v>
      </c>
      <c r="F80" s="54">
        <f>$Y$54</f>
        <v>68.370506703470213</v>
      </c>
      <c r="G80" s="54">
        <f t="shared" si="50"/>
        <v>9.3015607828514391</v>
      </c>
    </row>
  </sheetData>
  <mergeCells count="30">
    <mergeCell ref="B51:N51"/>
    <mergeCell ref="Q51:Z51"/>
    <mergeCell ref="B52:B53"/>
    <mergeCell ref="R52:T52"/>
    <mergeCell ref="U52:U53"/>
    <mergeCell ref="V52:V53"/>
    <mergeCell ref="W52:W53"/>
    <mergeCell ref="X52:X53"/>
    <mergeCell ref="Y52:Y53"/>
    <mergeCell ref="Z52:Z53"/>
    <mergeCell ref="B26:N26"/>
    <mergeCell ref="Q26:Z26"/>
    <mergeCell ref="B27:B28"/>
    <mergeCell ref="R27:T27"/>
    <mergeCell ref="U27:U28"/>
    <mergeCell ref="V27:V28"/>
    <mergeCell ref="W27:W28"/>
    <mergeCell ref="X27:X28"/>
    <mergeCell ref="Y27:Y28"/>
    <mergeCell ref="Z27:Z28"/>
    <mergeCell ref="B1:N1"/>
    <mergeCell ref="Q1:Z1"/>
    <mergeCell ref="B2:B3"/>
    <mergeCell ref="R2:T2"/>
    <mergeCell ref="U2:U3"/>
    <mergeCell ref="V2:V3"/>
    <mergeCell ref="W2:W3"/>
    <mergeCell ref="X2:X3"/>
    <mergeCell ref="Y2:Y3"/>
    <mergeCell ref="Z2:Z3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90BD52-6858-A14B-B143-4ED1FCC27442}">
  <dimension ref="A1:Z80"/>
  <sheetViews>
    <sheetView topLeftCell="A29" workbookViewId="0">
      <selection activeCell="D29" sqref="D29:D47"/>
    </sheetView>
  </sheetViews>
  <sheetFormatPr defaultColWidth="8.796875" defaultRowHeight="13.8" x14ac:dyDescent="0.25"/>
  <cols>
    <col min="1" max="1" width="9" customWidth="1"/>
    <col min="4" max="4" width="10.19921875" bestFit="1" customWidth="1"/>
    <col min="8" max="8" width="19" customWidth="1"/>
    <col min="10" max="10" width="9.69921875" bestFit="1" customWidth="1"/>
    <col min="12" max="12" width="12.796875" bestFit="1" customWidth="1"/>
    <col min="21" max="22" width="20.19921875" customWidth="1"/>
    <col min="23" max="23" width="18.19921875" customWidth="1"/>
    <col min="24" max="24" width="20.296875" customWidth="1"/>
  </cols>
  <sheetData>
    <row r="1" spans="1:26" s="2" customFormat="1" ht="27.45" customHeight="1" thickBot="1" x14ac:dyDescent="0.3">
      <c r="B1" s="72" t="s">
        <v>87</v>
      </c>
      <c r="C1" s="72"/>
      <c r="D1" s="72"/>
      <c r="E1" s="72"/>
      <c r="F1" s="72"/>
      <c r="G1" s="72"/>
      <c r="H1" s="72"/>
      <c r="I1" s="72"/>
      <c r="J1" s="72"/>
      <c r="K1" s="72"/>
      <c r="L1" s="72"/>
      <c r="M1" s="72"/>
      <c r="N1" s="72"/>
      <c r="Q1" s="60" t="s">
        <v>90</v>
      </c>
      <c r="R1" s="61"/>
      <c r="S1" s="61"/>
      <c r="T1" s="61"/>
      <c r="U1" s="61"/>
      <c r="V1" s="61"/>
      <c r="W1" s="61"/>
      <c r="X1" s="61"/>
      <c r="Y1" s="61"/>
      <c r="Z1" s="62"/>
    </row>
    <row r="2" spans="1:26" s="9" customFormat="1" ht="35.549999999999997" customHeight="1" x14ac:dyDescent="0.25">
      <c r="A2" s="7"/>
      <c r="B2" s="67" t="s">
        <v>0</v>
      </c>
      <c r="C2" s="46" t="s">
        <v>1</v>
      </c>
      <c r="D2" s="47" t="s">
        <v>2</v>
      </c>
      <c r="E2" s="47" t="s">
        <v>3</v>
      </c>
      <c r="F2" s="47" t="s">
        <v>4</v>
      </c>
      <c r="G2" s="47" t="s">
        <v>5</v>
      </c>
      <c r="H2" s="47" t="s">
        <v>6</v>
      </c>
      <c r="I2" s="47" t="s">
        <v>7</v>
      </c>
      <c r="J2" s="47" t="s">
        <v>8</v>
      </c>
      <c r="K2" s="47" t="s">
        <v>9</v>
      </c>
      <c r="L2" s="47" t="s">
        <v>10</v>
      </c>
      <c r="M2" s="47" t="s">
        <v>11</v>
      </c>
      <c r="N2" s="48" t="s">
        <v>12</v>
      </c>
      <c r="Q2" s="26" t="s">
        <v>13</v>
      </c>
      <c r="R2" s="69" t="s">
        <v>14</v>
      </c>
      <c r="S2" s="69"/>
      <c r="T2" s="69"/>
      <c r="U2" s="64" t="s">
        <v>15</v>
      </c>
      <c r="V2" s="64" t="s">
        <v>16</v>
      </c>
      <c r="W2" s="70" t="s">
        <v>17</v>
      </c>
      <c r="X2" s="70" t="s">
        <v>18</v>
      </c>
      <c r="Y2" s="71" t="s">
        <v>19</v>
      </c>
      <c r="Z2" s="71" t="s">
        <v>20</v>
      </c>
    </row>
    <row r="3" spans="1:26" s="10" customFormat="1" ht="23.25" customHeight="1" thickBot="1" x14ac:dyDescent="0.35">
      <c r="B3" s="68"/>
      <c r="C3" s="11"/>
      <c r="D3" s="23" t="s">
        <v>21</v>
      </c>
      <c r="E3" s="23" t="s">
        <v>22</v>
      </c>
      <c r="F3" s="23" t="s">
        <v>23</v>
      </c>
      <c r="G3" s="23"/>
      <c r="H3" s="23" t="s">
        <v>24</v>
      </c>
      <c r="I3" s="23" t="s">
        <v>25</v>
      </c>
      <c r="J3" s="23" t="s">
        <v>26</v>
      </c>
      <c r="K3" s="23" t="s">
        <v>27</v>
      </c>
      <c r="L3" s="23" t="s">
        <v>28</v>
      </c>
      <c r="M3" s="23" t="s">
        <v>29</v>
      </c>
      <c r="N3" s="24" t="s">
        <v>30</v>
      </c>
      <c r="Q3" s="27" t="s">
        <v>31</v>
      </c>
      <c r="R3" s="28" t="s">
        <v>32</v>
      </c>
      <c r="S3" s="28" t="s">
        <v>33</v>
      </c>
      <c r="T3" s="28" t="s">
        <v>34</v>
      </c>
      <c r="U3" s="64"/>
      <c r="V3" s="64"/>
      <c r="W3" s="70"/>
      <c r="X3" s="70"/>
      <c r="Y3" s="71"/>
      <c r="Z3" s="71"/>
    </row>
    <row r="4" spans="1:26" s="2" customFormat="1" x14ac:dyDescent="0.25">
      <c r="A4" s="2">
        <v>1</v>
      </c>
      <c r="B4" s="1">
        <v>0</v>
      </c>
      <c r="C4" s="1">
        <v>1</v>
      </c>
      <c r="D4">
        <v>251</v>
      </c>
      <c r="E4"/>
      <c r="F4" s="3">
        <f>E4/D4</f>
        <v>0</v>
      </c>
      <c r="G4" s="2">
        <v>0.3</v>
      </c>
      <c r="H4" s="18">
        <f>C4*F4/(1+(1-G4)*C4*F4)</f>
        <v>0</v>
      </c>
      <c r="I4" s="18">
        <f>1-H4</f>
        <v>1</v>
      </c>
      <c r="J4" s="41">
        <v>100000</v>
      </c>
      <c r="K4" s="20">
        <f>J4*H4</f>
        <v>0</v>
      </c>
      <c r="L4" s="20">
        <f>C4*(J5+G4*K4)</f>
        <v>100000</v>
      </c>
      <c r="M4" s="5">
        <f t="shared" ref="M4:M20" si="0">L4+M5</f>
        <v>7227664.4047046648</v>
      </c>
      <c r="N4" s="32">
        <f>M4/J4</f>
        <v>72.276644047046645</v>
      </c>
      <c r="O4" s="4"/>
      <c r="Q4" s="39">
        <v>0</v>
      </c>
      <c r="R4" s="29">
        <f t="shared" ref="R4:R22" si="1">J4</f>
        <v>100000</v>
      </c>
      <c r="S4" s="29">
        <f t="shared" ref="S4:S22" si="2">L4</f>
        <v>100000</v>
      </c>
      <c r="T4" s="35">
        <f t="shared" ref="T4:T22" si="3">N4</f>
        <v>72.276644047046645</v>
      </c>
      <c r="U4" s="42">
        <v>0.96680194174873568</v>
      </c>
      <c r="V4" s="43">
        <f>1-U4</f>
        <v>3.3198058251264317E-2</v>
      </c>
      <c r="W4" s="29">
        <f>S4*U4</f>
        <v>96680.19417487357</v>
      </c>
      <c r="X4" s="29">
        <f t="shared" ref="X4:X20" si="4">X5+W4</f>
        <v>6547353.814044239</v>
      </c>
      <c r="Y4" s="40">
        <f>X4/R4</f>
        <v>65.473538140442386</v>
      </c>
      <c r="Z4" s="36">
        <f>T4-Y4</f>
        <v>6.8031059066042587</v>
      </c>
    </row>
    <row r="5" spans="1:26" s="2" customFormat="1" x14ac:dyDescent="0.25">
      <c r="A5" s="2">
        <v>2</v>
      </c>
      <c r="B5" s="1" t="s">
        <v>35</v>
      </c>
      <c r="C5" s="1">
        <v>4</v>
      </c>
      <c r="D5">
        <v>1275</v>
      </c>
      <c r="E5"/>
      <c r="F5" s="3">
        <f t="shared" ref="F5:F22" si="5">E5/D5</f>
        <v>0</v>
      </c>
      <c r="G5" s="2">
        <v>0.4</v>
      </c>
      <c r="H5" s="3">
        <f t="shared" ref="H5:H21" si="6">C5*F5/(1+(1-G5)*C5*F5)</f>
        <v>0</v>
      </c>
      <c r="I5" s="3">
        <f t="shared" ref="I5:I22" si="7">1-H5</f>
        <v>1</v>
      </c>
      <c r="J5" s="5">
        <f>I4*J4</f>
        <v>100000</v>
      </c>
      <c r="K5" s="5">
        <f t="shared" ref="K5:K22" si="8">J5*H5</f>
        <v>0</v>
      </c>
      <c r="L5" s="5">
        <f t="shared" ref="L5:L21" si="9">C5*(J6+G5*K5)</f>
        <v>400000</v>
      </c>
      <c r="M5" s="5">
        <f t="shared" si="0"/>
        <v>7127664.4047046648</v>
      </c>
      <c r="N5" s="33">
        <f t="shared" ref="N5:N22" si="10">M5/J5</f>
        <v>71.276644047046645</v>
      </c>
      <c r="O5" s="4"/>
      <c r="Q5" s="27" t="s">
        <v>36</v>
      </c>
      <c r="R5" s="29">
        <f t="shared" si="1"/>
        <v>100000</v>
      </c>
      <c r="S5" s="29">
        <f t="shared" si="2"/>
        <v>400000</v>
      </c>
      <c r="T5" s="35">
        <f t="shared" si="3"/>
        <v>71.276644047046645</v>
      </c>
      <c r="U5" s="42">
        <v>0.96680194174873568</v>
      </c>
      <c r="V5" s="43">
        <f>1-U5</f>
        <v>3.3198058251264317E-2</v>
      </c>
      <c r="W5" s="29">
        <f t="shared" ref="W5:W22" si="11">S5*U5</f>
        <v>386720.77669949428</v>
      </c>
      <c r="X5" s="29">
        <f t="shared" si="4"/>
        <v>6450673.6198693654</v>
      </c>
      <c r="Y5" s="35">
        <f t="shared" ref="Y5:Y22" si="12">X5/R5</f>
        <v>64.506736198693659</v>
      </c>
      <c r="Z5" s="36">
        <f t="shared" ref="Z5:Z22" si="13">T5-Y5</f>
        <v>6.769907848352986</v>
      </c>
    </row>
    <row r="6" spans="1:26" s="2" customFormat="1" x14ac:dyDescent="0.25">
      <c r="A6" s="2">
        <v>3</v>
      </c>
      <c r="B6" s="1" t="s">
        <v>37</v>
      </c>
      <c r="C6" s="1">
        <v>5</v>
      </c>
      <c r="D6">
        <v>1805</v>
      </c>
      <c r="E6">
        <v>1</v>
      </c>
      <c r="F6" s="3">
        <f t="shared" si="5"/>
        <v>5.54016620498615E-4</v>
      </c>
      <c r="G6" s="2">
        <v>0.5</v>
      </c>
      <c r="H6" s="3">
        <f t="shared" si="6"/>
        <v>2.7662517289073307E-3</v>
      </c>
      <c r="I6" s="3">
        <f t="shared" si="7"/>
        <v>0.99723374827109268</v>
      </c>
      <c r="J6" s="5">
        <f t="shared" ref="J6:J22" si="14">I5*J5</f>
        <v>100000</v>
      </c>
      <c r="K6" s="5">
        <f t="shared" si="8"/>
        <v>276.6251728907331</v>
      </c>
      <c r="L6" s="5">
        <f t="shared" si="9"/>
        <v>499308.43706777313</v>
      </c>
      <c r="M6" s="5">
        <f t="shared" si="0"/>
        <v>6727664.4047046648</v>
      </c>
      <c r="N6" s="33">
        <f t="shared" si="10"/>
        <v>67.276644047046645</v>
      </c>
      <c r="O6" s="4"/>
      <c r="Q6" s="27" t="s">
        <v>38</v>
      </c>
      <c r="R6" s="29">
        <f t="shared" si="1"/>
        <v>100000</v>
      </c>
      <c r="S6" s="29">
        <f t="shared" si="2"/>
        <v>499308.43706777313</v>
      </c>
      <c r="T6" s="35">
        <f t="shared" si="3"/>
        <v>67.276644047046645</v>
      </c>
      <c r="U6" s="42">
        <v>0.96680194174873568</v>
      </c>
      <c r="V6" s="43">
        <f>1-U6</f>
        <v>3.3198058251264317E-2</v>
      </c>
      <c r="W6" s="29">
        <f t="shared" si="11"/>
        <v>482732.36648864945</v>
      </c>
      <c r="X6" s="29">
        <f t="shared" si="4"/>
        <v>6063952.8431698708</v>
      </c>
      <c r="Y6" s="35">
        <f t="shared" si="12"/>
        <v>60.639528431698707</v>
      </c>
      <c r="Z6" s="36">
        <f t="shared" si="13"/>
        <v>6.6371156153479376</v>
      </c>
    </row>
    <row r="7" spans="1:26" s="2" customFormat="1" x14ac:dyDescent="0.25">
      <c r="A7" s="2">
        <v>4</v>
      </c>
      <c r="B7" s="1" t="s">
        <v>39</v>
      </c>
      <c r="C7" s="1">
        <v>5</v>
      </c>
      <c r="D7">
        <v>1867</v>
      </c>
      <c r="E7">
        <v>2</v>
      </c>
      <c r="F7" s="3">
        <f t="shared" si="5"/>
        <v>1.0712372790573112E-3</v>
      </c>
      <c r="G7" s="2">
        <v>0.5</v>
      </c>
      <c r="H7" s="3">
        <f t="shared" si="6"/>
        <v>5.3418803418803411E-3</v>
      </c>
      <c r="I7" s="3">
        <f t="shared" si="7"/>
        <v>0.99465811965811968</v>
      </c>
      <c r="J7" s="5">
        <f t="shared" si="14"/>
        <v>99723.374827109263</v>
      </c>
      <c r="K7" s="5">
        <f t="shared" si="8"/>
        <v>532.7103356148998</v>
      </c>
      <c r="L7" s="5">
        <f t="shared" si="9"/>
        <v>497285.09829650901</v>
      </c>
      <c r="M7" s="5">
        <f t="shared" si="0"/>
        <v>6228355.9676368916</v>
      </c>
      <c r="N7" s="33">
        <f t="shared" si="10"/>
        <v>62.456329606123063</v>
      </c>
      <c r="O7" s="4"/>
      <c r="Q7" s="27" t="s">
        <v>40</v>
      </c>
      <c r="R7" s="29">
        <f t="shared" si="1"/>
        <v>99723.374827109263</v>
      </c>
      <c r="S7" s="29">
        <f t="shared" si="2"/>
        <v>497285.09829650901</v>
      </c>
      <c r="T7" s="35">
        <f t="shared" si="3"/>
        <v>62.456329606123063</v>
      </c>
      <c r="U7" s="42">
        <v>0.96680194174873568</v>
      </c>
      <c r="V7" s="43">
        <f>1-U7</f>
        <v>3.3198058251264317E-2</v>
      </c>
      <c r="W7" s="29">
        <f t="shared" si="11"/>
        <v>480776.19863577583</v>
      </c>
      <c r="X7" s="29">
        <f t="shared" si="4"/>
        <v>5581220.4766812213</v>
      </c>
      <c r="Y7" s="35">
        <f t="shared" si="12"/>
        <v>55.9670236427257</v>
      </c>
      <c r="Z7" s="36">
        <f t="shared" si="13"/>
        <v>6.4893059633973635</v>
      </c>
    </row>
    <row r="8" spans="1:26" s="2" customFormat="1" x14ac:dyDescent="0.25">
      <c r="A8" s="2">
        <v>5</v>
      </c>
      <c r="B8" s="1" t="s">
        <v>41</v>
      </c>
      <c r="C8" s="1">
        <v>5</v>
      </c>
      <c r="D8">
        <v>2014</v>
      </c>
      <c r="E8">
        <v>4</v>
      </c>
      <c r="F8" s="3">
        <f t="shared" si="5"/>
        <v>1.9860973187686196E-3</v>
      </c>
      <c r="G8" s="2">
        <v>0.5</v>
      </c>
      <c r="H8" s="3">
        <f t="shared" si="6"/>
        <v>9.881422924901186E-3</v>
      </c>
      <c r="I8" s="3">
        <f t="shared" si="7"/>
        <v>0.99011857707509876</v>
      </c>
      <c r="J8" s="5">
        <f t="shared" si="14"/>
        <v>99190.664491494361</v>
      </c>
      <c r="K8" s="5">
        <f t="shared" si="8"/>
        <v>980.1449060424344</v>
      </c>
      <c r="L8" s="5">
        <f t="shared" si="9"/>
        <v>493502.96019236569</v>
      </c>
      <c r="M8" s="5">
        <f t="shared" si="0"/>
        <v>5731070.8693403825</v>
      </c>
      <c r="N8" s="33">
        <f t="shared" si="10"/>
        <v>57.778329228067868</v>
      </c>
      <c r="O8" s="4"/>
      <c r="Q8" s="27" t="s">
        <v>42</v>
      </c>
      <c r="R8" s="29">
        <f t="shared" si="1"/>
        <v>99190.664491494361</v>
      </c>
      <c r="S8" s="29">
        <f t="shared" si="2"/>
        <v>493502.96019236569</v>
      </c>
      <c r="T8" s="35">
        <f t="shared" si="3"/>
        <v>57.778329228067868</v>
      </c>
      <c r="U8" s="42">
        <v>0.96680194174873568</v>
      </c>
      <c r="V8" s="43">
        <f>1-U8</f>
        <v>3.3198058251264317E-2</v>
      </c>
      <c r="W8" s="29">
        <f t="shared" si="11"/>
        <v>477119.62017272814</v>
      </c>
      <c r="X8" s="29">
        <f t="shared" si="4"/>
        <v>5100444.2780454457</v>
      </c>
      <c r="Y8" s="35">
        <f t="shared" si="12"/>
        <v>51.420608019848586</v>
      </c>
      <c r="Z8" s="36">
        <f t="shared" si="13"/>
        <v>6.3577212082192816</v>
      </c>
    </row>
    <row r="9" spans="1:26" s="2" customFormat="1" x14ac:dyDescent="0.25">
      <c r="A9" s="2">
        <v>6</v>
      </c>
      <c r="B9" s="1" t="s">
        <v>43</v>
      </c>
      <c r="C9" s="1">
        <v>5</v>
      </c>
      <c r="D9">
        <v>2051</v>
      </c>
      <c r="E9">
        <v>5</v>
      </c>
      <c r="F9" s="3">
        <f t="shared" si="5"/>
        <v>2.4378352023403218E-3</v>
      </c>
      <c r="G9" s="2">
        <v>0.5</v>
      </c>
      <c r="H9" s="3">
        <f t="shared" si="6"/>
        <v>1.21153380179307E-2</v>
      </c>
      <c r="I9" s="3">
        <f t="shared" si="7"/>
        <v>0.98788466198206926</v>
      </c>
      <c r="J9" s="5">
        <f t="shared" si="14"/>
        <v>98210.519585451926</v>
      </c>
      <c r="K9" s="5">
        <f t="shared" si="8"/>
        <v>1189.8536416943534</v>
      </c>
      <c r="L9" s="5">
        <f t="shared" si="9"/>
        <v>488077.96382302372</v>
      </c>
      <c r="M9" s="5">
        <f t="shared" si="0"/>
        <v>5237567.9091480169</v>
      </c>
      <c r="N9" s="33">
        <f t="shared" si="10"/>
        <v>53.330009160483719</v>
      </c>
      <c r="O9" s="4"/>
      <c r="Q9" s="27" t="s">
        <v>44</v>
      </c>
      <c r="R9" s="29">
        <f t="shared" si="1"/>
        <v>98210.519585451926</v>
      </c>
      <c r="S9" s="29">
        <f t="shared" si="2"/>
        <v>488077.96382302372</v>
      </c>
      <c r="T9" s="35">
        <f t="shared" si="3"/>
        <v>53.330009160483719</v>
      </c>
      <c r="U9" s="42">
        <v>0.9555940589531835</v>
      </c>
      <c r="V9" s="43">
        <f t="shared" ref="V9:V22" si="15">1-U9</f>
        <v>4.4405941046816499E-2</v>
      </c>
      <c r="W9" s="29">
        <f t="shared" si="11"/>
        <v>466404.40253524831</v>
      </c>
      <c r="X9" s="29">
        <f t="shared" si="4"/>
        <v>4623324.6578727178</v>
      </c>
      <c r="Y9" s="35">
        <f t="shared" si="12"/>
        <v>47.075656226928039</v>
      </c>
      <c r="Z9" s="36">
        <f t="shared" si="13"/>
        <v>6.2543529335556798</v>
      </c>
    </row>
    <row r="10" spans="1:26" s="2" customFormat="1" x14ac:dyDescent="0.25">
      <c r="A10" s="2">
        <v>7</v>
      </c>
      <c r="B10" s="1" t="s">
        <v>45</v>
      </c>
      <c r="C10" s="1">
        <v>5</v>
      </c>
      <c r="D10">
        <v>2310</v>
      </c>
      <c r="E10">
        <v>4</v>
      </c>
      <c r="F10" s="3">
        <f t="shared" si="5"/>
        <v>1.7316017316017316E-3</v>
      </c>
      <c r="G10" s="2">
        <v>0.5</v>
      </c>
      <c r="H10" s="3">
        <f t="shared" si="6"/>
        <v>8.6206896551724137E-3</v>
      </c>
      <c r="I10" s="3">
        <f t="shared" si="7"/>
        <v>0.99137931034482762</v>
      </c>
      <c r="J10" s="5">
        <f t="shared" si="14"/>
        <v>97020.665943757573</v>
      </c>
      <c r="K10" s="5">
        <f t="shared" si="8"/>
        <v>836.3850512392894</v>
      </c>
      <c r="L10" s="5">
        <f t="shared" si="9"/>
        <v>483012.36709068966</v>
      </c>
      <c r="M10" s="5">
        <f t="shared" si="0"/>
        <v>4749489.9453249937</v>
      </c>
      <c r="N10" s="33">
        <f t="shared" si="10"/>
        <v>48.953384303486956</v>
      </c>
      <c r="O10" s="4"/>
      <c r="Q10" s="27" t="s">
        <v>46</v>
      </c>
      <c r="R10" s="29">
        <f t="shared" si="1"/>
        <v>97020.665943757573</v>
      </c>
      <c r="S10" s="29">
        <f t="shared" si="2"/>
        <v>483012.36709068966</v>
      </c>
      <c r="T10" s="35">
        <f t="shared" si="3"/>
        <v>48.953384303486956</v>
      </c>
      <c r="U10" s="42">
        <v>0.96363095511775332</v>
      </c>
      <c r="V10" s="43">
        <f t="shared" si="15"/>
        <v>3.6369044882246682E-2</v>
      </c>
      <c r="W10" s="29">
        <f t="shared" si="11"/>
        <v>465445.66863328818</v>
      </c>
      <c r="X10" s="29">
        <f t="shared" si="4"/>
        <v>4156920.2553374697</v>
      </c>
      <c r="Y10" s="35">
        <f t="shared" si="12"/>
        <v>42.845719671180333</v>
      </c>
      <c r="Z10" s="36">
        <f t="shared" si="13"/>
        <v>6.1076646323066228</v>
      </c>
    </row>
    <row r="11" spans="1:26" s="2" customFormat="1" x14ac:dyDescent="0.25">
      <c r="A11" s="2">
        <v>8</v>
      </c>
      <c r="B11" s="1" t="s">
        <v>47</v>
      </c>
      <c r="C11" s="1">
        <v>5</v>
      </c>
      <c r="D11">
        <v>2234</v>
      </c>
      <c r="E11">
        <v>14</v>
      </c>
      <c r="F11" s="3">
        <f t="shared" si="5"/>
        <v>6.2667860340196958E-3</v>
      </c>
      <c r="G11" s="2">
        <v>0.5</v>
      </c>
      <c r="H11" s="3">
        <f t="shared" si="6"/>
        <v>3.0850594975760252E-2</v>
      </c>
      <c r="I11" s="3">
        <f t="shared" si="7"/>
        <v>0.96914940502423974</v>
      </c>
      <c r="J11" s="5">
        <f t="shared" si="14"/>
        <v>96184.280892518291</v>
      </c>
      <c r="K11" s="5">
        <f t="shared" si="8"/>
        <v>2967.3422928498376</v>
      </c>
      <c r="L11" s="5">
        <f t="shared" si="9"/>
        <v>473503.04873046692</v>
      </c>
      <c r="M11" s="5">
        <f t="shared" si="0"/>
        <v>4266477.5782343037</v>
      </c>
      <c r="N11" s="33">
        <f t="shared" si="10"/>
        <v>44.357326775691185</v>
      </c>
      <c r="O11" s="4"/>
      <c r="Q11" s="27" t="s">
        <v>48</v>
      </c>
      <c r="R11" s="29">
        <f t="shared" si="1"/>
        <v>96184.280892518291</v>
      </c>
      <c r="S11" s="29">
        <f t="shared" si="2"/>
        <v>473503.04873046692</v>
      </c>
      <c r="T11" s="35">
        <f t="shared" si="3"/>
        <v>44.357326775691185</v>
      </c>
      <c r="U11" s="42">
        <v>0.96005435016735896</v>
      </c>
      <c r="V11" s="43">
        <f t="shared" si="15"/>
        <v>3.9945649832641039E-2</v>
      </c>
      <c r="W11" s="29">
        <f t="shared" si="11"/>
        <v>454588.66175119171</v>
      </c>
      <c r="X11" s="29">
        <f t="shared" si="4"/>
        <v>3691474.5867041815</v>
      </c>
      <c r="Y11" s="35">
        <f t="shared" si="12"/>
        <v>38.379187871968831</v>
      </c>
      <c r="Z11" s="36">
        <f t="shared" si="13"/>
        <v>5.9781389037223533</v>
      </c>
    </row>
    <row r="12" spans="1:26" s="2" customFormat="1" x14ac:dyDescent="0.25">
      <c r="A12" s="2">
        <v>9</v>
      </c>
      <c r="B12" s="1" t="s">
        <v>49</v>
      </c>
      <c r="C12" s="1">
        <v>5</v>
      </c>
      <c r="D12">
        <v>2522</v>
      </c>
      <c r="E12">
        <v>9</v>
      </c>
      <c r="F12" s="3">
        <f t="shared" si="5"/>
        <v>3.5685963521015066E-3</v>
      </c>
      <c r="G12" s="2">
        <v>0.5</v>
      </c>
      <c r="H12" s="3">
        <f t="shared" si="6"/>
        <v>1.7685203379838869E-2</v>
      </c>
      <c r="I12" s="3">
        <f t="shared" si="7"/>
        <v>0.98231479662016108</v>
      </c>
      <c r="J12" s="5">
        <f t="shared" si="14"/>
        <v>93216.938599668458</v>
      </c>
      <c r="K12" s="5">
        <f t="shared" si="8"/>
        <v>1648.560517581089</v>
      </c>
      <c r="L12" s="5">
        <f t="shared" si="9"/>
        <v>461963.29170438956</v>
      </c>
      <c r="M12" s="5">
        <f t="shared" si="0"/>
        <v>3792974.5295038368</v>
      </c>
      <c r="N12" s="33">
        <f t="shared" si="10"/>
        <v>40.689756459319369</v>
      </c>
      <c r="O12" s="4"/>
      <c r="Q12" s="27" t="s">
        <v>50</v>
      </c>
      <c r="R12" s="29">
        <f t="shared" si="1"/>
        <v>93216.938599668458</v>
      </c>
      <c r="S12" s="29">
        <f t="shared" si="2"/>
        <v>461963.29170438956</v>
      </c>
      <c r="T12" s="35">
        <f t="shared" si="3"/>
        <v>40.689756459319369</v>
      </c>
      <c r="U12" s="42">
        <v>0.94127750867207383</v>
      </c>
      <c r="V12" s="43">
        <f t="shared" si="15"/>
        <v>5.8722491327926174E-2</v>
      </c>
      <c r="W12" s="29">
        <f t="shared" si="11"/>
        <v>434835.65631345834</v>
      </c>
      <c r="X12" s="29">
        <f t="shared" si="4"/>
        <v>3236885.9249529899</v>
      </c>
      <c r="Y12" s="35">
        <f t="shared" si="12"/>
        <v>34.724224734028141</v>
      </c>
      <c r="Z12" s="36">
        <f t="shared" si="13"/>
        <v>5.9655317252912283</v>
      </c>
    </row>
    <row r="13" spans="1:26" s="2" customFormat="1" x14ac:dyDescent="0.25">
      <c r="A13" s="2">
        <v>10</v>
      </c>
      <c r="B13" s="1" t="s">
        <v>51</v>
      </c>
      <c r="C13" s="1">
        <v>5</v>
      </c>
      <c r="D13">
        <v>2841</v>
      </c>
      <c r="E13">
        <v>12</v>
      </c>
      <c r="F13" s="3">
        <f t="shared" si="5"/>
        <v>4.2238648363252373E-3</v>
      </c>
      <c r="G13" s="2">
        <v>0.5</v>
      </c>
      <c r="H13" s="3">
        <f t="shared" si="6"/>
        <v>2.0898641588296761E-2</v>
      </c>
      <c r="I13" s="3">
        <f t="shared" si="7"/>
        <v>0.9791013584117032</v>
      </c>
      <c r="J13" s="5">
        <f t="shared" si="14"/>
        <v>91568.378082087365</v>
      </c>
      <c r="K13" s="5">
        <f t="shared" si="8"/>
        <v>1913.6547143591927</v>
      </c>
      <c r="L13" s="5">
        <f t="shared" si="9"/>
        <v>453057.75362453889</v>
      </c>
      <c r="M13" s="5">
        <f t="shared" si="0"/>
        <v>3331011.237799447</v>
      </c>
      <c r="N13" s="33">
        <f t="shared" si="10"/>
        <v>36.377309586212498</v>
      </c>
      <c r="O13" s="4"/>
      <c r="Q13" s="27" t="s">
        <v>52</v>
      </c>
      <c r="R13" s="29">
        <f t="shared" si="1"/>
        <v>91568.378082087365</v>
      </c>
      <c r="S13" s="29">
        <f t="shared" si="2"/>
        <v>453057.75362453889</v>
      </c>
      <c r="T13" s="35">
        <f t="shared" si="3"/>
        <v>36.377309586212498</v>
      </c>
      <c r="U13" s="42">
        <v>0.95386474178345915</v>
      </c>
      <c r="V13" s="43">
        <f t="shared" si="15"/>
        <v>4.6135258216540853E-2</v>
      </c>
      <c r="W13" s="29">
        <f t="shared" si="11"/>
        <v>432155.81717406487</v>
      </c>
      <c r="X13" s="29">
        <f t="shared" si="4"/>
        <v>2802050.2686395315</v>
      </c>
      <c r="Y13" s="35">
        <f t="shared" si="12"/>
        <v>30.600632307013303</v>
      </c>
      <c r="Z13" s="36">
        <f t="shared" si="13"/>
        <v>5.7766772791991947</v>
      </c>
    </row>
    <row r="14" spans="1:26" s="2" customFormat="1" x14ac:dyDescent="0.25">
      <c r="A14" s="2">
        <v>11</v>
      </c>
      <c r="B14" s="1" t="s">
        <v>53</v>
      </c>
      <c r="C14" s="1">
        <v>5</v>
      </c>
      <c r="D14">
        <v>2749</v>
      </c>
      <c r="E14">
        <v>26</v>
      </c>
      <c r="F14" s="3">
        <f t="shared" si="5"/>
        <v>9.4579847217169874E-3</v>
      </c>
      <c r="G14" s="2">
        <v>0.5</v>
      </c>
      <c r="H14" s="3">
        <f t="shared" si="6"/>
        <v>4.6197583511016348E-2</v>
      </c>
      <c r="I14" s="3">
        <f t="shared" si="7"/>
        <v>0.95380241648898367</v>
      </c>
      <c r="J14" s="5">
        <f t="shared" si="14"/>
        <v>89654.723367728177</v>
      </c>
      <c r="K14" s="5">
        <f t="shared" si="8"/>
        <v>4141.8315699376908</v>
      </c>
      <c r="L14" s="5">
        <f t="shared" si="9"/>
        <v>437919.03791379672</v>
      </c>
      <c r="M14" s="5">
        <f t="shared" si="0"/>
        <v>2877953.4841749081</v>
      </c>
      <c r="N14" s="33">
        <f t="shared" si="10"/>
        <v>32.100411178234104</v>
      </c>
      <c r="O14" s="4"/>
      <c r="Q14" s="27" t="s">
        <v>54</v>
      </c>
      <c r="R14" s="29">
        <f t="shared" si="1"/>
        <v>89654.723367728177</v>
      </c>
      <c r="S14" s="29">
        <f t="shared" si="2"/>
        <v>437919.03791379672</v>
      </c>
      <c r="T14" s="35">
        <f t="shared" si="3"/>
        <v>32.100411178234104</v>
      </c>
      <c r="U14" s="42">
        <v>0.94210046609890041</v>
      </c>
      <c r="V14" s="43">
        <f t="shared" si="15"/>
        <v>5.7899533901099587E-2</v>
      </c>
      <c r="W14" s="29">
        <f t="shared" si="11"/>
        <v>412563.72973216994</v>
      </c>
      <c r="X14" s="29">
        <f t="shared" si="4"/>
        <v>2369894.4514654665</v>
      </c>
      <c r="Y14" s="35">
        <f t="shared" si="12"/>
        <v>26.433570507435483</v>
      </c>
      <c r="Z14" s="36">
        <f t="shared" si="13"/>
        <v>5.6668406707986207</v>
      </c>
    </row>
    <row r="15" spans="1:26" s="2" customFormat="1" x14ac:dyDescent="0.25">
      <c r="A15" s="2">
        <v>12</v>
      </c>
      <c r="B15" s="1" t="s">
        <v>55</v>
      </c>
      <c r="C15" s="1">
        <v>5</v>
      </c>
      <c r="D15">
        <v>2512</v>
      </c>
      <c r="E15">
        <v>29</v>
      </c>
      <c r="F15" s="3">
        <f t="shared" si="5"/>
        <v>1.1544585987261146E-2</v>
      </c>
      <c r="G15" s="2">
        <v>0.5</v>
      </c>
      <c r="H15" s="3">
        <f t="shared" si="6"/>
        <v>5.6103695105436245E-2</v>
      </c>
      <c r="I15" s="3">
        <f t="shared" si="7"/>
        <v>0.94389630489456378</v>
      </c>
      <c r="J15" s="5">
        <f t="shared" si="14"/>
        <v>85512.891797790493</v>
      </c>
      <c r="K15" s="5">
        <f t="shared" si="8"/>
        <v>4797.5892090073976</v>
      </c>
      <c r="L15" s="5">
        <f t="shared" si="9"/>
        <v>415570.485966434</v>
      </c>
      <c r="M15" s="5">
        <f t="shared" si="0"/>
        <v>2440034.4462611116</v>
      </c>
      <c r="N15" s="33">
        <f t="shared" si="10"/>
        <v>28.534112166747679</v>
      </c>
      <c r="O15" s="4"/>
      <c r="Q15" s="27" t="s">
        <v>56</v>
      </c>
      <c r="R15" s="29">
        <f t="shared" si="1"/>
        <v>85512.891797790493</v>
      </c>
      <c r="S15" s="29">
        <f t="shared" si="2"/>
        <v>415570.485966434</v>
      </c>
      <c r="T15" s="35">
        <f t="shared" si="3"/>
        <v>28.534112166747679</v>
      </c>
      <c r="U15" s="42">
        <v>0.91645683631107144</v>
      </c>
      <c r="V15" s="43">
        <f t="shared" si="15"/>
        <v>8.3543163688928557E-2</v>
      </c>
      <c r="W15" s="29">
        <f t="shared" si="11"/>
        <v>380852.41283305263</v>
      </c>
      <c r="X15" s="29">
        <f t="shared" si="4"/>
        <v>1957330.7217332965</v>
      </c>
      <c r="Y15" s="35">
        <f t="shared" si="12"/>
        <v>22.889305700966489</v>
      </c>
      <c r="Z15" s="36">
        <f t="shared" si="13"/>
        <v>5.6448064657811905</v>
      </c>
    </row>
    <row r="16" spans="1:26" s="2" customFormat="1" x14ac:dyDescent="0.25">
      <c r="A16" s="2">
        <v>13</v>
      </c>
      <c r="B16" s="1" t="s">
        <v>57</v>
      </c>
      <c r="C16" s="1">
        <v>5</v>
      </c>
      <c r="D16">
        <v>2081</v>
      </c>
      <c r="E16">
        <v>25</v>
      </c>
      <c r="F16" s="3">
        <f t="shared" si="5"/>
        <v>1.2013455069678039E-2</v>
      </c>
      <c r="G16" s="2">
        <v>0.5</v>
      </c>
      <c r="H16" s="3">
        <f t="shared" si="6"/>
        <v>5.8315838581758796E-2</v>
      </c>
      <c r="I16" s="3">
        <f t="shared" si="7"/>
        <v>0.94168416141824118</v>
      </c>
      <c r="J16" s="5">
        <f t="shared" si="14"/>
        <v>80715.302588783103</v>
      </c>
      <c r="K16" s="5">
        <f t="shared" si="8"/>
        <v>4706.980556845293</v>
      </c>
      <c r="L16" s="5">
        <f t="shared" si="9"/>
        <v>391809.06155180221</v>
      </c>
      <c r="M16" s="5">
        <f t="shared" si="0"/>
        <v>2024463.9602946774</v>
      </c>
      <c r="N16" s="33">
        <f t="shared" si="10"/>
        <v>25.081538386947884</v>
      </c>
      <c r="O16" s="4"/>
      <c r="Q16" s="27" t="s">
        <v>58</v>
      </c>
      <c r="R16" s="29">
        <f t="shared" si="1"/>
        <v>80715.302588783103</v>
      </c>
      <c r="S16" s="29">
        <f t="shared" si="2"/>
        <v>391809.06155180221</v>
      </c>
      <c r="T16" s="35">
        <f t="shared" si="3"/>
        <v>25.081538386947884</v>
      </c>
      <c r="U16" s="42">
        <v>0.8859396016463057</v>
      </c>
      <c r="V16" s="43">
        <f t="shared" si="15"/>
        <v>0.1140603983536943</v>
      </c>
      <c r="W16" s="29">
        <f t="shared" si="11"/>
        <v>347119.1639126165</v>
      </c>
      <c r="X16" s="29">
        <f t="shared" si="4"/>
        <v>1576478.3089002438</v>
      </c>
      <c r="Y16" s="35">
        <f t="shared" si="12"/>
        <v>19.531343603230511</v>
      </c>
      <c r="Z16" s="36">
        <f t="shared" si="13"/>
        <v>5.5501947837173731</v>
      </c>
    </row>
    <row r="17" spans="1:26" s="2" customFormat="1" x14ac:dyDescent="0.25">
      <c r="A17" s="2">
        <v>14</v>
      </c>
      <c r="B17" s="1" t="s">
        <v>59</v>
      </c>
      <c r="C17" s="1">
        <v>5</v>
      </c>
      <c r="D17">
        <v>1747</v>
      </c>
      <c r="E17">
        <v>22</v>
      </c>
      <c r="F17" s="3">
        <f t="shared" si="5"/>
        <v>1.2593016599885518E-2</v>
      </c>
      <c r="G17" s="2">
        <v>0.5</v>
      </c>
      <c r="H17" s="3">
        <f t="shared" si="6"/>
        <v>6.1043285238623755E-2</v>
      </c>
      <c r="I17" s="3">
        <f t="shared" si="7"/>
        <v>0.93895671476137621</v>
      </c>
      <c r="J17" s="5">
        <f t="shared" si="14"/>
        <v>76008.322031937802</v>
      </c>
      <c r="K17" s="5">
        <f t="shared" si="8"/>
        <v>4639.7976823047493</v>
      </c>
      <c r="L17" s="5">
        <f t="shared" si="9"/>
        <v>368442.11595392716</v>
      </c>
      <c r="M17" s="5">
        <f t="shared" si="0"/>
        <v>1632654.8987428753</v>
      </c>
      <c r="N17" s="33">
        <f t="shared" si="10"/>
        <v>21.479949235780431</v>
      </c>
      <c r="O17" s="4"/>
      <c r="Q17" s="27" t="s">
        <v>60</v>
      </c>
      <c r="R17" s="29">
        <f t="shared" si="1"/>
        <v>76008.322031937802</v>
      </c>
      <c r="S17" s="29">
        <f t="shared" si="2"/>
        <v>368442.11595392716</v>
      </c>
      <c r="T17" s="35">
        <f t="shared" si="3"/>
        <v>21.479949235780431</v>
      </c>
      <c r="U17" s="42">
        <v>0.85631920960893304</v>
      </c>
      <c r="V17" s="43">
        <f t="shared" si="15"/>
        <v>0.14368079039106696</v>
      </c>
      <c r="W17" s="29">
        <f t="shared" si="11"/>
        <v>315504.06152030977</v>
      </c>
      <c r="X17" s="29">
        <f t="shared" si="4"/>
        <v>1229359.1449876274</v>
      </c>
      <c r="Y17" s="35">
        <f t="shared" si="12"/>
        <v>16.1740071629402</v>
      </c>
      <c r="Z17" s="36">
        <f t="shared" si="13"/>
        <v>5.3059420728402316</v>
      </c>
    </row>
    <row r="18" spans="1:26" s="2" customFormat="1" x14ac:dyDescent="0.25">
      <c r="A18" s="2">
        <v>15</v>
      </c>
      <c r="B18" s="1" t="s">
        <v>61</v>
      </c>
      <c r="C18" s="1">
        <v>5</v>
      </c>
      <c r="D18">
        <v>1319</v>
      </c>
      <c r="E18">
        <v>23</v>
      </c>
      <c r="F18" s="3">
        <f t="shared" si="5"/>
        <v>1.7437452615617893E-2</v>
      </c>
      <c r="G18" s="2">
        <v>0.5</v>
      </c>
      <c r="H18" s="3">
        <f t="shared" si="6"/>
        <v>8.3545223392662543E-2</v>
      </c>
      <c r="I18" s="3">
        <f t="shared" si="7"/>
        <v>0.91645477660733743</v>
      </c>
      <c r="J18" s="5">
        <f t="shared" si="14"/>
        <v>71368.524349633051</v>
      </c>
      <c r="K18" s="5">
        <f t="shared" si="8"/>
        <v>5962.4993099947696</v>
      </c>
      <c r="L18" s="5">
        <f t="shared" si="9"/>
        <v>341936.3734731783</v>
      </c>
      <c r="M18" s="5">
        <f t="shared" si="0"/>
        <v>1264212.7827889482</v>
      </c>
      <c r="N18" s="33">
        <f t="shared" si="10"/>
        <v>17.713870285387905</v>
      </c>
      <c r="O18" s="4"/>
      <c r="Q18" s="27" t="s">
        <v>62</v>
      </c>
      <c r="R18" s="29">
        <f t="shared" si="1"/>
        <v>71368.524349633051</v>
      </c>
      <c r="S18" s="29">
        <f t="shared" si="2"/>
        <v>341936.3734731783</v>
      </c>
      <c r="T18" s="35">
        <f t="shared" si="3"/>
        <v>17.713870285387905</v>
      </c>
      <c r="U18" s="42">
        <v>0.77613843304153718</v>
      </c>
      <c r="V18" s="43">
        <f t="shared" si="15"/>
        <v>0.22386156695846282</v>
      </c>
      <c r="W18" s="29">
        <f t="shared" si="11"/>
        <v>265389.96110737848</v>
      </c>
      <c r="X18" s="29">
        <f t="shared" si="4"/>
        <v>913855.08346731751</v>
      </c>
      <c r="Y18" s="35">
        <f t="shared" si="12"/>
        <v>12.804735586101778</v>
      </c>
      <c r="Z18" s="36">
        <f t="shared" si="13"/>
        <v>4.9091346992861276</v>
      </c>
    </row>
    <row r="19" spans="1:26" s="2" customFormat="1" x14ac:dyDescent="0.25">
      <c r="A19" s="2">
        <v>16</v>
      </c>
      <c r="B19" s="1" t="s">
        <v>63</v>
      </c>
      <c r="C19" s="1">
        <v>5</v>
      </c>
      <c r="D19">
        <v>900</v>
      </c>
      <c r="E19">
        <v>33</v>
      </c>
      <c r="F19" s="3">
        <f t="shared" si="5"/>
        <v>3.6666666666666667E-2</v>
      </c>
      <c r="G19" s="2">
        <v>0.5</v>
      </c>
      <c r="H19" s="3">
        <f t="shared" si="6"/>
        <v>0.16793893129770993</v>
      </c>
      <c r="I19" s="3">
        <f t="shared" si="7"/>
        <v>0.83206106870229002</v>
      </c>
      <c r="J19" s="5">
        <f t="shared" si="14"/>
        <v>65406.025039638276</v>
      </c>
      <c r="K19" s="5">
        <f t="shared" si="8"/>
        <v>10984.217945588107</v>
      </c>
      <c r="L19" s="5">
        <f t="shared" si="9"/>
        <v>299569.58033422113</v>
      </c>
      <c r="M19" s="5">
        <f t="shared" si="0"/>
        <v>922276.40931576979</v>
      </c>
      <c r="N19" s="33">
        <f t="shared" si="10"/>
        <v>14.100786720441105</v>
      </c>
      <c r="O19" s="4"/>
      <c r="Q19" s="27" t="s">
        <v>64</v>
      </c>
      <c r="R19" s="29">
        <f t="shared" si="1"/>
        <v>65406.025039638276</v>
      </c>
      <c r="S19" s="29">
        <f t="shared" si="2"/>
        <v>299569.58033422113</v>
      </c>
      <c r="T19" s="35">
        <f t="shared" si="3"/>
        <v>14.100786720441105</v>
      </c>
      <c r="U19" s="42">
        <v>0.73716277889453141</v>
      </c>
      <c r="V19" s="43">
        <f t="shared" si="15"/>
        <v>0.26283722110546859</v>
      </c>
      <c r="W19" s="29">
        <f t="shared" si="11"/>
        <v>220831.54431144302</v>
      </c>
      <c r="X19" s="29">
        <f t="shared" si="4"/>
        <v>648465.12235993904</v>
      </c>
      <c r="Y19" s="35">
        <f t="shared" si="12"/>
        <v>9.9144554644155054</v>
      </c>
      <c r="Z19" s="36">
        <f t="shared" si="13"/>
        <v>4.1863312560255999</v>
      </c>
    </row>
    <row r="20" spans="1:26" s="2" customFormat="1" x14ac:dyDescent="0.25">
      <c r="A20" s="2">
        <v>17</v>
      </c>
      <c r="B20" s="1" t="s">
        <v>65</v>
      </c>
      <c r="C20" s="1">
        <v>5</v>
      </c>
      <c r="D20">
        <v>543</v>
      </c>
      <c r="E20">
        <v>33</v>
      </c>
      <c r="F20" s="3">
        <f t="shared" si="5"/>
        <v>6.0773480662983423E-2</v>
      </c>
      <c r="G20" s="2">
        <v>0.5</v>
      </c>
      <c r="H20" s="3">
        <f t="shared" si="6"/>
        <v>0.26378896882494007</v>
      </c>
      <c r="I20" s="3">
        <f t="shared" si="7"/>
        <v>0.73621103117505993</v>
      </c>
      <c r="J20" s="5">
        <f t="shared" si="14"/>
        <v>54421.807094050164</v>
      </c>
      <c r="K20" s="5">
        <f t="shared" si="8"/>
        <v>14355.8723749293</v>
      </c>
      <c r="L20" s="5">
        <f t="shared" si="9"/>
        <v>236219.35453292757</v>
      </c>
      <c r="M20" s="5">
        <f t="shared" si="0"/>
        <v>622706.82898154866</v>
      </c>
      <c r="N20" s="33">
        <f t="shared" si="10"/>
        <v>11.442229911722796</v>
      </c>
      <c r="O20" s="4"/>
      <c r="Q20" s="27" t="s">
        <v>66</v>
      </c>
      <c r="R20" s="29">
        <f t="shared" si="1"/>
        <v>54421.807094050164</v>
      </c>
      <c r="S20" s="29">
        <f t="shared" si="2"/>
        <v>236219.35453292757</v>
      </c>
      <c r="T20" s="35">
        <f t="shared" si="3"/>
        <v>11.442229911722796</v>
      </c>
      <c r="U20" s="42">
        <v>0.7271372759570951</v>
      </c>
      <c r="V20" s="43">
        <f t="shared" si="15"/>
        <v>0.2728627240429049</v>
      </c>
      <c r="W20" s="29">
        <f t="shared" si="11"/>
        <v>171763.89798341625</v>
      </c>
      <c r="X20" s="29">
        <f t="shared" si="4"/>
        <v>427633.57804849604</v>
      </c>
      <c r="Y20" s="35">
        <f t="shared" si="12"/>
        <v>7.8577614541441498</v>
      </c>
      <c r="Z20" s="36">
        <f t="shared" si="13"/>
        <v>3.5844684575786463</v>
      </c>
    </row>
    <row r="21" spans="1:26" s="2" customFormat="1" x14ac:dyDescent="0.25">
      <c r="A21" s="2">
        <v>18</v>
      </c>
      <c r="B21" s="1" t="s">
        <v>67</v>
      </c>
      <c r="C21" s="1">
        <v>5</v>
      </c>
      <c r="D21">
        <v>317</v>
      </c>
      <c r="E21">
        <v>25</v>
      </c>
      <c r="F21" s="3">
        <f t="shared" si="5"/>
        <v>7.8864353312302835E-2</v>
      </c>
      <c r="G21" s="2">
        <v>0.5</v>
      </c>
      <c r="H21" s="3">
        <f t="shared" si="6"/>
        <v>0.32938076416337281</v>
      </c>
      <c r="I21" s="3">
        <f t="shared" si="7"/>
        <v>0.67061923583662719</v>
      </c>
      <c r="J21" s="5">
        <f t="shared" si="14"/>
        <v>40065.934719120865</v>
      </c>
      <c r="K21" s="5">
        <f t="shared" si="8"/>
        <v>13196.94819470384</v>
      </c>
      <c r="L21" s="5">
        <f t="shared" si="9"/>
        <v>167337.30310884473</v>
      </c>
      <c r="M21" s="5">
        <f>L21+M22</f>
        <v>386487.4744486211</v>
      </c>
      <c r="N21" s="33">
        <f t="shared" si="10"/>
        <v>9.6462862318840585</v>
      </c>
      <c r="O21" s="4"/>
      <c r="Q21" s="27" t="s">
        <v>68</v>
      </c>
      <c r="R21" s="29">
        <f t="shared" si="1"/>
        <v>40065.934719120865</v>
      </c>
      <c r="S21" s="29">
        <f t="shared" si="2"/>
        <v>167337.30310884473</v>
      </c>
      <c r="T21" s="35">
        <f t="shared" si="3"/>
        <v>9.6462862318840585</v>
      </c>
      <c r="U21" s="42">
        <v>0.68635947845240242</v>
      </c>
      <c r="V21" s="43">
        <f t="shared" si="15"/>
        <v>0.31364052154759758</v>
      </c>
      <c r="W21" s="29">
        <f t="shared" si="11"/>
        <v>114853.54408741825</v>
      </c>
      <c r="X21" s="29">
        <f>X22+W21</f>
        <v>255869.68006507982</v>
      </c>
      <c r="Y21" s="35">
        <f t="shared" si="12"/>
        <v>6.3862151690415914</v>
      </c>
      <c r="Z21" s="36">
        <f t="shared" si="13"/>
        <v>3.2600710628424672</v>
      </c>
    </row>
    <row r="22" spans="1:26" s="2" customFormat="1" x14ac:dyDescent="0.25">
      <c r="A22" s="12">
        <v>19</v>
      </c>
      <c r="B22" s="13" t="s">
        <v>69</v>
      </c>
      <c r="C22" s="12"/>
      <c r="D22">
        <v>261</v>
      </c>
      <c r="E22">
        <v>32</v>
      </c>
      <c r="F22" s="17">
        <f t="shared" si="5"/>
        <v>0.12260536398467432</v>
      </c>
      <c r="G22" s="12"/>
      <c r="H22" s="17">
        <v>1</v>
      </c>
      <c r="I22" s="17">
        <f t="shared" si="7"/>
        <v>0</v>
      </c>
      <c r="J22" s="21">
        <f t="shared" si="14"/>
        <v>26868.986524417025</v>
      </c>
      <c r="K22" s="21">
        <f t="shared" si="8"/>
        <v>26868.986524417025</v>
      </c>
      <c r="L22" s="21">
        <f>K22/F22</f>
        <v>219150.17133977637</v>
      </c>
      <c r="M22" s="21">
        <f>L22</f>
        <v>219150.17133977637</v>
      </c>
      <c r="N22" s="34">
        <f t="shared" si="10"/>
        <v>8.15625</v>
      </c>
      <c r="O22" s="4"/>
      <c r="Q22" s="30" t="s">
        <v>69</v>
      </c>
      <c r="R22" s="31">
        <f t="shared" si="1"/>
        <v>26868.986524417025</v>
      </c>
      <c r="S22" s="31">
        <f t="shared" si="2"/>
        <v>219150.17133977637</v>
      </c>
      <c r="T22" s="38">
        <f t="shared" si="3"/>
        <v>8.15625</v>
      </c>
      <c r="U22" s="44">
        <v>0.64346806172022719</v>
      </c>
      <c r="V22" s="45">
        <f t="shared" si="15"/>
        <v>0.35653193827977281</v>
      </c>
      <c r="W22" s="31">
        <f t="shared" si="11"/>
        <v>141016.13597766159</v>
      </c>
      <c r="X22" s="31">
        <f>W22</f>
        <v>141016.13597766159</v>
      </c>
      <c r="Y22" s="38">
        <f t="shared" si="12"/>
        <v>5.2482863784056031</v>
      </c>
      <c r="Z22" s="37">
        <f t="shared" si="13"/>
        <v>2.9079636215943969</v>
      </c>
    </row>
    <row r="23" spans="1:26" s="2" customFormat="1" ht="13.2" x14ac:dyDescent="0.25">
      <c r="B23" s="2" t="s">
        <v>70</v>
      </c>
      <c r="D23" s="25">
        <f>SUM(D4:D22)</f>
        <v>31599</v>
      </c>
      <c r="E23" s="25">
        <f>SUM(E4:E22)</f>
        <v>299</v>
      </c>
    </row>
    <row r="24" spans="1:26" s="2" customFormat="1" ht="13.2" x14ac:dyDescent="0.25">
      <c r="D24" s="14"/>
      <c r="E24" s="14"/>
      <c r="F24" s="5"/>
    </row>
    <row r="25" spans="1:26" x14ac:dyDescent="0.25">
      <c r="D25" s="15"/>
      <c r="E25" s="15"/>
      <c r="K25" s="16"/>
    </row>
    <row r="26" spans="1:26" s="2" customFormat="1" ht="18" thickBot="1" x14ac:dyDescent="0.35">
      <c r="B26" s="73" t="s">
        <v>88</v>
      </c>
      <c r="C26" s="73"/>
      <c r="D26" s="73"/>
      <c r="E26" s="73"/>
      <c r="F26" s="73"/>
      <c r="G26" s="73"/>
      <c r="H26" s="73"/>
      <c r="I26" s="73"/>
      <c r="J26" s="73"/>
      <c r="K26" s="73"/>
      <c r="L26" s="73"/>
      <c r="M26" s="73"/>
      <c r="N26" s="73"/>
      <c r="Q26" s="60" t="s">
        <v>91</v>
      </c>
      <c r="R26" s="61"/>
      <c r="S26" s="61"/>
      <c r="T26" s="61"/>
      <c r="U26" s="61"/>
      <c r="V26" s="61"/>
      <c r="W26" s="61"/>
      <c r="X26" s="61"/>
      <c r="Y26" s="61"/>
      <c r="Z26" s="62"/>
    </row>
    <row r="27" spans="1:26" s="9" customFormat="1" ht="14.25" customHeight="1" x14ac:dyDescent="0.35">
      <c r="A27" s="7"/>
      <c r="B27" s="67" t="s">
        <v>0</v>
      </c>
      <c r="C27" s="6" t="s">
        <v>1</v>
      </c>
      <c r="D27" s="8" t="s">
        <v>71</v>
      </c>
      <c r="E27" s="8" t="s">
        <v>72</v>
      </c>
      <c r="F27" s="8" t="s">
        <v>73</v>
      </c>
      <c r="G27" s="8" t="s">
        <v>5</v>
      </c>
      <c r="H27" s="8" t="s">
        <v>74</v>
      </c>
      <c r="I27" s="8" t="s">
        <v>75</v>
      </c>
      <c r="J27" s="8" t="s">
        <v>76</v>
      </c>
      <c r="K27" s="8" t="s">
        <v>77</v>
      </c>
      <c r="L27" s="8" t="s">
        <v>78</v>
      </c>
      <c r="M27" s="8" t="s">
        <v>79</v>
      </c>
      <c r="N27" s="22" t="s">
        <v>80</v>
      </c>
      <c r="Q27" s="26" t="s">
        <v>13</v>
      </c>
      <c r="R27" s="63" t="s">
        <v>14</v>
      </c>
      <c r="S27" s="63"/>
      <c r="T27" s="63"/>
      <c r="U27" s="64" t="s">
        <v>15</v>
      </c>
      <c r="V27" s="65" t="s">
        <v>16</v>
      </c>
      <c r="W27" s="66" t="s">
        <v>17</v>
      </c>
      <c r="X27" s="66" t="s">
        <v>18</v>
      </c>
      <c r="Y27" s="59" t="s">
        <v>19</v>
      </c>
      <c r="Z27" s="59" t="s">
        <v>20</v>
      </c>
    </row>
    <row r="28" spans="1:26" s="10" customFormat="1" ht="32.549999999999997" customHeight="1" thickBot="1" x14ac:dyDescent="0.35">
      <c r="B28" s="68"/>
      <c r="C28" s="11"/>
      <c r="D28" s="23" t="s">
        <v>21</v>
      </c>
      <c r="E28" s="23" t="s">
        <v>22</v>
      </c>
      <c r="F28" s="23" t="s">
        <v>23</v>
      </c>
      <c r="G28" s="23"/>
      <c r="H28" s="23" t="s">
        <v>24</v>
      </c>
      <c r="I28" s="23" t="s">
        <v>25</v>
      </c>
      <c r="J28" s="23" t="s">
        <v>26</v>
      </c>
      <c r="K28" s="23" t="s">
        <v>27</v>
      </c>
      <c r="L28" s="23" t="s">
        <v>28</v>
      </c>
      <c r="M28" s="23" t="s">
        <v>29</v>
      </c>
      <c r="N28" s="24" t="s">
        <v>30</v>
      </c>
      <c r="Q28" s="27" t="s">
        <v>31</v>
      </c>
      <c r="R28" s="28" t="s">
        <v>32</v>
      </c>
      <c r="S28" s="28" t="s">
        <v>33</v>
      </c>
      <c r="T28" s="28" t="s">
        <v>34</v>
      </c>
      <c r="U28" s="64"/>
      <c r="V28" s="65"/>
      <c r="W28" s="66"/>
      <c r="X28" s="66"/>
      <c r="Y28" s="59"/>
      <c r="Z28" s="59"/>
    </row>
    <row r="29" spans="1:26" s="2" customFormat="1" x14ac:dyDescent="0.25">
      <c r="A29" s="2">
        <v>1</v>
      </c>
      <c r="B29" s="1">
        <v>0</v>
      </c>
      <c r="C29" s="1">
        <v>1</v>
      </c>
      <c r="D29">
        <v>237</v>
      </c>
      <c r="E29"/>
      <c r="F29" s="3">
        <f>E29/D29</f>
        <v>0</v>
      </c>
      <c r="G29" s="2">
        <v>0.3</v>
      </c>
      <c r="H29" s="18">
        <f>C29*F29/(1+(1-G29)*C29*F29)</f>
        <v>0</v>
      </c>
      <c r="I29" s="18">
        <f>1-H29</f>
        <v>1</v>
      </c>
      <c r="J29" s="19">
        <v>100000</v>
      </c>
      <c r="K29" s="20">
        <f>J29*H29</f>
        <v>0</v>
      </c>
      <c r="L29" s="20">
        <f>C29*(J30+G29*K29)</f>
        <v>100000</v>
      </c>
      <c r="M29" s="5">
        <f t="shared" ref="M29:M45" si="16">L29+M30</f>
        <v>7906072.8784830915</v>
      </c>
      <c r="N29" s="32">
        <f>M29/J29</f>
        <v>79.060728784830914</v>
      </c>
      <c r="O29" s="4"/>
      <c r="Q29" s="39">
        <v>0</v>
      </c>
      <c r="R29" s="29">
        <f t="shared" ref="R29:R47" si="17">J29</f>
        <v>100000</v>
      </c>
      <c r="S29" s="29">
        <f t="shared" ref="S29:S47" si="18">L29</f>
        <v>100000</v>
      </c>
      <c r="T29" s="35">
        <f t="shared" ref="T29:T47" si="19">N29</f>
        <v>79.060728784830914</v>
      </c>
      <c r="U29" s="42">
        <v>0.95864674002964168</v>
      </c>
      <c r="V29" s="43">
        <f>1-U29</f>
        <v>4.1353259970358325E-2</v>
      </c>
      <c r="W29" s="29">
        <f>S29*U29</f>
        <v>95864.674002964166</v>
      </c>
      <c r="X29" s="29">
        <f t="shared" ref="X29:X45" si="20">X30+W29</f>
        <v>6995915.4790432118</v>
      </c>
      <c r="Y29" s="40">
        <f>X29/R29</f>
        <v>69.959154790432123</v>
      </c>
      <c r="Z29" s="36">
        <f>T29-Y29</f>
        <v>9.101573994398791</v>
      </c>
    </row>
    <row r="30" spans="1:26" s="2" customFormat="1" x14ac:dyDescent="0.25">
      <c r="A30" s="2">
        <v>2</v>
      </c>
      <c r="B30" s="1" t="s">
        <v>35</v>
      </c>
      <c r="C30" s="1">
        <v>4</v>
      </c>
      <c r="D30">
        <v>1197</v>
      </c>
      <c r="E30"/>
      <c r="F30" s="3">
        <f t="shared" ref="F30:F47" si="21">E30/D30</f>
        <v>0</v>
      </c>
      <c r="G30" s="2">
        <v>0.4</v>
      </c>
      <c r="H30" s="3">
        <f t="shared" ref="H30:H46" si="22">C30*F30/(1+(1-G30)*C30*F30)</f>
        <v>0</v>
      </c>
      <c r="I30" s="3">
        <f t="shared" ref="I30:I47" si="23">1-H30</f>
        <v>1</v>
      </c>
      <c r="J30" s="5">
        <f>I29*J29</f>
        <v>100000</v>
      </c>
      <c r="K30" s="5">
        <f t="shared" ref="K30:K47" si="24">J30*H30</f>
        <v>0</v>
      </c>
      <c r="L30" s="5">
        <f t="shared" ref="L30:L46" si="25">C30*(J31+G30*K30)</f>
        <v>400000</v>
      </c>
      <c r="M30" s="5">
        <f t="shared" si="16"/>
        <v>7806072.8784830915</v>
      </c>
      <c r="N30" s="33">
        <f t="shared" ref="N30:N47" si="26">M30/J30</f>
        <v>78.060728784830914</v>
      </c>
      <c r="O30" s="4"/>
      <c r="Q30" s="27" t="s">
        <v>36</v>
      </c>
      <c r="R30" s="29">
        <f t="shared" si="17"/>
        <v>100000</v>
      </c>
      <c r="S30" s="29">
        <f t="shared" si="18"/>
        <v>400000</v>
      </c>
      <c r="T30" s="35">
        <f t="shared" si="19"/>
        <v>78.060728784830914</v>
      </c>
      <c r="U30" s="42">
        <v>0.95864674002964168</v>
      </c>
      <c r="V30" s="43">
        <f>1-U30</f>
        <v>4.1353259970358325E-2</v>
      </c>
      <c r="W30" s="29">
        <f t="shared" ref="W30:W47" si="27">S30*U30</f>
        <v>383458.69601185666</v>
      </c>
      <c r="X30" s="29">
        <f t="shared" si="20"/>
        <v>6900050.8050402477</v>
      </c>
      <c r="Y30" s="35">
        <f t="shared" ref="Y30:Y47" si="28">X30/R30</f>
        <v>69.000508050402473</v>
      </c>
      <c r="Z30" s="36">
        <f t="shared" ref="Z30:Z47" si="29">T30-Y30</f>
        <v>9.0602207344284409</v>
      </c>
    </row>
    <row r="31" spans="1:26" s="2" customFormat="1" x14ac:dyDescent="0.25">
      <c r="A31" s="2">
        <v>3</v>
      </c>
      <c r="B31" s="1" t="s">
        <v>37</v>
      </c>
      <c r="C31" s="1">
        <v>5</v>
      </c>
      <c r="D31">
        <v>1701</v>
      </c>
      <c r="E31">
        <v>3</v>
      </c>
      <c r="F31" s="3">
        <f t="shared" si="21"/>
        <v>1.7636684303350969E-3</v>
      </c>
      <c r="G31" s="2">
        <v>0.5</v>
      </c>
      <c r="H31" s="3">
        <f t="shared" si="22"/>
        <v>8.779631255487268E-3</v>
      </c>
      <c r="I31" s="3">
        <f t="shared" si="23"/>
        <v>0.99122036874451269</v>
      </c>
      <c r="J31" s="5">
        <f t="shared" ref="J31:J47" si="30">I30*J30</f>
        <v>100000</v>
      </c>
      <c r="K31" s="5">
        <f t="shared" si="24"/>
        <v>877.96312554872679</v>
      </c>
      <c r="L31" s="5">
        <f t="shared" si="25"/>
        <v>497805.09218612814</v>
      </c>
      <c r="M31" s="5">
        <f t="shared" si="16"/>
        <v>7406072.8784830915</v>
      </c>
      <c r="N31" s="33">
        <f t="shared" si="26"/>
        <v>74.060728784830914</v>
      </c>
      <c r="O31" s="4"/>
      <c r="Q31" s="27" t="s">
        <v>38</v>
      </c>
      <c r="R31" s="29">
        <f t="shared" si="17"/>
        <v>100000</v>
      </c>
      <c r="S31" s="29">
        <f t="shared" si="18"/>
        <v>497805.09218612814</v>
      </c>
      <c r="T31" s="35">
        <f t="shared" si="19"/>
        <v>74.060728784830914</v>
      </c>
      <c r="U31" s="42">
        <v>0.95864674002964168</v>
      </c>
      <c r="V31" s="43">
        <f>1-U31</f>
        <v>4.1353259970358325E-2</v>
      </c>
      <c r="W31" s="29">
        <f t="shared" si="27"/>
        <v>477219.22879438702</v>
      </c>
      <c r="X31" s="29">
        <f t="shared" si="20"/>
        <v>6516592.1090283906</v>
      </c>
      <c r="Y31" s="35">
        <f t="shared" si="28"/>
        <v>65.165921090283902</v>
      </c>
      <c r="Z31" s="36">
        <f t="shared" si="29"/>
        <v>8.894807694547012</v>
      </c>
    </row>
    <row r="32" spans="1:26" s="2" customFormat="1" x14ac:dyDescent="0.25">
      <c r="A32" s="2">
        <v>4</v>
      </c>
      <c r="B32" s="1" t="s">
        <v>39</v>
      </c>
      <c r="C32" s="1">
        <v>5</v>
      </c>
      <c r="D32">
        <v>1766</v>
      </c>
      <c r="E32">
        <v>1</v>
      </c>
      <c r="F32" s="3">
        <f t="shared" si="21"/>
        <v>5.6625141562853911E-4</v>
      </c>
      <c r="G32" s="2">
        <v>0.5</v>
      </c>
      <c r="H32" s="3">
        <f t="shared" si="22"/>
        <v>2.8272547356516823E-3</v>
      </c>
      <c r="I32" s="3">
        <f t="shared" si="23"/>
        <v>0.99717274526434829</v>
      </c>
      <c r="J32" s="5">
        <f t="shared" si="30"/>
        <v>99122.036874451267</v>
      </c>
      <c r="K32" s="5">
        <f t="shared" si="24"/>
        <v>280.243248160733</v>
      </c>
      <c r="L32" s="5">
        <f t="shared" si="25"/>
        <v>494909.57625185442</v>
      </c>
      <c r="M32" s="5">
        <f t="shared" si="16"/>
        <v>6908267.7862969637</v>
      </c>
      <c r="N32" s="33">
        <f t="shared" si="26"/>
        <v>69.694570492402505</v>
      </c>
      <c r="O32" s="4"/>
      <c r="Q32" s="27" t="s">
        <v>40</v>
      </c>
      <c r="R32" s="29">
        <f t="shared" si="17"/>
        <v>99122.036874451267</v>
      </c>
      <c r="S32" s="29">
        <f t="shared" si="18"/>
        <v>494909.57625185442</v>
      </c>
      <c r="T32" s="35">
        <f t="shared" si="19"/>
        <v>69.694570492402505</v>
      </c>
      <c r="U32" s="42">
        <v>0.95864674002964168</v>
      </c>
      <c r="V32" s="43">
        <f>1-U32</f>
        <v>4.1353259970358325E-2</v>
      </c>
      <c r="W32" s="29">
        <f t="shared" si="27"/>
        <v>474443.45188329159</v>
      </c>
      <c r="X32" s="29">
        <f t="shared" si="20"/>
        <v>6039372.880234004</v>
      </c>
      <c r="Y32" s="35">
        <f t="shared" si="28"/>
        <v>60.928659969765555</v>
      </c>
      <c r="Z32" s="36">
        <f t="shared" si="29"/>
        <v>8.7659105226369505</v>
      </c>
    </row>
    <row r="33" spans="1:26" s="2" customFormat="1" x14ac:dyDescent="0.25">
      <c r="A33" s="2">
        <v>5</v>
      </c>
      <c r="B33" s="1" t="s">
        <v>41</v>
      </c>
      <c r="C33" s="1">
        <v>5</v>
      </c>
      <c r="D33">
        <v>1959</v>
      </c>
      <c r="E33"/>
      <c r="F33" s="3">
        <f t="shared" si="21"/>
        <v>0</v>
      </c>
      <c r="G33" s="2">
        <v>0.5</v>
      </c>
      <c r="H33" s="3">
        <f t="shared" si="22"/>
        <v>0</v>
      </c>
      <c r="I33" s="3">
        <f t="shared" si="23"/>
        <v>1</v>
      </c>
      <c r="J33" s="5">
        <f t="shared" si="30"/>
        <v>98841.793626290528</v>
      </c>
      <c r="K33" s="5">
        <f t="shared" si="24"/>
        <v>0</v>
      </c>
      <c r="L33" s="5">
        <f t="shared" si="25"/>
        <v>494208.96813145262</v>
      </c>
      <c r="M33" s="5">
        <f t="shared" si="16"/>
        <v>6413358.2100451095</v>
      </c>
      <c r="N33" s="33">
        <f t="shared" si="26"/>
        <v>64.885085293912013</v>
      </c>
      <c r="O33" s="4"/>
      <c r="Q33" s="27" t="s">
        <v>42</v>
      </c>
      <c r="R33" s="29">
        <f t="shared" si="17"/>
        <v>98841.793626290528</v>
      </c>
      <c r="S33" s="29">
        <f t="shared" si="18"/>
        <v>494208.96813145262</v>
      </c>
      <c r="T33" s="35">
        <f t="shared" si="19"/>
        <v>64.885085293912013</v>
      </c>
      <c r="U33" s="42">
        <v>0.95864674002964168</v>
      </c>
      <c r="V33" s="43">
        <f>1-U33</f>
        <v>4.1353259970358325E-2</v>
      </c>
      <c r="W33" s="29">
        <f t="shared" si="27"/>
        <v>473771.81619263015</v>
      </c>
      <c r="X33" s="29">
        <f t="shared" si="20"/>
        <v>5564929.4283507122</v>
      </c>
      <c r="Y33" s="35">
        <f t="shared" si="28"/>
        <v>56.301380460486904</v>
      </c>
      <c r="Z33" s="36">
        <f t="shared" si="29"/>
        <v>8.5837048334251094</v>
      </c>
    </row>
    <row r="34" spans="1:26" s="2" customFormat="1" x14ac:dyDescent="0.25">
      <c r="A34" s="2">
        <v>6</v>
      </c>
      <c r="B34" s="1" t="s">
        <v>43</v>
      </c>
      <c r="C34" s="1">
        <v>5</v>
      </c>
      <c r="D34">
        <v>2048</v>
      </c>
      <c r="E34">
        <v>3</v>
      </c>
      <c r="F34" s="3">
        <f t="shared" si="21"/>
        <v>1.46484375E-3</v>
      </c>
      <c r="G34" s="2">
        <v>0.5</v>
      </c>
      <c r="H34" s="3">
        <f t="shared" si="22"/>
        <v>7.2974945268791044E-3</v>
      </c>
      <c r="I34" s="3">
        <f t="shared" si="23"/>
        <v>0.99270250547312089</v>
      </c>
      <c r="J34" s="5">
        <f t="shared" si="30"/>
        <v>98841.793626290528</v>
      </c>
      <c r="K34" s="5">
        <f t="shared" si="24"/>
        <v>721.29744801476909</v>
      </c>
      <c r="L34" s="5">
        <f t="shared" si="25"/>
        <v>492405.72451141576</v>
      </c>
      <c r="M34" s="5">
        <f t="shared" si="16"/>
        <v>5919149.2419136567</v>
      </c>
      <c r="N34" s="33">
        <f t="shared" si="26"/>
        <v>59.885085293912013</v>
      </c>
      <c r="O34" s="4"/>
      <c r="Q34" s="27" t="s">
        <v>44</v>
      </c>
      <c r="R34" s="29">
        <f t="shared" si="17"/>
        <v>98841.793626290528</v>
      </c>
      <c r="S34" s="29">
        <f t="shared" si="18"/>
        <v>492405.72451141576</v>
      </c>
      <c r="T34" s="35">
        <f t="shared" si="19"/>
        <v>59.885085293912013</v>
      </c>
      <c r="U34" s="42">
        <v>0.96918021726394632</v>
      </c>
      <c r="V34" s="43">
        <f t="shared" ref="V34:V47" si="31">1-U34</f>
        <v>3.081978273605368E-2</v>
      </c>
      <c r="W34" s="29">
        <f t="shared" si="27"/>
        <v>477229.88706398482</v>
      </c>
      <c r="X34" s="29">
        <f t="shared" si="20"/>
        <v>5091157.6121580824</v>
      </c>
      <c r="Y34" s="35">
        <f t="shared" si="28"/>
        <v>51.508146760338697</v>
      </c>
      <c r="Z34" s="36">
        <f t="shared" si="29"/>
        <v>8.3769385335733162</v>
      </c>
    </row>
    <row r="35" spans="1:26" s="2" customFormat="1" x14ac:dyDescent="0.25">
      <c r="A35" s="2">
        <v>7</v>
      </c>
      <c r="B35" s="1" t="s">
        <v>45</v>
      </c>
      <c r="C35" s="1">
        <v>5</v>
      </c>
      <c r="D35">
        <v>2191</v>
      </c>
      <c r="E35">
        <v>3</v>
      </c>
      <c r="F35" s="3">
        <f t="shared" si="21"/>
        <v>1.3692377909630307E-3</v>
      </c>
      <c r="G35" s="2">
        <v>0.5</v>
      </c>
      <c r="H35" s="3">
        <f t="shared" si="22"/>
        <v>6.8228337502842847E-3</v>
      </c>
      <c r="I35" s="3">
        <f t="shared" si="23"/>
        <v>0.99317716624971575</v>
      </c>
      <c r="J35" s="5">
        <f t="shared" si="30"/>
        <v>98120.49617827576</v>
      </c>
      <c r="K35" s="5">
        <f t="shared" si="24"/>
        <v>669.45983291978007</v>
      </c>
      <c r="L35" s="5">
        <f t="shared" si="25"/>
        <v>488928.83130907943</v>
      </c>
      <c r="M35" s="5">
        <f t="shared" si="16"/>
        <v>5426743.517402241</v>
      </c>
      <c r="N35" s="33">
        <f t="shared" si="26"/>
        <v>55.306931056915531</v>
      </c>
      <c r="O35" s="4"/>
      <c r="Q35" s="27" t="s">
        <v>46</v>
      </c>
      <c r="R35" s="29">
        <f t="shared" si="17"/>
        <v>98120.49617827576</v>
      </c>
      <c r="S35" s="29">
        <f t="shared" si="18"/>
        <v>488928.83130907943</v>
      </c>
      <c r="T35" s="35">
        <f t="shared" si="19"/>
        <v>55.306931056915531</v>
      </c>
      <c r="U35" s="42">
        <v>0.96192878092594225</v>
      </c>
      <c r="V35" s="43">
        <f t="shared" si="31"/>
        <v>3.8071219074057749E-2</v>
      </c>
      <c r="W35" s="29">
        <f t="shared" si="27"/>
        <v>470314.71466068842</v>
      </c>
      <c r="X35" s="29">
        <f t="shared" si="20"/>
        <v>4613927.7250940977</v>
      </c>
      <c r="Y35" s="35">
        <f t="shared" si="28"/>
        <v>47.023077795194013</v>
      </c>
      <c r="Z35" s="36">
        <f t="shared" si="29"/>
        <v>8.2838532617215179</v>
      </c>
    </row>
    <row r="36" spans="1:26" s="2" customFormat="1" x14ac:dyDescent="0.25">
      <c r="A36" s="2">
        <v>8</v>
      </c>
      <c r="B36" s="1" t="s">
        <v>47</v>
      </c>
      <c r="C36" s="1">
        <v>5</v>
      </c>
      <c r="D36">
        <v>2108</v>
      </c>
      <c r="E36">
        <v>4</v>
      </c>
      <c r="F36" s="3">
        <f t="shared" si="21"/>
        <v>1.8975332068311196E-3</v>
      </c>
      <c r="G36" s="2">
        <v>0.5</v>
      </c>
      <c r="H36" s="3">
        <f t="shared" si="22"/>
        <v>9.442870632672332E-3</v>
      </c>
      <c r="I36" s="3">
        <f t="shared" si="23"/>
        <v>0.99055712936732765</v>
      </c>
      <c r="J36" s="5">
        <f t="shared" si="30"/>
        <v>97451.036345355984</v>
      </c>
      <c r="K36" s="5">
        <f t="shared" si="24"/>
        <v>920.21752922904602</v>
      </c>
      <c r="L36" s="5">
        <f t="shared" si="25"/>
        <v>484954.63790370728</v>
      </c>
      <c r="M36" s="5">
        <f t="shared" si="16"/>
        <v>4937814.6860931618</v>
      </c>
      <c r="N36" s="33">
        <f t="shared" si="26"/>
        <v>50.669699074251788</v>
      </c>
      <c r="O36" s="4"/>
      <c r="Q36" s="27" t="s">
        <v>48</v>
      </c>
      <c r="R36" s="29">
        <f t="shared" si="17"/>
        <v>97451.036345355984</v>
      </c>
      <c r="S36" s="29">
        <f t="shared" si="18"/>
        <v>484954.63790370728</v>
      </c>
      <c r="T36" s="35">
        <f t="shared" si="19"/>
        <v>50.669699074251788</v>
      </c>
      <c r="U36" s="42">
        <v>0.95558309086652893</v>
      </c>
      <c r="V36" s="43">
        <f t="shared" si="31"/>
        <v>4.4416909133471072E-2</v>
      </c>
      <c r="W36" s="29">
        <f t="shared" si="27"/>
        <v>463414.45181808295</v>
      </c>
      <c r="X36" s="29">
        <f t="shared" si="20"/>
        <v>4143613.0104334089</v>
      </c>
      <c r="Y36" s="35">
        <f t="shared" si="28"/>
        <v>42.519948128092658</v>
      </c>
      <c r="Z36" s="36">
        <f t="shared" si="29"/>
        <v>8.1497509461591306</v>
      </c>
    </row>
    <row r="37" spans="1:26" s="2" customFormat="1" x14ac:dyDescent="0.25">
      <c r="A37" s="2">
        <v>9</v>
      </c>
      <c r="B37" s="1" t="s">
        <v>49</v>
      </c>
      <c r="C37" s="1">
        <v>5</v>
      </c>
      <c r="D37">
        <v>2449</v>
      </c>
      <c r="E37">
        <v>2</v>
      </c>
      <c r="F37" s="3">
        <f t="shared" si="21"/>
        <v>8.1665986116782364E-4</v>
      </c>
      <c r="G37" s="2">
        <v>0.5</v>
      </c>
      <c r="H37" s="3">
        <f t="shared" si="22"/>
        <v>4.0749796251018742E-3</v>
      </c>
      <c r="I37" s="3">
        <f t="shared" si="23"/>
        <v>0.99592502037489816</v>
      </c>
      <c r="J37" s="5">
        <f t="shared" si="30"/>
        <v>96530.818816126935</v>
      </c>
      <c r="K37" s="5">
        <f t="shared" si="24"/>
        <v>393.36111987011788</v>
      </c>
      <c r="L37" s="5">
        <f t="shared" si="25"/>
        <v>481670.69128095941</v>
      </c>
      <c r="M37" s="5">
        <f t="shared" si="16"/>
        <v>4452860.0481894547</v>
      </c>
      <c r="N37" s="33">
        <f t="shared" si="26"/>
        <v>46.128895442929121</v>
      </c>
      <c r="O37" s="4"/>
      <c r="Q37" s="27" t="s">
        <v>50</v>
      </c>
      <c r="R37" s="29">
        <f t="shared" si="17"/>
        <v>96530.818816126935</v>
      </c>
      <c r="S37" s="29">
        <f t="shared" si="18"/>
        <v>481670.69128095941</v>
      </c>
      <c r="T37" s="35">
        <f t="shared" si="19"/>
        <v>46.128895442929121</v>
      </c>
      <c r="U37" s="42">
        <v>0.95343645724036619</v>
      </c>
      <c r="V37" s="43">
        <f t="shared" si="31"/>
        <v>4.6563542759633814E-2</v>
      </c>
      <c r="W37" s="29">
        <f t="shared" si="27"/>
        <v>459242.39745143609</v>
      </c>
      <c r="X37" s="29">
        <f t="shared" si="20"/>
        <v>3680198.558615326</v>
      </c>
      <c r="Y37" s="35">
        <f t="shared" si="28"/>
        <v>38.124596929250259</v>
      </c>
      <c r="Z37" s="36">
        <f t="shared" si="29"/>
        <v>8.0042985136788616</v>
      </c>
    </row>
    <row r="38" spans="1:26" s="2" customFormat="1" x14ac:dyDescent="0.25">
      <c r="A38" s="2">
        <v>10</v>
      </c>
      <c r="B38" s="1" t="s">
        <v>51</v>
      </c>
      <c r="C38" s="1">
        <v>5</v>
      </c>
      <c r="D38">
        <v>2764</v>
      </c>
      <c r="E38">
        <v>6</v>
      </c>
      <c r="F38" s="3">
        <f t="shared" si="21"/>
        <v>2.1707670043415342E-3</v>
      </c>
      <c r="G38" s="2">
        <v>0.5</v>
      </c>
      <c r="H38" s="3">
        <f t="shared" si="22"/>
        <v>1.0795250089960419E-2</v>
      </c>
      <c r="I38" s="3">
        <f t="shared" si="23"/>
        <v>0.98920474991003959</v>
      </c>
      <c r="J38" s="5">
        <f t="shared" si="30"/>
        <v>96137.457696256824</v>
      </c>
      <c r="K38" s="5">
        <f t="shared" si="24"/>
        <v>1037.8278988440825</v>
      </c>
      <c r="L38" s="5">
        <f t="shared" si="25"/>
        <v>478092.71873417392</v>
      </c>
      <c r="M38" s="5">
        <f t="shared" si="16"/>
        <v>3971189.3569084955</v>
      </c>
      <c r="N38" s="33">
        <f t="shared" si="26"/>
        <v>41.307409745068767</v>
      </c>
      <c r="O38" s="4"/>
      <c r="Q38" s="27" t="s">
        <v>52</v>
      </c>
      <c r="R38" s="29">
        <f t="shared" si="17"/>
        <v>96137.457696256824</v>
      </c>
      <c r="S38" s="29">
        <f t="shared" si="18"/>
        <v>478092.71873417392</v>
      </c>
      <c r="T38" s="35">
        <f t="shared" si="19"/>
        <v>41.307409745068767</v>
      </c>
      <c r="U38" s="42">
        <v>0.93748024841036759</v>
      </c>
      <c r="V38" s="43">
        <f t="shared" si="31"/>
        <v>6.2519751589632411E-2</v>
      </c>
      <c r="W38" s="29">
        <f t="shared" si="27"/>
        <v>448202.48072210135</v>
      </c>
      <c r="X38" s="29">
        <f t="shared" si="20"/>
        <v>3220956.1611638898</v>
      </c>
      <c r="Y38" s="35">
        <f t="shared" si="28"/>
        <v>33.503654437590768</v>
      </c>
      <c r="Z38" s="36">
        <f t="shared" si="29"/>
        <v>7.8037553074779993</v>
      </c>
    </row>
    <row r="39" spans="1:26" s="2" customFormat="1" x14ac:dyDescent="0.25">
      <c r="A39" s="2">
        <v>11</v>
      </c>
      <c r="B39" s="1" t="s">
        <v>53</v>
      </c>
      <c r="C39" s="1">
        <v>5</v>
      </c>
      <c r="D39">
        <v>2750</v>
      </c>
      <c r="E39">
        <v>6</v>
      </c>
      <c r="F39" s="3">
        <f t="shared" si="21"/>
        <v>2.1818181818181819E-3</v>
      </c>
      <c r="G39" s="2">
        <v>0.5</v>
      </c>
      <c r="H39" s="3">
        <f t="shared" si="22"/>
        <v>1.0849909584086801E-2</v>
      </c>
      <c r="I39" s="3">
        <f t="shared" si="23"/>
        <v>0.98915009041591317</v>
      </c>
      <c r="J39" s="5">
        <f t="shared" si="30"/>
        <v>95099.629797412737</v>
      </c>
      <c r="K39" s="5">
        <f t="shared" si="24"/>
        <v>1031.8223847820552</v>
      </c>
      <c r="L39" s="5">
        <f t="shared" si="25"/>
        <v>472918.59302510851</v>
      </c>
      <c r="M39" s="5">
        <f t="shared" si="16"/>
        <v>3493096.6381743215</v>
      </c>
      <c r="N39" s="33">
        <f t="shared" si="26"/>
        <v>36.730917308674464</v>
      </c>
      <c r="O39" s="4"/>
      <c r="Q39" s="27" t="s">
        <v>54</v>
      </c>
      <c r="R39" s="29">
        <f t="shared" si="17"/>
        <v>95099.629797412737</v>
      </c>
      <c r="S39" s="29">
        <f t="shared" si="18"/>
        <v>472918.59302510851</v>
      </c>
      <c r="T39" s="35">
        <f t="shared" si="19"/>
        <v>36.730917308674464</v>
      </c>
      <c r="U39" s="42">
        <v>0.91788799906018037</v>
      </c>
      <c r="V39" s="43">
        <f t="shared" si="31"/>
        <v>8.2112000939819629E-2</v>
      </c>
      <c r="W39" s="29">
        <f t="shared" si="27"/>
        <v>434086.30107017263</v>
      </c>
      <c r="X39" s="29">
        <f t="shared" si="20"/>
        <v>2772753.6804417884</v>
      </c>
      <c r="Y39" s="35">
        <f t="shared" si="28"/>
        <v>29.156303619146406</v>
      </c>
      <c r="Z39" s="36">
        <f t="shared" si="29"/>
        <v>7.5746136895280571</v>
      </c>
    </row>
    <row r="40" spans="1:26" s="2" customFormat="1" x14ac:dyDescent="0.25">
      <c r="A40" s="2">
        <v>12</v>
      </c>
      <c r="B40" s="1" t="s">
        <v>55</v>
      </c>
      <c r="C40" s="1">
        <v>5</v>
      </c>
      <c r="D40">
        <v>2752</v>
      </c>
      <c r="E40">
        <v>5</v>
      </c>
      <c r="F40" s="3">
        <f t="shared" si="21"/>
        <v>1.816860465116279E-3</v>
      </c>
      <c r="G40" s="2">
        <v>0.5</v>
      </c>
      <c r="H40" s="3">
        <f t="shared" si="22"/>
        <v>9.0432266232591783E-3</v>
      </c>
      <c r="I40" s="3">
        <f t="shared" si="23"/>
        <v>0.99095677337674082</v>
      </c>
      <c r="J40" s="5">
        <f t="shared" si="30"/>
        <v>94067.807412630675</v>
      </c>
      <c r="K40" s="5">
        <f t="shared" si="24"/>
        <v>850.67650038551881</v>
      </c>
      <c r="L40" s="5">
        <f t="shared" si="25"/>
        <v>468212.34581218951</v>
      </c>
      <c r="M40" s="5">
        <f t="shared" si="16"/>
        <v>3020178.0451492132</v>
      </c>
      <c r="N40" s="33">
        <f t="shared" si="26"/>
        <v>32.106393549720259</v>
      </c>
      <c r="O40" s="4"/>
      <c r="Q40" s="27" t="s">
        <v>56</v>
      </c>
      <c r="R40" s="29">
        <f t="shared" si="17"/>
        <v>94067.807412630675</v>
      </c>
      <c r="S40" s="29">
        <f t="shared" si="18"/>
        <v>468212.34581218951</v>
      </c>
      <c r="T40" s="35">
        <f t="shared" si="19"/>
        <v>32.106393549720259</v>
      </c>
      <c r="U40" s="42">
        <v>0.89571782863194893</v>
      </c>
      <c r="V40" s="43">
        <f t="shared" si="31"/>
        <v>0.10428217136805107</v>
      </c>
      <c r="W40" s="29">
        <f t="shared" si="27"/>
        <v>419386.14572956559</v>
      </c>
      <c r="X40" s="29">
        <f t="shared" si="20"/>
        <v>2338667.3793716156</v>
      </c>
      <c r="Y40" s="35">
        <f t="shared" si="28"/>
        <v>24.861506222984399</v>
      </c>
      <c r="Z40" s="36">
        <f t="shared" si="29"/>
        <v>7.24488732673586</v>
      </c>
    </row>
    <row r="41" spans="1:26" s="2" customFormat="1" x14ac:dyDescent="0.25">
      <c r="A41" s="2">
        <v>13</v>
      </c>
      <c r="B41" s="1" t="s">
        <v>57</v>
      </c>
      <c r="C41" s="1">
        <v>5</v>
      </c>
      <c r="D41">
        <v>2186</v>
      </c>
      <c r="E41">
        <v>7</v>
      </c>
      <c r="F41" s="3">
        <f t="shared" si="21"/>
        <v>3.2021957913998169E-3</v>
      </c>
      <c r="G41" s="2">
        <v>0.5</v>
      </c>
      <c r="H41" s="3">
        <f t="shared" si="22"/>
        <v>1.5883821193555709E-2</v>
      </c>
      <c r="I41" s="3">
        <f t="shared" si="23"/>
        <v>0.98411617880644431</v>
      </c>
      <c r="J41" s="5">
        <f t="shared" si="30"/>
        <v>93217.130912245149</v>
      </c>
      <c r="K41" s="5">
        <f t="shared" si="24"/>
        <v>1480.6442395863764</v>
      </c>
      <c r="L41" s="5">
        <f t="shared" si="25"/>
        <v>462384.04396225984</v>
      </c>
      <c r="M41" s="5">
        <f t="shared" si="16"/>
        <v>2551965.6993370238</v>
      </c>
      <c r="N41" s="33">
        <f t="shared" si="26"/>
        <v>27.376574180763523</v>
      </c>
      <c r="O41" s="4"/>
      <c r="Q41" s="27" t="s">
        <v>58</v>
      </c>
      <c r="R41" s="29">
        <f t="shared" si="17"/>
        <v>93217.130912245149</v>
      </c>
      <c r="S41" s="29">
        <f t="shared" si="18"/>
        <v>462384.04396225984</v>
      </c>
      <c r="T41" s="35">
        <f t="shared" si="19"/>
        <v>27.376574180763523</v>
      </c>
      <c r="U41" s="42">
        <v>0.86473435856680392</v>
      </c>
      <c r="V41" s="43">
        <f t="shared" si="31"/>
        <v>0.13526564143319608</v>
      </c>
      <c r="W41" s="29">
        <f t="shared" si="27"/>
        <v>399839.36966722965</v>
      </c>
      <c r="X41" s="29">
        <f t="shared" si="20"/>
        <v>1919281.2336420501</v>
      </c>
      <c r="Y41" s="35">
        <f t="shared" si="28"/>
        <v>20.589361792832548</v>
      </c>
      <c r="Z41" s="36">
        <f t="shared" si="29"/>
        <v>6.7872123879309747</v>
      </c>
    </row>
    <row r="42" spans="1:26" s="2" customFormat="1" x14ac:dyDescent="0.25">
      <c r="A42" s="2">
        <v>14</v>
      </c>
      <c r="B42" s="1" t="s">
        <v>59</v>
      </c>
      <c r="C42" s="1">
        <v>5</v>
      </c>
      <c r="D42">
        <v>1852</v>
      </c>
      <c r="E42">
        <v>15</v>
      </c>
      <c r="F42" s="3">
        <f t="shared" si="21"/>
        <v>8.099352051835854E-3</v>
      </c>
      <c r="G42" s="2">
        <v>0.5</v>
      </c>
      <c r="H42" s="3">
        <f t="shared" si="22"/>
        <v>3.9693040486901296E-2</v>
      </c>
      <c r="I42" s="3">
        <f t="shared" si="23"/>
        <v>0.96030695951309875</v>
      </c>
      <c r="J42" s="5">
        <f t="shared" si="30"/>
        <v>91736.486672658779</v>
      </c>
      <c r="K42" s="5">
        <f t="shared" si="24"/>
        <v>3641.3000796239262</v>
      </c>
      <c r="L42" s="5">
        <f t="shared" si="25"/>
        <v>449579.18316423416</v>
      </c>
      <c r="M42" s="5">
        <f t="shared" si="16"/>
        <v>2089581.655374764</v>
      </c>
      <c r="N42" s="33">
        <f t="shared" si="26"/>
        <v>22.778086791474486</v>
      </c>
      <c r="O42" s="4"/>
      <c r="Q42" s="27" t="s">
        <v>60</v>
      </c>
      <c r="R42" s="29">
        <f t="shared" si="17"/>
        <v>91736.486672658779</v>
      </c>
      <c r="S42" s="29">
        <f t="shared" si="18"/>
        <v>449579.18316423416</v>
      </c>
      <c r="T42" s="35">
        <f t="shared" si="19"/>
        <v>22.778086791474486</v>
      </c>
      <c r="U42" s="42">
        <v>0.81758889711164551</v>
      </c>
      <c r="V42" s="43">
        <f t="shared" si="31"/>
        <v>0.18241110288835449</v>
      </c>
      <c r="W42" s="29">
        <f t="shared" si="27"/>
        <v>367570.94852760067</v>
      </c>
      <c r="X42" s="29">
        <f t="shared" si="20"/>
        <v>1519441.8639748204</v>
      </c>
      <c r="Y42" s="35">
        <f t="shared" si="28"/>
        <v>16.563113752073484</v>
      </c>
      <c r="Z42" s="36">
        <f t="shared" si="29"/>
        <v>6.2149730394010021</v>
      </c>
    </row>
    <row r="43" spans="1:26" s="2" customFormat="1" x14ac:dyDescent="0.25">
      <c r="A43" s="2">
        <v>15</v>
      </c>
      <c r="B43" s="1" t="s">
        <v>61</v>
      </c>
      <c r="C43" s="1">
        <v>5</v>
      </c>
      <c r="D43">
        <v>1431</v>
      </c>
      <c r="E43">
        <v>22</v>
      </c>
      <c r="F43" s="3">
        <f t="shared" si="21"/>
        <v>1.5373864430468204E-2</v>
      </c>
      <c r="G43" s="2">
        <v>0.5</v>
      </c>
      <c r="H43" s="3">
        <f t="shared" si="22"/>
        <v>7.4024226110363384E-2</v>
      </c>
      <c r="I43" s="3">
        <f t="shared" si="23"/>
        <v>0.92597577388963659</v>
      </c>
      <c r="J43" s="5">
        <f t="shared" si="30"/>
        <v>88095.186593034858</v>
      </c>
      <c r="K43" s="5">
        <f t="shared" si="24"/>
        <v>6521.1780115974652</v>
      </c>
      <c r="L43" s="5">
        <f t="shared" si="25"/>
        <v>424172.98793618055</v>
      </c>
      <c r="M43" s="5">
        <f t="shared" si="16"/>
        <v>1640002.4722105297</v>
      </c>
      <c r="N43" s="33">
        <f t="shared" si="26"/>
        <v>18.61625516257428</v>
      </c>
      <c r="O43" s="4"/>
      <c r="Q43" s="27" t="s">
        <v>62</v>
      </c>
      <c r="R43" s="29">
        <f t="shared" si="17"/>
        <v>88095.186593034858</v>
      </c>
      <c r="S43" s="29">
        <f t="shared" si="18"/>
        <v>424172.98793618055</v>
      </c>
      <c r="T43" s="35">
        <f t="shared" si="19"/>
        <v>18.61625516257428</v>
      </c>
      <c r="U43" s="42">
        <v>0.77888026534586052</v>
      </c>
      <c r="V43" s="43">
        <f t="shared" si="31"/>
        <v>0.22111973465413948</v>
      </c>
      <c r="W43" s="29">
        <f t="shared" si="27"/>
        <v>330379.96939627879</v>
      </c>
      <c r="X43" s="29">
        <f t="shared" si="20"/>
        <v>1151870.9154472197</v>
      </c>
      <c r="Y43" s="35">
        <f t="shared" si="28"/>
        <v>13.075299116720313</v>
      </c>
      <c r="Z43" s="36">
        <f t="shared" si="29"/>
        <v>5.5409560458539673</v>
      </c>
    </row>
    <row r="44" spans="1:26" s="2" customFormat="1" x14ac:dyDescent="0.25">
      <c r="A44" s="2">
        <v>16</v>
      </c>
      <c r="B44" s="1" t="s">
        <v>63</v>
      </c>
      <c r="C44" s="1">
        <v>5</v>
      </c>
      <c r="D44">
        <v>1091</v>
      </c>
      <c r="E44">
        <v>17</v>
      </c>
      <c r="F44" s="3">
        <f t="shared" si="21"/>
        <v>1.5582034830430797E-2</v>
      </c>
      <c r="G44" s="2">
        <v>0.5</v>
      </c>
      <c r="H44" s="3">
        <f t="shared" si="22"/>
        <v>7.4988972209969113E-2</v>
      </c>
      <c r="I44" s="3">
        <f t="shared" si="23"/>
        <v>0.92501102779003086</v>
      </c>
      <c r="J44" s="5">
        <f t="shared" si="30"/>
        <v>81574.008581437389</v>
      </c>
      <c r="K44" s="5">
        <f t="shared" si="24"/>
        <v>6117.1510625691899</v>
      </c>
      <c r="L44" s="5">
        <f t="shared" si="25"/>
        <v>392577.165250764</v>
      </c>
      <c r="M44" s="5">
        <f t="shared" si="16"/>
        <v>1215829.4842743492</v>
      </c>
      <c r="N44" s="33">
        <f t="shared" si="26"/>
        <v>14.904618584001005</v>
      </c>
      <c r="O44" s="4"/>
      <c r="Q44" s="27" t="s">
        <v>64</v>
      </c>
      <c r="R44" s="29">
        <f t="shared" si="17"/>
        <v>81574.008581437389</v>
      </c>
      <c r="S44" s="29">
        <f t="shared" si="18"/>
        <v>392577.165250764</v>
      </c>
      <c r="T44" s="35">
        <f t="shared" si="19"/>
        <v>14.904618584001005</v>
      </c>
      <c r="U44" s="42">
        <v>0.71980976748499381</v>
      </c>
      <c r="V44" s="43">
        <f t="shared" si="31"/>
        <v>0.28019023251500619</v>
      </c>
      <c r="W44" s="29">
        <f t="shared" si="27"/>
        <v>282580.87803907041</v>
      </c>
      <c r="X44" s="29">
        <f t="shared" si="20"/>
        <v>821490.94605094101</v>
      </c>
      <c r="Y44" s="35">
        <f t="shared" si="28"/>
        <v>10.070498683791246</v>
      </c>
      <c r="Z44" s="36">
        <f t="shared" si="29"/>
        <v>4.8341199002097586</v>
      </c>
    </row>
    <row r="45" spans="1:26" s="2" customFormat="1" x14ac:dyDescent="0.25">
      <c r="A45" s="2">
        <v>17</v>
      </c>
      <c r="B45" s="1" t="s">
        <v>65</v>
      </c>
      <c r="C45" s="1">
        <v>5</v>
      </c>
      <c r="D45">
        <v>632</v>
      </c>
      <c r="E45">
        <v>31</v>
      </c>
      <c r="F45" s="3">
        <f t="shared" si="21"/>
        <v>4.9050632911392403E-2</v>
      </c>
      <c r="G45" s="2">
        <v>0.5</v>
      </c>
      <c r="H45" s="3">
        <f t="shared" si="22"/>
        <v>0.21846370683579985</v>
      </c>
      <c r="I45" s="3">
        <f t="shared" si="23"/>
        <v>0.78153629316420015</v>
      </c>
      <c r="J45" s="5">
        <f t="shared" si="30"/>
        <v>75456.857518868201</v>
      </c>
      <c r="K45" s="5">
        <f t="shared" si="24"/>
        <v>16484.584799752742</v>
      </c>
      <c r="L45" s="5">
        <f t="shared" si="25"/>
        <v>336072.82559495914</v>
      </c>
      <c r="M45" s="5">
        <f t="shared" si="16"/>
        <v>823252.31902358518</v>
      </c>
      <c r="N45" s="33">
        <f t="shared" si="26"/>
        <v>10.910238593195173</v>
      </c>
      <c r="O45" s="4"/>
      <c r="Q45" s="27" t="s">
        <v>66</v>
      </c>
      <c r="R45" s="29">
        <f t="shared" si="17"/>
        <v>75456.857518868201</v>
      </c>
      <c r="S45" s="29">
        <f t="shared" si="18"/>
        <v>336072.82559495914</v>
      </c>
      <c r="T45" s="35">
        <f t="shared" si="19"/>
        <v>10.910238593195173</v>
      </c>
      <c r="U45" s="42">
        <v>0.68480776711742686</v>
      </c>
      <c r="V45" s="43">
        <f t="shared" si="31"/>
        <v>0.31519223288257314</v>
      </c>
      <c r="W45" s="29">
        <f t="shared" si="27"/>
        <v>230145.28128452838</v>
      </c>
      <c r="X45" s="29">
        <f t="shared" si="20"/>
        <v>538910.06801187061</v>
      </c>
      <c r="Y45" s="35">
        <f t="shared" si="28"/>
        <v>7.1419627815419506</v>
      </c>
      <c r="Z45" s="36">
        <f t="shared" si="29"/>
        <v>3.768275811653222</v>
      </c>
    </row>
    <row r="46" spans="1:26" s="2" customFormat="1" x14ac:dyDescent="0.25">
      <c r="A46" s="2">
        <v>18</v>
      </c>
      <c r="B46" s="1" t="s">
        <v>67</v>
      </c>
      <c r="C46" s="1">
        <v>5</v>
      </c>
      <c r="D46">
        <v>432</v>
      </c>
      <c r="E46">
        <v>30</v>
      </c>
      <c r="F46" s="3">
        <f t="shared" si="21"/>
        <v>6.9444444444444448E-2</v>
      </c>
      <c r="G46" s="2">
        <v>0.5</v>
      </c>
      <c r="H46" s="3">
        <f t="shared" si="22"/>
        <v>0.29585798816568043</v>
      </c>
      <c r="I46" s="3">
        <f t="shared" si="23"/>
        <v>0.70414201183431957</v>
      </c>
      <c r="J46" s="5">
        <f t="shared" si="30"/>
        <v>58972.272719115455</v>
      </c>
      <c r="K46" s="5">
        <f t="shared" si="24"/>
        <v>17447.417964235341</v>
      </c>
      <c r="L46" s="5">
        <f t="shared" si="25"/>
        <v>251242.81868498892</v>
      </c>
      <c r="M46" s="5">
        <f>L46+M47</f>
        <v>487179.49342862598</v>
      </c>
      <c r="N46" s="33">
        <f t="shared" si="26"/>
        <v>8.2611619150080688</v>
      </c>
      <c r="O46" s="4"/>
      <c r="Q46" s="27" t="s">
        <v>68</v>
      </c>
      <c r="R46" s="29">
        <f t="shared" si="17"/>
        <v>58972.272719115455</v>
      </c>
      <c r="S46" s="29">
        <f t="shared" si="18"/>
        <v>251242.81868498892</v>
      </c>
      <c r="T46" s="35">
        <f t="shared" si="19"/>
        <v>8.2611619150080688</v>
      </c>
      <c r="U46" s="42">
        <v>0.65629805890441617</v>
      </c>
      <c r="V46" s="43">
        <f t="shared" si="31"/>
        <v>0.34370194109558383</v>
      </c>
      <c r="W46" s="29">
        <f t="shared" si="27"/>
        <v>164890.17421663241</v>
      </c>
      <c r="X46" s="29">
        <f>X47+W46</f>
        <v>308764.78672734217</v>
      </c>
      <c r="Y46" s="35">
        <f t="shared" si="28"/>
        <v>5.235762036813246</v>
      </c>
      <c r="Z46" s="36">
        <f t="shared" si="29"/>
        <v>3.0253998781948228</v>
      </c>
    </row>
    <row r="47" spans="1:26" s="2" customFormat="1" x14ac:dyDescent="0.25">
      <c r="A47" s="12">
        <v>19</v>
      </c>
      <c r="B47" s="13" t="s">
        <v>69</v>
      </c>
      <c r="C47" s="12"/>
      <c r="D47">
        <v>375</v>
      </c>
      <c r="E47">
        <v>66</v>
      </c>
      <c r="F47" s="17">
        <f t="shared" si="21"/>
        <v>0.17599999999999999</v>
      </c>
      <c r="G47" s="12"/>
      <c r="H47" s="17">
        <v>1</v>
      </c>
      <c r="I47" s="17">
        <f t="shared" si="23"/>
        <v>0</v>
      </c>
      <c r="J47" s="21">
        <f t="shared" si="30"/>
        <v>41524.854754880114</v>
      </c>
      <c r="K47" s="21">
        <f t="shared" si="24"/>
        <v>41524.854754880114</v>
      </c>
      <c r="L47" s="21">
        <f>K47/F47</f>
        <v>235936.67474363704</v>
      </c>
      <c r="M47" s="21">
        <f>L47</f>
        <v>235936.67474363704</v>
      </c>
      <c r="N47" s="34">
        <f t="shared" si="26"/>
        <v>5.6818181818181825</v>
      </c>
      <c r="O47" s="4"/>
      <c r="Q47" s="30" t="s">
        <v>69</v>
      </c>
      <c r="R47" s="31">
        <f t="shared" si="17"/>
        <v>41524.854754880114</v>
      </c>
      <c r="S47" s="31">
        <f t="shared" si="18"/>
        <v>235936.67474363704</v>
      </c>
      <c r="T47" s="38">
        <f t="shared" si="19"/>
        <v>5.6818181818181825</v>
      </c>
      <c r="U47" s="44">
        <v>0.6098018151143324</v>
      </c>
      <c r="V47" s="45">
        <f t="shared" si="31"/>
        <v>0.3901981848856676</v>
      </c>
      <c r="W47" s="31">
        <f t="shared" si="27"/>
        <v>143874.61251070973</v>
      </c>
      <c r="X47" s="31">
        <f>W47</f>
        <v>143874.61251070973</v>
      </c>
      <c r="Y47" s="38">
        <f t="shared" si="28"/>
        <v>3.4647830404223434</v>
      </c>
      <c r="Z47" s="37">
        <f t="shared" si="29"/>
        <v>2.2170351413958391</v>
      </c>
    </row>
    <row r="48" spans="1:26" s="2" customFormat="1" ht="13.2" x14ac:dyDescent="0.25">
      <c r="B48" s="2" t="s">
        <v>70</v>
      </c>
      <c r="D48" s="25">
        <f>SUM(D29:D47)</f>
        <v>31921</v>
      </c>
      <c r="E48" s="25">
        <f>SUM(E29:E47)</f>
        <v>221</v>
      </c>
    </row>
    <row r="51" spans="1:26" s="2" customFormat="1" ht="18" thickBot="1" x14ac:dyDescent="0.35">
      <c r="B51" s="74" t="s">
        <v>89</v>
      </c>
      <c r="C51" s="74"/>
      <c r="D51" s="74"/>
      <c r="E51" s="74"/>
      <c r="F51" s="74"/>
      <c r="G51" s="74"/>
      <c r="H51" s="74"/>
      <c r="I51" s="74"/>
      <c r="J51" s="74"/>
      <c r="K51" s="74"/>
      <c r="L51" s="74"/>
      <c r="M51" s="74"/>
      <c r="N51" s="74"/>
      <c r="Q51" s="60" t="s">
        <v>92</v>
      </c>
      <c r="R51" s="61"/>
      <c r="S51" s="61"/>
      <c r="T51" s="61"/>
      <c r="U51" s="61"/>
      <c r="V51" s="61"/>
      <c r="W51" s="61"/>
      <c r="X51" s="61"/>
      <c r="Y51" s="61"/>
      <c r="Z51" s="62"/>
    </row>
    <row r="52" spans="1:26" s="9" customFormat="1" ht="14.25" customHeight="1" x14ac:dyDescent="0.35">
      <c r="A52" s="7"/>
      <c r="B52" s="67" t="s">
        <v>0</v>
      </c>
      <c r="C52" s="6" t="s">
        <v>1</v>
      </c>
      <c r="D52" s="8" t="s">
        <v>71</v>
      </c>
      <c r="E52" s="8" t="s">
        <v>72</v>
      </c>
      <c r="F52" s="8" t="s">
        <v>73</v>
      </c>
      <c r="G52" s="8" t="s">
        <v>5</v>
      </c>
      <c r="H52" s="8" t="s">
        <v>74</v>
      </c>
      <c r="I52" s="8" t="s">
        <v>75</v>
      </c>
      <c r="J52" s="8" t="s">
        <v>76</v>
      </c>
      <c r="K52" s="8" t="s">
        <v>77</v>
      </c>
      <c r="L52" s="8" t="s">
        <v>78</v>
      </c>
      <c r="M52" s="8" t="s">
        <v>79</v>
      </c>
      <c r="N52" s="22" t="s">
        <v>80</v>
      </c>
      <c r="Q52" s="26" t="s">
        <v>13</v>
      </c>
      <c r="R52" s="63" t="s">
        <v>14</v>
      </c>
      <c r="S52" s="63"/>
      <c r="T52" s="63"/>
      <c r="U52" s="64" t="s">
        <v>15</v>
      </c>
      <c r="V52" s="65" t="s">
        <v>16</v>
      </c>
      <c r="W52" s="66" t="s">
        <v>17</v>
      </c>
      <c r="X52" s="66" t="s">
        <v>18</v>
      </c>
      <c r="Y52" s="59" t="s">
        <v>19</v>
      </c>
      <c r="Z52" s="59" t="s">
        <v>20</v>
      </c>
    </row>
    <row r="53" spans="1:26" s="10" customFormat="1" ht="35.549999999999997" customHeight="1" thickBot="1" x14ac:dyDescent="0.35">
      <c r="B53" s="68"/>
      <c r="C53" s="11"/>
      <c r="D53" s="23" t="s">
        <v>21</v>
      </c>
      <c r="E53" s="23" t="s">
        <v>22</v>
      </c>
      <c r="F53" s="23" t="s">
        <v>23</v>
      </c>
      <c r="G53" s="23"/>
      <c r="H53" s="23" t="s">
        <v>24</v>
      </c>
      <c r="I53" s="23" t="s">
        <v>25</v>
      </c>
      <c r="J53" s="23" t="s">
        <v>26</v>
      </c>
      <c r="K53" s="23" t="s">
        <v>27</v>
      </c>
      <c r="L53" s="23" t="s">
        <v>28</v>
      </c>
      <c r="M53" s="23" t="s">
        <v>29</v>
      </c>
      <c r="N53" s="24" t="s">
        <v>30</v>
      </c>
      <c r="Q53" s="27" t="s">
        <v>31</v>
      </c>
      <c r="R53" s="28" t="s">
        <v>32</v>
      </c>
      <c r="S53" s="28" t="s">
        <v>33</v>
      </c>
      <c r="T53" s="28" t="s">
        <v>34</v>
      </c>
      <c r="U53" s="64"/>
      <c r="V53" s="65"/>
      <c r="W53" s="66"/>
      <c r="X53" s="66"/>
      <c r="Y53" s="59"/>
      <c r="Z53" s="59"/>
    </row>
    <row r="54" spans="1:26" s="2" customFormat="1" ht="13.2" x14ac:dyDescent="0.25">
      <c r="A54" s="2">
        <v>1</v>
      </c>
      <c r="B54" s="1">
        <v>0</v>
      </c>
      <c r="C54" s="1">
        <v>1</v>
      </c>
      <c r="D54" s="49">
        <f>D4+D29</f>
        <v>488</v>
      </c>
      <c r="E54" s="49">
        <f>E4+E29</f>
        <v>0</v>
      </c>
      <c r="F54" s="3">
        <f>E54/D54</f>
        <v>0</v>
      </c>
      <c r="G54" s="2">
        <v>0.3</v>
      </c>
      <c r="H54" s="18">
        <f>C54*F54/(1+(1-G54)*C54*F54)</f>
        <v>0</v>
      </c>
      <c r="I54" s="18">
        <f>1-H54</f>
        <v>1</v>
      </c>
      <c r="J54" s="19">
        <v>100000</v>
      </c>
      <c r="K54" s="20">
        <f>J54*H54</f>
        <v>0</v>
      </c>
      <c r="L54" s="20">
        <f>C54*(J55+G54*K54)</f>
        <v>100000</v>
      </c>
      <c r="M54" s="5">
        <f t="shared" ref="M54:M70" si="32">L54+M55</f>
        <v>7546396.3249988528</v>
      </c>
      <c r="N54" s="32">
        <f>M54/J54</f>
        <v>75.463963249988524</v>
      </c>
      <c r="O54" s="4"/>
      <c r="Q54" s="39">
        <v>0</v>
      </c>
      <c r="R54" s="29">
        <f t="shared" ref="R54:R72" si="33">J54</f>
        <v>100000</v>
      </c>
      <c r="S54" s="29">
        <f t="shared" ref="S54:S72" si="34">L54</f>
        <v>100000</v>
      </c>
      <c r="T54" s="35">
        <f t="shared" ref="T54:T72" si="35">N54</f>
        <v>75.463963249988524</v>
      </c>
      <c r="U54" s="42">
        <v>0.96170886472285344</v>
      </c>
      <c r="V54" s="43">
        <f>1-U54</f>
        <v>3.829113527714656E-2</v>
      </c>
      <c r="W54" s="29">
        <f>S54*U54</f>
        <v>96170.886472285347</v>
      </c>
      <c r="X54" s="29">
        <f t="shared" ref="X54:X70" si="36">X55+W54</f>
        <v>6692019.6882592747</v>
      </c>
      <c r="Y54" s="40">
        <f>X54/R54</f>
        <v>66.920196882592748</v>
      </c>
      <c r="Z54" s="36">
        <f>T54-Y54</f>
        <v>8.5437663673957758</v>
      </c>
    </row>
    <row r="55" spans="1:26" s="2" customFormat="1" ht="13.2" x14ac:dyDescent="0.25">
      <c r="A55" s="2">
        <v>2</v>
      </c>
      <c r="B55" s="1" t="s">
        <v>35</v>
      </c>
      <c r="C55" s="1">
        <v>4</v>
      </c>
      <c r="D55" s="49">
        <f t="shared" ref="D55:E70" si="37">D5+D30</f>
        <v>2472</v>
      </c>
      <c r="E55" s="49">
        <f t="shared" si="37"/>
        <v>0</v>
      </c>
      <c r="F55" s="3">
        <f t="shared" ref="F55:F72" si="38">E55/D55</f>
        <v>0</v>
      </c>
      <c r="G55" s="2">
        <v>0.4</v>
      </c>
      <c r="H55" s="3">
        <f t="shared" ref="H55:H71" si="39">C55*F55/(1+(1-G55)*C55*F55)</f>
        <v>0</v>
      </c>
      <c r="I55" s="3">
        <f t="shared" ref="I55:I72" si="40">1-H55</f>
        <v>1</v>
      </c>
      <c r="J55" s="5">
        <f>I54*J54</f>
        <v>100000</v>
      </c>
      <c r="K55" s="5">
        <f t="shared" ref="K55:K72" si="41">J55*H55</f>
        <v>0</v>
      </c>
      <c r="L55" s="5">
        <f t="shared" ref="L55:L71" si="42">C55*(J56+G55*K55)</f>
        <v>400000</v>
      </c>
      <c r="M55" s="5">
        <f t="shared" si="32"/>
        <v>7446396.3249988528</v>
      </c>
      <c r="N55" s="33">
        <f t="shared" ref="N55:N72" si="43">M55/J55</f>
        <v>74.463963249988524</v>
      </c>
      <c r="O55" s="4"/>
      <c r="Q55" s="27" t="s">
        <v>36</v>
      </c>
      <c r="R55" s="29">
        <f t="shared" si="33"/>
        <v>100000</v>
      </c>
      <c r="S55" s="29">
        <f t="shared" si="34"/>
        <v>400000</v>
      </c>
      <c r="T55" s="35">
        <f t="shared" si="35"/>
        <v>74.463963249988524</v>
      </c>
      <c r="U55" s="42">
        <v>0.96170886472285344</v>
      </c>
      <c r="V55" s="43">
        <f>1-U55</f>
        <v>3.829113527714656E-2</v>
      </c>
      <c r="W55" s="29">
        <f t="shared" ref="W55:W72" si="44">S55*U55</f>
        <v>384683.54588914139</v>
      </c>
      <c r="X55" s="29">
        <f t="shared" si="36"/>
        <v>6595848.801786989</v>
      </c>
      <c r="Y55" s="35">
        <f t="shared" ref="Y55:Y72" si="45">X55/R55</f>
        <v>65.958488017869897</v>
      </c>
      <c r="Z55" s="36">
        <f t="shared" ref="Z55:Z72" si="46">T55-Y55</f>
        <v>8.5054752321186271</v>
      </c>
    </row>
    <row r="56" spans="1:26" s="2" customFormat="1" ht="13.2" x14ac:dyDescent="0.25">
      <c r="A56" s="2">
        <v>3</v>
      </c>
      <c r="B56" s="1" t="s">
        <v>37</v>
      </c>
      <c r="C56" s="1">
        <v>5</v>
      </c>
      <c r="D56" s="49">
        <f t="shared" si="37"/>
        <v>3506</v>
      </c>
      <c r="E56" s="49">
        <f t="shared" si="37"/>
        <v>4</v>
      </c>
      <c r="F56" s="3">
        <f t="shared" si="38"/>
        <v>1.1409013120365088E-3</v>
      </c>
      <c r="G56" s="2">
        <v>0.5</v>
      </c>
      <c r="H56" s="3">
        <f t="shared" si="39"/>
        <v>5.688282138794085E-3</v>
      </c>
      <c r="I56" s="3">
        <f t="shared" si="40"/>
        <v>0.99431171786120587</v>
      </c>
      <c r="J56" s="5">
        <f t="shared" ref="J56:J72" si="47">I55*J55</f>
        <v>100000</v>
      </c>
      <c r="K56" s="5">
        <f t="shared" si="41"/>
        <v>568.82821387940851</v>
      </c>
      <c r="L56" s="5">
        <f t="shared" si="42"/>
        <v>498577.92946530145</v>
      </c>
      <c r="M56" s="5">
        <f t="shared" si="32"/>
        <v>7046396.3249988528</v>
      </c>
      <c r="N56" s="33">
        <f t="shared" si="43"/>
        <v>70.463963249988524</v>
      </c>
      <c r="O56" s="4"/>
      <c r="Q56" s="27" t="s">
        <v>38</v>
      </c>
      <c r="R56" s="29">
        <f t="shared" si="33"/>
        <v>100000</v>
      </c>
      <c r="S56" s="29">
        <f t="shared" si="34"/>
        <v>498577.92946530145</v>
      </c>
      <c r="T56" s="35">
        <f t="shared" si="35"/>
        <v>70.463963249988524</v>
      </c>
      <c r="U56" s="42">
        <v>0.96170886472285344</v>
      </c>
      <c r="V56" s="43">
        <f>1-U56</f>
        <v>3.829113527714656E-2</v>
      </c>
      <c r="W56" s="29">
        <f t="shared" si="44"/>
        <v>479486.81452194595</v>
      </c>
      <c r="X56" s="29">
        <f t="shared" si="36"/>
        <v>6211165.2558978479</v>
      </c>
      <c r="Y56" s="35">
        <f t="shared" si="45"/>
        <v>62.111652558978477</v>
      </c>
      <c r="Z56" s="36">
        <f t="shared" si="46"/>
        <v>8.3523106910100466</v>
      </c>
    </row>
    <row r="57" spans="1:26" s="2" customFormat="1" ht="13.2" x14ac:dyDescent="0.25">
      <c r="A57" s="2">
        <v>4</v>
      </c>
      <c r="B57" s="1" t="s">
        <v>39</v>
      </c>
      <c r="C57" s="1">
        <v>5</v>
      </c>
      <c r="D57" s="49">
        <f t="shared" si="37"/>
        <v>3633</v>
      </c>
      <c r="E57" s="49">
        <f t="shared" si="37"/>
        <v>3</v>
      </c>
      <c r="F57" s="3">
        <f t="shared" si="38"/>
        <v>8.2576383154417832E-4</v>
      </c>
      <c r="G57" s="2">
        <v>0.5</v>
      </c>
      <c r="H57" s="3">
        <f t="shared" si="39"/>
        <v>4.1203131437989281E-3</v>
      </c>
      <c r="I57" s="3">
        <f t="shared" si="40"/>
        <v>0.9958796868562011</v>
      </c>
      <c r="J57" s="5">
        <f t="shared" si="47"/>
        <v>99431.171786120583</v>
      </c>
      <c r="K57" s="5">
        <f t="shared" si="41"/>
        <v>409.68756401368177</v>
      </c>
      <c r="L57" s="5">
        <f t="shared" si="42"/>
        <v>496131.64002056868</v>
      </c>
      <c r="M57" s="5">
        <f t="shared" si="32"/>
        <v>6547818.3955335515</v>
      </c>
      <c r="N57" s="33">
        <f t="shared" si="43"/>
        <v>65.852773108398083</v>
      </c>
      <c r="O57" s="4"/>
      <c r="Q57" s="27" t="s">
        <v>40</v>
      </c>
      <c r="R57" s="29">
        <f t="shared" si="33"/>
        <v>99431.171786120583</v>
      </c>
      <c r="S57" s="29">
        <f t="shared" si="34"/>
        <v>496131.64002056868</v>
      </c>
      <c r="T57" s="35">
        <f t="shared" si="35"/>
        <v>65.852773108398083</v>
      </c>
      <c r="U57" s="42">
        <v>0.96170886472285344</v>
      </c>
      <c r="V57" s="43">
        <f>1-U57</f>
        <v>3.829113527714656E-2</v>
      </c>
      <c r="W57" s="29">
        <f t="shared" si="44"/>
        <v>477134.19627726852</v>
      </c>
      <c r="X57" s="29">
        <f t="shared" si="36"/>
        <v>5731678.4413759019</v>
      </c>
      <c r="Y57" s="35">
        <f t="shared" si="45"/>
        <v>57.64468363809403</v>
      </c>
      <c r="Z57" s="36">
        <f t="shared" si="46"/>
        <v>8.2080894703040528</v>
      </c>
    </row>
    <row r="58" spans="1:26" s="2" customFormat="1" ht="13.2" x14ac:dyDescent="0.25">
      <c r="A58" s="2">
        <v>5</v>
      </c>
      <c r="B58" s="1" t="s">
        <v>41</v>
      </c>
      <c r="C58" s="1">
        <v>5</v>
      </c>
      <c r="D58" s="49">
        <f t="shared" si="37"/>
        <v>3973</v>
      </c>
      <c r="E58" s="49">
        <f t="shared" si="37"/>
        <v>4</v>
      </c>
      <c r="F58" s="3">
        <f t="shared" si="38"/>
        <v>1.0067958721369243E-3</v>
      </c>
      <c r="G58" s="2">
        <v>0.5</v>
      </c>
      <c r="H58" s="3">
        <f t="shared" si="39"/>
        <v>5.0213406979663575E-3</v>
      </c>
      <c r="I58" s="3">
        <f t="shared" si="40"/>
        <v>0.99497865930203366</v>
      </c>
      <c r="J58" s="5">
        <f t="shared" si="47"/>
        <v>99021.484222106898</v>
      </c>
      <c r="K58" s="5">
        <f t="shared" si="41"/>
        <v>497.2206086974989</v>
      </c>
      <c r="L58" s="5">
        <f t="shared" si="42"/>
        <v>493864.36958879081</v>
      </c>
      <c r="M58" s="5">
        <f t="shared" si="32"/>
        <v>6051686.7555129826</v>
      </c>
      <c r="N58" s="33">
        <f t="shared" si="43"/>
        <v>61.114886360811809</v>
      </c>
      <c r="O58" s="4"/>
      <c r="Q58" s="27" t="s">
        <v>42</v>
      </c>
      <c r="R58" s="29">
        <f t="shared" si="33"/>
        <v>99021.484222106898</v>
      </c>
      <c r="S58" s="29">
        <f t="shared" si="34"/>
        <v>493864.36958879081</v>
      </c>
      <c r="T58" s="35">
        <f t="shared" si="35"/>
        <v>61.114886360811809</v>
      </c>
      <c r="U58" s="42">
        <v>0.96170886472285344</v>
      </c>
      <c r="V58" s="43">
        <f>1-U58</f>
        <v>3.829113527714656E-2</v>
      </c>
      <c r="W58" s="29">
        <f t="shared" si="44"/>
        <v>474953.74220430374</v>
      </c>
      <c r="X58" s="29">
        <f t="shared" si="36"/>
        <v>5254544.2450986337</v>
      </c>
      <c r="Y58" s="35">
        <f t="shared" si="45"/>
        <v>53.064688803417653</v>
      </c>
      <c r="Z58" s="36">
        <f t="shared" si="46"/>
        <v>8.0501975573941564</v>
      </c>
    </row>
    <row r="59" spans="1:26" s="2" customFormat="1" ht="13.2" x14ac:dyDescent="0.25">
      <c r="A59" s="2">
        <v>6</v>
      </c>
      <c r="B59" s="1" t="s">
        <v>43</v>
      </c>
      <c r="C59" s="1">
        <v>5</v>
      </c>
      <c r="D59" s="49">
        <f t="shared" si="37"/>
        <v>4099</v>
      </c>
      <c r="E59" s="49">
        <f t="shared" si="37"/>
        <v>8</v>
      </c>
      <c r="F59" s="3">
        <f t="shared" si="38"/>
        <v>1.9516955354964625E-3</v>
      </c>
      <c r="G59" s="2">
        <v>0.5</v>
      </c>
      <c r="H59" s="3">
        <f t="shared" si="39"/>
        <v>9.7110949259529029E-3</v>
      </c>
      <c r="I59" s="3">
        <f t="shared" si="40"/>
        <v>0.9902889050740471</v>
      </c>
      <c r="J59" s="5">
        <f t="shared" si="47"/>
        <v>98524.263613409406</v>
      </c>
      <c r="K59" s="5">
        <f t="shared" si="41"/>
        <v>956.77847645942632</v>
      </c>
      <c r="L59" s="5">
        <f t="shared" si="42"/>
        <v>490229.37187589851</v>
      </c>
      <c r="M59" s="5">
        <f t="shared" si="32"/>
        <v>5557822.3859241921</v>
      </c>
      <c r="N59" s="33">
        <f t="shared" si="43"/>
        <v>56.41069704141141</v>
      </c>
      <c r="O59" s="4"/>
      <c r="Q59" s="27" t="s">
        <v>44</v>
      </c>
      <c r="R59" s="29">
        <f t="shared" si="33"/>
        <v>98524.263613409406</v>
      </c>
      <c r="S59" s="29">
        <f t="shared" si="34"/>
        <v>490229.37187589851</v>
      </c>
      <c r="T59" s="35">
        <f t="shared" si="35"/>
        <v>56.41069704141141</v>
      </c>
      <c r="U59" s="42">
        <v>0.963091689110254</v>
      </c>
      <c r="V59" s="43">
        <f t="shared" ref="V59:V72" si="48">1-U59</f>
        <v>3.6908310889745999E-2</v>
      </c>
      <c r="W59" s="29">
        <f t="shared" si="44"/>
        <v>472135.83381141792</v>
      </c>
      <c r="X59" s="29">
        <f t="shared" si="36"/>
        <v>4779590.5028943298</v>
      </c>
      <c r="Y59" s="35">
        <f t="shared" si="45"/>
        <v>48.511811482789049</v>
      </c>
      <c r="Z59" s="36">
        <f t="shared" si="46"/>
        <v>7.8988855586223607</v>
      </c>
    </row>
    <row r="60" spans="1:26" s="2" customFormat="1" ht="13.2" x14ac:dyDescent="0.25">
      <c r="A60" s="2">
        <v>7</v>
      </c>
      <c r="B60" s="1" t="s">
        <v>45</v>
      </c>
      <c r="C60" s="1">
        <v>5</v>
      </c>
      <c r="D60" s="49">
        <f t="shared" si="37"/>
        <v>4501</v>
      </c>
      <c r="E60" s="49">
        <f t="shared" si="37"/>
        <v>7</v>
      </c>
      <c r="F60" s="3">
        <f t="shared" si="38"/>
        <v>1.5552099533437014E-3</v>
      </c>
      <c r="G60" s="2">
        <v>0.5</v>
      </c>
      <c r="H60" s="3">
        <f t="shared" si="39"/>
        <v>7.7459333849728886E-3</v>
      </c>
      <c r="I60" s="3">
        <f t="shared" si="40"/>
        <v>0.99225406661502713</v>
      </c>
      <c r="J60" s="5">
        <f t="shared" si="47"/>
        <v>97567.485136949981</v>
      </c>
      <c r="K60" s="5">
        <f t="shared" si="41"/>
        <v>755.75124041014692</v>
      </c>
      <c r="L60" s="5">
        <f t="shared" si="42"/>
        <v>485948.04758372455</v>
      </c>
      <c r="M60" s="5">
        <f t="shared" si="32"/>
        <v>5067593.0140482932</v>
      </c>
      <c r="N60" s="33">
        <f t="shared" si="43"/>
        <v>51.939362861871437</v>
      </c>
      <c r="O60" s="4"/>
      <c r="Q60" s="27" t="s">
        <v>46</v>
      </c>
      <c r="R60" s="29">
        <f t="shared" si="33"/>
        <v>97567.485136949981</v>
      </c>
      <c r="S60" s="29">
        <f t="shared" si="34"/>
        <v>485948.04758372455</v>
      </c>
      <c r="T60" s="35">
        <f t="shared" si="35"/>
        <v>51.939362861871437</v>
      </c>
      <c r="U60" s="42">
        <v>0.95736753435116873</v>
      </c>
      <c r="V60" s="43">
        <f t="shared" si="48"/>
        <v>4.2632465648831275E-2</v>
      </c>
      <c r="W60" s="29">
        <f t="shared" si="44"/>
        <v>465230.88413799478</v>
      </c>
      <c r="X60" s="29">
        <f t="shared" si="36"/>
        <v>4307454.6690829117</v>
      </c>
      <c r="Y60" s="35">
        <f t="shared" si="45"/>
        <v>44.148464655379613</v>
      </c>
      <c r="Z60" s="36">
        <f t="shared" si="46"/>
        <v>7.7908982064918249</v>
      </c>
    </row>
    <row r="61" spans="1:26" s="2" customFormat="1" ht="13.2" x14ac:dyDescent="0.25">
      <c r="A61" s="2">
        <v>8</v>
      </c>
      <c r="B61" s="1" t="s">
        <v>47</v>
      </c>
      <c r="C61" s="1">
        <v>5</v>
      </c>
      <c r="D61" s="49">
        <f t="shared" si="37"/>
        <v>4342</v>
      </c>
      <c r="E61" s="49">
        <f t="shared" si="37"/>
        <v>18</v>
      </c>
      <c r="F61" s="3">
        <f t="shared" si="38"/>
        <v>4.1455550437586369E-3</v>
      </c>
      <c r="G61" s="2">
        <v>0.5</v>
      </c>
      <c r="H61" s="3">
        <f t="shared" si="39"/>
        <v>2.0515158422612267E-2</v>
      </c>
      <c r="I61" s="3">
        <f t="shared" si="40"/>
        <v>0.97948484157738769</v>
      </c>
      <c r="J61" s="5">
        <f t="shared" si="47"/>
        <v>96811.733896539838</v>
      </c>
      <c r="K61" s="5">
        <f t="shared" si="41"/>
        <v>1986.1080580552966</v>
      </c>
      <c r="L61" s="5">
        <f t="shared" si="42"/>
        <v>479093.39933756099</v>
      </c>
      <c r="M61" s="5">
        <f t="shared" si="32"/>
        <v>4581644.9664645689</v>
      </c>
      <c r="N61" s="33">
        <f t="shared" si="43"/>
        <v>47.325306365867313</v>
      </c>
      <c r="O61" s="4"/>
      <c r="Q61" s="27" t="s">
        <v>48</v>
      </c>
      <c r="R61" s="29">
        <f t="shared" si="33"/>
        <v>96811.733896539838</v>
      </c>
      <c r="S61" s="29">
        <f t="shared" si="34"/>
        <v>479093.39933756099</v>
      </c>
      <c r="T61" s="35">
        <f t="shared" si="35"/>
        <v>47.325306365867313</v>
      </c>
      <c r="U61" s="42">
        <v>0.95681081085376496</v>
      </c>
      <c r="V61" s="43">
        <f t="shared" si="48"/>
        <v>4.3189189146235041E-2</v>
      </c>
      <c r="W61" s="29">
        <f t="shared" si="44"/>
        <v>458401.74389485834</v>
      </c>
      <c r="X61" s="29">
        <f t="shared" si="36"/>
        <v>3842223.7849449166</v>
      </c>
      <c r="Y61" s="35">
        <f t="shared" si="45"/>
        <v>39.687583625462182</v>
      </c>
      <c r="Z61" s="36">
        <f t="shared" si="46"/>
        <v>7.6377227404051311</v>
      </c>
    </row>
    <row r="62" spans="1:26" s="2" customFormat="1" ht="13.2" x14ac:dyDescent="0.25">
      <c r="A62" s="2">
        <v>9</v>
      </c>
      <c r="B62" s="1" t="s">
        <v>49</v>
      </c>
      <c r="C62" s="1">
        <v>5</v>
      </c>
      <c r="D62" s="49">
        <f t="shared" si="37"/>
        <v>4971</v>
      </c>
      <c r="E62" s="49">
        <f t="shared" si="37"/>
        <v>11</v>
      </c>
      <c r="F62" s="3">
        <f t="shared" si="38"/>
        <v>2.2128344397505531E-3</v>
      </c>
      <c r="G62" s="2">
        <v>0.5</v>
      </c>
      <c r="H62" s="3">
        <f t="shared" si="39"/>
        <v>1.1003300990297088E-2</v>
      </c>
      <c r="I62" s="3">
        <f t="shared" si="40"/>
        <v>0.98899669900970288</v>
      </c>
      <c r="J62" s="5">
        <f t="shared" si="47"/>
        <v>94825.625838484542</v>
      </c>
      <c r="K62" s="5">
        <f t="shared" si="41"/>
        <v>1043.3949026941382</v>
      </c>
      <c r="L62" s="5">
        <f t="shared" si="42"/>
        <v>471519.64193568734</v>
      </c>
      <c r="M62" s="5">
        <f t="shared" si="32"/>
        <v>4102551.5671270075</v>
      </c>
      <c r="N62" s="33">
        <f t="shared" si="43"/>
        <v>43.264165470574788</v>
      </c>
      <c r="O62" s="4"/>
      <c r="Q62" s="27" t="s">
        <v>50</v>
      </c>
      <c r="R62" s="29">
        <f t="shared" si="33"/>
        <v>94825.625838484542</v>
      </c>
      <c r="S62" s="29">
        <f t="shared" si="34"/>
        <v>471519.64193568734</v>
      </c>
      <c r="T62" s="35">
        <f t="shared" si="35"/>
        <v>43.264165470574788</v>
      </c>
      <c r="U62" s="42">
        <v>0.94800928093814252</v>
      </c>
      <c r="V62" s="43">
        <f t="shared" si="48"/>
        <v>5.1990719061857482E-2</v>
      </c>
      <c r="W62" s="29">
        <f t="shared" si="44"/>
        <v>447004.99669966137</v>
      </c>
      <c r="X62" s="29">
        <f t="shared" si="36"/>
        <v>3383822.0410500583</v>
      </c>
      <c r="Y62" s="35">
        <f t="shared" si="45"/>
        <v>35.684679232317279</v>
      </c>
      <c r="Z62" s="36">
        <f t="shared" si="46"/>
        <v>7.579486238257509</v>
      </c>
    </row>
    <row r="63" spans="1:26" s="2" customFormat="1" ht="13.2" x14ac:dyDescent="0.25">
      <c r="A63" s="2">
        <v>10</v>
      </c>
      <c r="B63" s="1" t="s">
        <v>51</v>
      </c>
      <c r="C63" s="1">
        <v>5</v>
      </c>
      <c r="D63" s="49">
        <f t="shared" si="37"/>
        <v>5605</v>
      </c>
      <c r="E63" s="49">
        <f t="shared" si="37"/>
        <v>18</v>
      </c>
      <c r="F63" s="3">
        <f t="shared" si="38"/>
        <v>3.2114183764495987E-3</v>
      </c>
      <c r="G63" s="2">
        <v>0.5</v>
      </c>
      <c r="H63" s="3">
        <f t="shared" si="39"/>
        <v>1.5929203539823009E-2</v>
      </c>
      <c r="I63" s="3">
        <f t="shared" si="40"/>
        <v>0.98407079646017703</v>
      </c>
      <c r="J63" s="5">
        <f t="shared" si="47"/>
        <v>93782.230935790401</v>
      </c>
      <c r="K63" s="5">
        <f t="shared" si="41"/>
        <v>1493.8762449948913</v>
      </c>
      <c r="L63" s="5">
        <f t="shared" si="42"/>
        <v>465176.4640664648</v>
      </c>
      <c r="M63" s="5">
        <f t="shared" si="32"/>
        <v>3631031.92519132</v>
      </c>
      <c r="N63" s="33">
        <f t="shared" si="43"/>
        <v>38.717696187856397</v>
      </c>
      <c r="O63" s="4"/>
      <c r="Q63" s="27" t="s">
        <v>52</v>
      </c>
      <c r="R63" s="29">
        <f t="shared" si="33"/>
        <v>93782.230935790401</v>
      </c>
      <c r="S63" s="29">
        <f t="shared" si="34"/>
        <v>465176.4640664648</v>
      </c>
      <c r="T63" s="35">
        <f t="shared" si="35"/>
        <v>38.717696187856397</v>
      </c>
      <c r="U63" s="42">
        <v>0.94216194080535964</v>
      </c>
      <c r="V63" s="43">
        <f t="shared" si="48"/>
        <v>5.7838059194640357E-2</v>
      </c>
      <c r="W63" s="29">
        <f t="shared" si="44"/>
        <v>438271.56020183512</v>
      </c>
      <c r="X63" s="29">
        <f t="shared" si="36"/>
        <v>2936817.0443503968</v>
      </c>
      <c r="Y63" s="35">
        <f t="shared" si="45"/>
        <v>31.31528238394263</v>
      </c>
      <c r="Z63" s="36">
        <f t="shared" si="46"/>
        <v>7.4024138039137668</v>
      </c>
    </row>
    <row r="64" spans="1:26" s="2" customFormat="1" ht="13.2" x14ac:dyDescent="0.25">
      <c r="A64" s="2">
        <v>11</v>
      </c>
      <c r="B64" s="1" t="s">
        <v>53</v>
      </c>
      <c r="C64" s="1">
        <v>5</v>
      </c>
      <c r="D64" s="49">
        <f t="shared" si="37"/>
        <v>5499</v>
      </c>
      <c r="E64" s="49">
        <f t="shared" si="37"/>
        <v>32</v>
      </c>
      <c r="F64" s="3">
        <f t="shared" si="38"/>
        <v>5.8192398617930531E-3</v>
      </c>
      <c r="G64" s="2">
        <v>0.5</v>
      </c>
      <c r="H64" s="3">
        <f t="shared" si="39"/>
        <v>2.8678974726653522E-2</v>
      </c>
      <c r="I64" s="3">
        <f t="shared" si="40"/>
        <v>0.97132102527334652</v>
      </c>
      <c r="J64" s="5">
        <f t="shared" si="47"/>
        <v>92288.354690795517</v>
      </c>
      <c r="K64" s="5">
        <f t="shared" si="41"/>
        <v>2646.7353917417604</v>
      </c>
      <c r="L64" s="5">
        <f t="shared" si="42"/>
        <v>454824.93497462315</v>
      </c>
      <c r="M64" s="5">
        <f t="shared" si="32"/>
        <v>3165855.4611248551</v>
      </c>
      <c r="N64" s="33">
        <f t="shared" si="43"/>
        <v>34.303953859961979</v>
      </c>
      <c r="O64" s="4"/>
      <c r="Q64" s="27" t="s">
        <v>54</v>
      </c>
      <c r="R64" s="29">
        <f t="shared" si="33"/>
        <v>92288.354690795517</v>
      </c>
      <c r="S64" s="29">
        <f t="shared" si="34"/>
        <v>454824.93497462315</v>
      </c>
      <c r="T64" s="35">
        <f t="shared" si="35"/>
        <v>34.303953859961979</v>
      </c>
      <c r="U64" s="42">
        <v>0.92489605986448908</v>
      </c>
      <c r="V64" s="43">
        <f t="shared" si="48"/>
        <v>7.5103940135510916E-2</v>
      </c>
      <c r="W64" s="29">
        <f t="shared" si="44"/>
        <v>420665.7902861514</v>
      </c>
      <c r="X64" s="29">
        <f t="shared" si="36"/>
        <v>2498545.4841485615</v>
      </c>
      <c r="Y64" s="35">
        <f t="shared" si="45"/>
        <v>27.073247675936265</v>
      </c>
      <c r="Z64" s="36">
        <f t="shared" si="46"/>
        <v>7.2307061840257134</v>
      </c>
    </row>
    <row r="65" spans="1:26" s="2" customFormat="1" ht="13.2" x14ac:dyDescent="0.25">
      <c r="A65" s="2">
        <v>12</v>
      </c>
      <c r="B65" s="1" t="s">
        <v>55</v>
      </c>
      <c r="C65" s="1">
        <v>5</v>
      </c>
      <c r="D65" s="49">
        <f t="shared" si="37"/>
        <v>5264</v>
      </c>
      <c r="E65" s="49">
        <f t="shared" si="37"/>
        <v>34</v>
      </c>
      <c r="F65" s="3">
        <f t="shared" si="38"/>
        <v>6.4589665653495441E-3</v>
      </c>
      <c r="G65" s="2">
        <v>0.5</v>
      </c>
      <c r="H65" s="3">
        <f t="shared" si="39"/>
        <v>3.1781641428304357E-2</v>
      </c>
      <c r="I65" s="3">
        <f t="shared" si="40"/>
        <v>0.96821835857169569</v>
      </c>
      <c r="J65" s="5">
        <f t="shared" si="47"/>
        <v>89641.619299053753</v>
      </c>
      <c r="K65" s="5">
        <f t="shared" si="41"/>
        <v>2848.957801615094</v>
      </c>
      <c r="L65" s="5">
        <f t="shared" si="42"/>
        <v>441085.70199123106</v>
      </c>
      <c r="M65" s="5">
        <f t="shared" si="32"/>
        <v>2711030.5261502317</v>
      </c>
      <c r="N65" s="33">
        <f t="shared" si="43"/>
        <v>30.24298922028564</v>
      </c>
      <c r="O65" s="4"/>
      <c r="Q65" s="27" t="s">
        <v>56</v>
      </c>
      <c r="R65" s="29">
        <f t="shared" si="33"/>
        <v>89641.619299053753</v>
      </c>
      <c r="S65" s="29">
        <f t="shared" si="34"/>
        <v>441085.70199123106</v>
      </c>
      <c r="T65" s="35">
        <f t="shared" si="35"/>
        <v>30.24298922028564</v>
      </c>
      <c r="U65" s="42">
        <v>0.89970667843387275</v>
      </c>
      <c r="V65" s="43">
        <f t="shared" si="48"/>
        <v>0.10029332156612725</v>
      </c>
      <c r="W65" s="29">
        <f t="shared" si="44"/>
        <v>396847.75184320356</v>
      </c>
      <c r="X65" s="29">
        <f t="shared" si="36"/>
        <v>2077879.69386241</v>
      </c>
      <c r="Y65" s="35">
        <f t="shared" si="45"/>
        <v>23.179854515237924</v>
      </c>
      <c r="Z65" s="36">
        <f t="shared" si="46"/>
        <v>7.063134705047716</v>
      </c>
    </row>
    <row r="66" spans="1:26" s="2" customFormat="1" ht="13.2" x14ac:dyDescent="0.25">
      <c r="A66" s="2">
        <v>13</v>
      </c>
      <c r="B66" s="1" t="s">
        <v>57</v>
      </c>
      <c r="C66" s="1">
        <v>5</v>
      </c>
      <c r="D66" s="49">
        <f t="shared" si="37"/>
        <v>4267</v>
      </c>
      <c r="E66" s="49">
        <f t="shared" si="37"/>
        <v>32</v>
      </c>
      <c r="F66" s="3">
        <f t="shared" si="38"/>
        <v>7.4994141082727912E-3</v>
      </c>
      <c r="G66" s="2">
        <v>0.5</v>
      </c>
      <c r="H66" s="3">
        <f t="shared" si="39"/>
        <v>3.6806993328732454E-2</v>
      </c>
      <c r="I66" s="3">
        <f t="shared" si="40"/>
        <v>0.9631930066712675</v>
      </c>
      <c r="J66" s="5">
        <f t="shared" si="47"/>
        <v>86792.661497438661</v>
      </c>
      <c r="K66" s="5">
        <f t="shared" si="41"/>
        <v>3194.5769127191588</v>
      </c>
      <c r="L66" s="5">
        <f t="shared" si="42"/>
        <v>425976.86520539538</v>
      </c>
      <c r="M66" s="5">
        <f t="shared" si="32"/>
        <v>2269944.8241590005</v>
      </c>
      <c r="N66" s="33">
        <f t="shared" si="43"/>
        <v>26.15364922558561</v>
      </c>
      <c r="O66" s="4"/>
      <c r="Q66" s="27" t="s">
        <v>58</v>
      </c>
      <c r="R66" s="29">
        <f t="shared" si="33"/>
        <v>86792.661497438661</v>
      </c>
      <c r="S66" s="29">
        <f t="shared" si="34"/>
        <v>425976.86520539538</v>
      </c>
      <c r="T66" s="35">
        <f t="shared" si="35"/>
        <v>26.15364922558561</v>
      </c>
      <c r="U66" s="42">
        <v>0.86438699185239576</v>
      </c>
      <c r="V66" s="43">
        <f t="shared" si="48"/>
        <v>0.13561300814760424</v>
      </c>
      <c r="W66" s="29">
        <f t="shared" si="44"/>
        <v>368208.86111360521</v>
      </c>
      <c r="X66" s="29">
        <f t="shared" si="36"/>
        <v>1681031.9420192065</v>
      </c>
      <c r="Y66" s="35">
        <f t="shared" si="45"/>
        <v>19.368364940264165</v>
      </c>
      <c r="Z66" s="36">
        <f t="shared" si="46"/>
        <v>6.7852842853214455</v>
      </c>
    </row>
    <row r="67" spans="1:26" s="2" customFormat="1" ht="13.2" x14ac:dyDescent="0.25">
      <c r="A67" s="2">
        <v>14</v>
      </c>
      <c r="B67" s="1" t="s">
        <v>59</v>
      </c>
      <c r="C67" s="1">
        <v>5</v>
      </c>
      <c r="D67" s="49">
        <f t="shared" si="37"/>
        <v>3599</v>
      </c>
      <c r="E67" s="49">
        <f t="shared" si="37"/>
        <v>37</v>
      </c>
      <c r="F67" s="3">
        <f t="shared" si="38"/>
        <v>1.0280633509308142E-2</v>
      </c>
      <c r="G67" s="2">
        <v>0.5</v>
      </c>
      <c r="H67" s="3">
        <f t="shared" si="39"/>
        <v>5.0115129351212248E-2</v>
      </c>
      <c r="I67" s="3">
        <f t="shared" si="40"/>
        <v>0.94988487064878779</v>
      </c>
      <c r="J67" s="5">
        <f t="shared" si="47"/>
        <v>83598.084584719501</v>
      </c>
      <c r="K67" s="5">
        <f t="shared" si="41"/>
        <v>4189.5288224768001</v>
      </c>
      <c r="L67" s="5">
        <f t="shared" si="42"/>
        <v>407516.60086740553</v>
      </c>
      <c r="M67" s="5">
        <f t="shared" si="32"/>
        <v>1843967.958953605</v>
      </c>
      <c r="N67" s="33">
        <f t="shared" si="43"/>
        <v>22.057538376790216</v>
      </c>
      <c r="O67" s="4"/>
      <c r="Q67" s="27" t="s">
        <v>60</v>
      </c>
      <c r="R67" s="29">
        <f t="shared" si="33"/>
        <v>83598.084584719501</v>
      </c>
      <c r="S67" s="29">
        <f t="shared" si="34"/>
        <v>407516.60086740553</v>
      </c>
      <c r="T67" s="35">
        <f t="shared" si="35"/>
        <v>22.057538376790216</v>
      </c>
      <c r="U67" s="42">
        <v>0.82345390469096191</v>
      </c>
      <c r="V67" s="43">
        <f t="shared" si="48"/>
        <v>0.17654609530903809</v>
      </c>
      <c r="W67" s="29">
        <f t="shared" si="44"/>
        <v>335571.13621065335</v>
      </c>
      <c r="X67" s="29">
        <f t="shared" si="36"/>
        <v>1312823.0809056014</v>
      </c>
      <c r="Y67" s="35">
        <f t="shared" si="45"/>
        <v>15.703985174147951</v>
      </c>
      <c r="Z67" s="36">
        <f t="shared" si="46"/>
        <v>6.3535532026422654</v>
      </c>
    </row>
    <row r="68" spans="1:26" s="2" customFormat="1" ht="13.2" x14ac:dyDescent="0.25">
      <c r="A68" s="2">
        <v>15</v>
      </c>
      <c r="B68" s="1" t="s">
        <v>61</v>
      </c>
      <c r="C68" s="1">
        <v>5</v>
      </c>
      <c r="D68" s="49">
        <f t="shared" si="37"/>
        <v>2750</v>
      </c>
      <c r="E68" s="49">
        <f t="shared" si="37"/>
        <v>45</v>
      </c>
      <c r="F68" s="3">
        <f t="shared" si="38"/>
        <v>1.6363636363636365E-2</v>
      </c>
      <c r="G68" s="2">
        <v>0.5</v>
      </c>
      <c r="H68" s="3">
        <f t="shared" si="39"/>
        <v>7.8602620087336234E-2</v>
      </c>
      <c r="I68" s="3">
        <f t="shared" si="40"/>
        <v>0.92139737991266379</v>
      </c>
      <c r="J68" s="5">
        <f t="shared" si="47"/>
        <v>79408.5557622427</v>
      </c>
      <c r="K68" s="5">
        <f t="shared" si="41"/>
        <v>6241.7205402636173</v>
      </c>
      <c r="L68" s="5">
        <f t="shared" si="42"/>
        <v>381438.47746055445</v>
      </c>
      <c r="M68" s="5">
        <f t="shared" si="32"/>
        <v>1436451.3580861995</v>
      </c>
      <c r="N68" s="33">
        <f t="shared" si="43"/>
        <v>18.089377703670635</v>
      </c>
      <c r="O68" s="4"/>
      <c r="Q68" s="27" t="s">
        <v>62</v>
      </c>
      <c r="R68" s="29">
        <f t="shared" si="33"/>
        <v>79408.5557622427</v>
      </c>
      <c r="S68" s="29">
        <f t="shared" si="34"/>
        <v>381438.47746055445</v>
      </c>
      <c r="T68" s="35">
        <f t="shared" si="35"/>
        <v>18.089377703670635</v>
      </c>
      <c r="U68" s="42">
        <v>0.7557222850963411</v>
      </c>
      <c r="V68" s="43">
        <f t="shared" si="48"/>
        <v>0.2442777149036589</v>
      </c>
      <c r="W68" s="29">
        <f t="shared" si="44"/>
        <v>288261.5578101594</v>
      </c>
      <c r="X68" s="29">
        <f t="shared" si="36"/>
        <v>977251.94469494803</v>
      </c>
      <c r="Y68" s="35">
        <f t="shared" si="45"/>
        <v>12.30663289760539</v>
      </c>
      <c r="Z68" s="36">
        <f t="shared" si="46"/>
        <v>5.7827448060652458</v>
      </c>
    </row>
    <row r="69" spans="1:26" s="2" customFormat="1" ht="13.2" x14ac:dyDescent="0.25">
      <c r="A69" s="2">
        <v>16</v>
      </c>
      <c r="B69" s="1" t="s">
        <v>63</v>
      </c>
      <c r="C69" s="1">
        <v>5</v>
      </c>
      <c r="D69" s="49">
        <f t="shared" si="37"/>
        <v>1991</v>
      </c>
      <c r="E69" s="49">
        <f t="shared" si="37"/>
        <v>50</v>
      </c>
      <c r="F69" s="3">
        <f t="shared" si="38"/>
        <v>2.5113008538422903E-2</v>
      </c>
      <c r="G69" s="2">
        <v>0.5</v>
      </c>
      <c r="H69" s="3">
        <f t="shared" si="39"/>
        <v>0.11814744801512286</v>
      </c>
      <c r="I69" s="3">
        <f t="shared" si="40"/>
        <v>0.88185255198487711</v>
      </c>
      <c r="J69" s="5">
        <f t="shared" si="47"/>
        <v>73166.835221979083</v>
      </c>
      <c r="K69" s="5">
        <f t="shared" si="41"/>
        <v>8644.4748608198333</v>
      </c>
      <c r="L69" s="5">
        <f t="shared" si="42"/>
        <v>344222.98895784584</v>
      </c>
      <c r="M69" s="5">
        <f t="shared" si="32"/>
        <v>1055012.8806256452</v>
      </c>
      <c r="N69" s="33">
        <f t="shared" si="43"/>
        <v>14.419277223415051</v>
      </c>
      <c r="O69" s="4"/>
      <c r="Q69" s="27" t="s">
        <v>64</v>
      </c>
      <c r="R69" s="29">
        <f t="shared" si="33"/>
        <v>73166.835221979083</v>
      </c>
      <c r="S69" s="29">
        <f t="shared" si="34"/>
        <v>344222.98895784584</v>
      </c>
      <c r="T69" s="35">
        <f t="shared" si="35"/>
        <v>14.419277223415051</v>
      </c>
      <c r="U69" s="42">
        <v>0.69850988448397933</v>
      </c>
      <c r="V69" s="43">
        <f t="shared" si="48"/>
        <v>0.30149011551602067</v>
      </c>
      <c r="W69" s="29">
        <f t="shared" si="44"/>
        <v>240443.16025367499</v>
      </c>
      <c r="X69" s="29">
        <f t="shared" si="36"/>
        <v>688990.38688478863</v>
      </c>
      <c r="Y69" s="35">
        <f t="shared" si="45"/>
        <v>9.4167034120647344</v>
      </c>
      <c r="Z69" s="36">
        <f t="shared" si="46"/>
        <v>5.0025738113503166</v>
      </c>
    </row>
    <row r="70" spans="1:26" s="2" customFormat="1" ht="13.2" x14ac:dyDescent="0.25">
      <c r="A70" s="2">
        <v>17</v>
      </c>
      <c r="B70" s="1" t="s">
        <v>65</v>
      </c>
      <c r="C70" s="1">
        <v>5</v>
      </c>
      <c r="D70" s="49">
        <f t="shared" si="37"/>
        <v>1175</v>
      </c>
      <c r="E70" s="49">
        <f t="shared" si="37"/>
        <v>64</v>
      </c>
      <c r="F70" s="3">
        <f t="shared" si="38"/>
        <v>5.4468085106382978E-2</v>
      </c>
      <c r="G70" s="2">
        <v>0.5</v>
      </c>
      <c r="H70" s="3">
        <f t="shared" si="39"/>
        <v>0.23970037453183521</v>
      </c>
      <c r="I70" s="3">
        <f t="shared" si="40"/>
        <v>0.76029962546816476</v>
      </c>
      <c r="J70" s="5">
        <f t="shared" si="47"/>
        <v>64522.360361159248</v>
      </c>
      <c r="K70" s="5">
        <f t="shared" si="41"/>
        <v>15466.033944247909</v>
      </c>
      <c r="L70" s="5">
        <f t="shared" si="42"/>
        <v>283946.71694517648</v>
      </c>
      <c r="M70" s="5">
        <f t="shared" si="32"/>
        <v>710789.89166779921</v>
      </c>
      <c r="N70" s="33">
        <f t="shared" si="43"/>
        <v>11.016179316584269</v>
      </c>
      <c r="O70" s="4"/>
      <c r="Q70" s="27" t="s">
        <v>66</v>
      </c>
      <c r="R70" s="29">
        <f t="shared" si="33"/>
        <v>64522.360361159248</v>
      </c>
      <c r="S70" s="29">
        <f t="shared" si="34"/>
        <v>283946.71694517648</v>
      </c>
      <c r="T70" s="35">
        <f t="shared" si="35"/>
        <v>11.016179316584269</v>
      </c>
      <c r="U70" s="42">
        <v>0.67065690345363116</v>
      </c>
      <c r="V70" s="43">
        <f t="shared" si="48"/>
        <v>0.32934309654636884</v>
      </c>
      <c r="W70" s="29">
        <f t="shared" si="44"/>
        <v>190430.82593227676</v>
      </c>
      <c r="X70" s="29">
        <f t="shared" si="36"/>
        <v>448547.22663111368</v>
      </c>
      <c r="Y70" s="35">
        <f t="shared" si="45"/>
        <v>6.9518105680015889</v>
      </c>
      <c r="Z70" s="36">
        <f t="shared" si="46"/>
        <v>4.0643687485826803</v>
      </c>
    </row>
    <row r="71" spans="1:26" s="2" customFormat="1" ht="13.2" x14ac:dyDescent="0.25">
      <c r="A71" s="2">
        <v>18</v>
      </c>
      <c r="B71" s="1" t="s">
        <v>67</v>
      </c>
      <c r="C71" s="1">
        <v>5</v>
      </c>
      <c r="D71" s="49">
        <f t="shared" ref="D71:E72" si="49">D21+D46</f>
        <v>749</v>
      </c>
      <c r="E71" s="49">
        <f t="shared" si="49"/>
        <v>55</v>
      </c>
      <c r="F71" s="3">
        <f t="shared" si="38"/>
        <v>7.3431241655540727E-2</v>
      </c>
      <c r="G71" s="2">
        <v>0.5</v>
      </c>
      <c r="H71" s="3">
        <f t="shared" si="39"/>
        <v>0.3102086858432036</v>
      </c>
      <c r="I71" s="3">
        <f t="shared" si="40"/>
        <v>0.6897913141567964</v>
      </c>
      <c r="J71" s="5">
        <f t="shared" si="47"/>
        <v>49056.326416911339</v>
      </c>
      <c r="K71" s="5">
        <f t="shared" si="41"/>
        <v>15217.698550085299</v>
      </c>
      <c r="L71" s="5">
        <f t="shared" si="42"/>
        <v>207237.38570934348</v>
      </c>
      <c r="M71" s="5">
        <f>L71+M72</f>
        <v>426843.17472262273</v>
      </c>
      <c r="N71" s="33">
        <f t="shared" si="43"/>
        <v>8.7010831405320186</v>
      </c>
      <c r="O71" s="4"/>
      <c r="Q71" s="27" t="s">
        <v>68</v>
      </c>
      <c r="R71" s="29">
        <f t="shared" si="33"/>
        <v>49056.326416911339</v>
      </c>
      <c r="S71" s="29">
        <f t="shared" si="34"/>
        <v>207237.38570934348</v>
      </c>
      <c r="T71" s="35">
        <f t="shared" si="35"/>
        <v>8.7010831405320186</v>
      </c>
      <c r="U71" s="42">
        <v>0.63527807449444496</v>
      </c>
      <c r="V71" s="43">
        <f t="shared" si="48"/>
        <v>0.36472192550555504</v>
      </c>
      <c r="W71" s="29">
        <f t="shared" si="44"/>
        <v>131653.36735669433</v>
      </c>
      <c r="X71" s="29">
        <f>X72+W71</f>
        <v>258116.40069883695</v>
      </c>
      <c r="Y71" s="35">
        <f t="shared" si="45"/>
        <v>5.2616333009773779</v>
      </c>
      <c r="Z71" s="36">
        <f t="shared" si="46"/>
        <v>3.4394498395546407</v>
      </c>
    </row>
    <row r="72" spans="1:26" s="2" customFormat="1" ht="13.2" x14ac:dyDescent="0.25">
      <c r="A72" s="12">
        <v>19</v>
      </c>
      <c r="B72" s="13" t="s">
        <v>69</v>
      </c>
      <c r="C72" s="12"/>
      <c r="D72" s="50">
        <f t="shared" si="49"/>
        <v>636</v>
      </c>
      <c r="E72" s="50">
        <f t="shared" si="49"/>
        <v>98</v>
      </c>
      <c r="F72" s="17">
        <f t="shared" si="38"/>
        <v>0.1540880503144654</v>
      </c>
      <c r="G72" s="12"/>
      <c r="H72" s="17">
        <v>1</v>
      </c>
      <c r="I72" s="17">
        <f t="shared" si="40"/>
        <v>0</v>
      </c>
      <c r="J72" s="21">
        <f t="shared" si="47"/>
        <v>33838.627866826042</v>
      </c>
      <c r="K72" s="21">
        <f t="shared" si="41"/>
        <v>33838.627866826042</v>
      </c>
      <c r="L72" s="21">
        <f>K72/F72</f>
        <v>219605.78901327922</v>
      </c>
      <c r="M72" s="21">
        <f>L72</f>
        <v>219605.78901327922</v>
      </c>
      <c r="N72" s="34">
        <f t="shared" si="43"/>
        <v>6.4897959183673475</v>
      </c>
      <c r="O72" s="4"/>
      <c r="Q72" s="30" t="s">
        <v>69</v>
      </c>
      <c r="R72" s="31">
        <f t="shared" si="33"/>
        <v>33838.627866826042</v>
      </c>
      <c r="S72" s="31">
        <f t="shared" si="34"/>
        <v>219605.78901327922</v>
      </c>
      <c r="T72" s="38">
        <f t="shared" si="35"/>
        <v>6.4897959183673475</v>
      </c>
      <c r="U72" s="44">
        <v>0.57586384179742911</v>
      </c>
      <c r="V72" s="45">
        <f t="shared" si="48"/>
        <v>0.42413615820257089</v>
      </c>
      <c r="W72" s="31">
        <f t="shared" si="44"/>
        <v>126463.03334214262</v>
      </c>
      <c r="X72" s="31">
        <f>W72</f>
        <v>126463.03334214262</v>
      </c>
      <c r="Y72" s="38">
        <f t="shared" si="45"/>
        <v>3.7372388100322951</v>
      </c>
      <c r="Z72" s="37">
        <f t="shared" si="46"/>
        <v>2.7525571083350524</v>
      </c>
    </row>
    <row r="73" spans="1:26" s="2" customFormat="1" ht="13.2" x14ac:dyDescent="0.25">
      <c r="B73" s="2" t="s">
        <v>70</v>
      </c>
      <c r="D73" s="25">
        <f>SUM(D54:D72)</f>
        <v>63520</v>
      </c>
      <c r="E73" s="25">
        <f>SUM(E54:E72)</f>
        <v>520</v>
      </c>
    </row>
    <row r="77" spans="1:26" s="51" customFormat="1" ht="17.399999999999999" x14ac:dyDescent="0.3">
      <c r="C77" s="52" t="s">
        <v>81</v>
      </c>
      <c r="D77" s="52" t="s">
        <v>82</v>
      </c>
      <c r="E77" s="52" t="s">
        <v>83</v>
      </c>
      <c r="F77" s="52" t="s">
        <v>19</v>
      </c>
      <c r="G77" s="52" t="s">
        <v>20</v>
      </c>
    </row>
    <row r="78" spans="1:26" s="51" customFormat="1" ht="17.399999999999999" x14ac:dyDescent="0.3">
      <c r="C78" s="52" t="s">
        <v>84</v>
      </c>
      <c r="D78" s="53">
        <v>0</v>
      </c>
      <c r="E78" s="54">
        <f>$N$4</f>
        <v>72.276644047046645</v>
      </c>
      <c r="F78" s="54">
        <f>$Y$4</f>
        <v>65.473538140442386</v>
      </c>
      <c r="G78" s="54">
        <f>E78-F78</f>
        <v>6.8031059066042587</v>
      </c>
    </row>
    <row r="79" spans="1:26" s="51" customFormat="1" ht="17.399999999999999" x14ac:dyDescent="0.3">
      <c r="C79" s="52" t="s">
        <v>85</v>
      </c>
      <c r="D79" s="53">
        <v>0</v>
      </c>
      <c r="E79" s="54">
        <f>$N$29</f>
        <v>79.060728784830914</v>
      </c>
      <c r="F79" s="54">
        <f>$Y$29</f>
        <v>69.959154790432123</v>
      </c>
      <c r="G79" s="54">
        <f t="shared" ref="G79:G80" si="50">E79-F79</f>
        <v>9.101573994398791</v>
      </c>
    </row>
    <row r="80" spans="1:26" s="51" customFormat="1" ht="17.399999999999999" x14ac:dyDescent="0.3">
      <c r="C80" s="52" t="s">
        <v>86</v>
      </c>
      <c r="D80" s="53">
        <v>0</v>
      </c>
      <c r="E80" s="54">
        <f>$N$54</f>
        <v>75.463963249988524</v>
      </c>
      <c r="F80" s="54">
        <f>$Y$54</f>
        <v>66.920196882592748</v>
      </c>
      <c r="G80" s="54">
        <f t="shared" si="50"/>
        <v>8.5437663673957758</v>
      </c>
    </row>
  </sheetData>
  <mergeCells count="30">
    <mergeCell ref="B51:N51"/>
    <mergeCell ref="Q51:Z51"/>
    <mergeCell ref="B52:B53"/>
    <mergeCell ref="R52:T52"/>
    <mergeCell ref="U52:U53"/>
    <mergeCell ref="V52:V53"/>
    <mergeCell ref="W52:W53"/>
    <mergeCell ref="X52:X53"/>
    <mergeCell ref="Y52:Y53"/>
    <mergeCell ref="Z52:Z53"/>
    <mergeCell ref="B26:N26"/>
    <mergeCell ref="Q26:Z26"/>
    <mergeCell ref="B27:B28"/>
    <mergeCell ref="R27:T27"/>
    <mergeCell ref="U27:U28"/>
    <mergeCell ref="V27:V28"/>
    <mergeCell ref="W27:W28"/>
    <mergeCell ref="X27:X28"/>
    <mergeCell ref="Y27:Y28"/>
    <mergeCell ref="Z27:Z28"/>
    <mergeCell ref="B1:N1"/>
    <mergeCell ref="Q1:Z1"/>
    <mergeCell ref="B2:B3"/>
    <mergeCell ref="R2:T2"/>
    <mergeCell ref="U2:U3"/>
    <mergeCell ref="V2:V3"/>
    <mergeCell ref="W2:W3"/>
    <mergeCell ref="X2:X3"/>
    <mergeCell ref="Y2:Y3"/>
    <mergeCell ref="Z2:Z3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B91592-C61E-9945-B4F8-EF2E324956D0}">
  <dimension ref="A1:Z80"/>
  <sheetViews>
    <sheetView topLeftCell="A53" workbookViewId="0">
      <selection activeCell="D4" sqref="D4:D22"/>
    </sheetView>
  </sheetViews>
  <sheetFormatPr defaultColWidth="8.796875" defaultRowHeight="13.8" x14ac:dyDescent="0.25"/>
  <cols>
    <col min="1" max="1" width="9" customWidth="1"/>
    <col min="4" max="4" width="10.19921875" bestFit="1" customWidth="1"/>
    <col min="8" max="8" width="19" customWidth="1"/>
    <col min="10" max="10" width="9.69921875" bestFit="1" customWidth="1"/>
    <col min="12" max="12" width="12.796875" bestFit="1" customWidth="1"/>
    <col min="21" max="22" width="20.19921875" customWidth="1"/>
    <col min="23" max="23" width="18.19921875" customWidth="1"/>
    <col min="24" max="24" width="20.296875" customWidth="1"/>
  </cols>
  <sheetData>
    <row r="1" spans="1:26" s="2" customFormat="1" ht="27.45" customHeight="1" thickBot="1" x14ac:dyDescent="0.3">
      <c r="B1" s="72" t="s">
        <v>87</v>
      </c>
      <c r="C1" s="72"/>
      <c r="D1" s="72"/>
      <c r="E1" s="72"/>
      <c r="F1" s="72"/>
      <c r="G1" s="72"/>
      <c r="H1" s="72"/>
      <c r="I1" s="72"/>
      <c r="J1" s="72"/>
      <c r="K1" s="72"/>
      <c r="L1" s="72"/>
      <c r="M1" s="72"/>
      <c r="N1" s="72"/>
      <c r="Q1" s="60" t="s">
        <v>90</v>
      </c>
      <c r="R1" s="61"/>
      <c r="S1" s="61"/>
      <c r="T1" s="61"/>
      <c r="U1" s="61"/>
      <c r="V1" s="61"/>
      <c r="W1" s="61"/>
      <c r="X1" s="61"/>
      <c r="Y1" s="61"/>
      <c r="Z1" s="62"/>
    </row>
    <row r="2" spans="1:26" s="9" customFormat="1" ht="35.549999999999997" customHeight="1" x14ac:dyDescent="0.25">
      <c r="A2" s="7"/>
      <c r="B2" s="67" t="s">
        <v>0</v>
      </c>
      <c r="C2" s="46" t="s">
        <v>1</v>
      </c>
      <c r="D2" s="47" t="s">
        <v>2</v>
      </c>
      <c r="E2" s="47" t="s">
        <v>3</v>
      </c>
      <c r="F2" s="47" t="s">
        <v>4</v>
      </c>
      <c r="G2" s="47" t="s">
        <v>5</v>
      </c>
      <c r="H2" s="47" t="s">
        <v>6</v>
      </c>
      <c r="I2" s="47" t="s">
        <v>7</v>
      </c>
      <c r="J2" s="47" t="s">
        <v>8</v>
      </c>
      <c r="K2" s="47" t="s">
        <v>9</v>
      </c>
      <c r="L2" s="47" t="s">
        <v>10</v>
      </c>
      <c r="M2" s="47" t="s">
        <v>11</v>
      </c>
      <c r="N2" s="48" t="s">
        <v>12</v>
      </c>
      <c r="Q2" s="26" t="s">
        <v>13</v>
      </c>
      <c r="R2" s="69" t="s">
        <v>14</v>
      </c>
      <c r="S2" s="69"/>
      <c r="T2" s="69"/>
      <c r="U2" s="64" t="s">
        <v>15</v>
      </c>
      <c r="V2" s="64" t="s">
        <v>16</v>
      </c>
      <c r="W2" s="70" t="s">
        <v>17</v>
      </c>
      <c r="X2" s="70" t="s">
        <v>18</v>
      </c>
      <c r="Y2" s="71" t="s">
        <v>19</v>
      </c>
      <c r="Z2" s="71" t="s">
        <v>20</v>
      </c>
    </row>
    <row r="3" spans="1:26" s="10" customFormat="1" ht="23.25" customHeight="1" thickBot="1" x14ac:dyDescent="0.35">
      <c r="B3" s="68"/>
      <c r="C3" s="11"/>
      <c r="D3" s="23" t="s">
        <v>21</v>
      </c>
      <c r="E3" s="23" t="s">
        <v>22</v>
      </c>
      <c r="F3" s="23" t="s">
        <v>23</v>
      </c>
      <c r="G3" s="23"/>
      <c r="H3" s="23" t="s">
        <v>24</v>
      </c>
      <c r="I3" s="23" t="s">
        <v>25</v>
      </c>
      <c r="J3" s="23" t="s">
        <v>26</v>
      </c>
      <c r="K3" s="23" t="s">
        <v>27</v>
      </c>
      <c r="L3" s="23" t="s">
        <v>28</v>
      </c>
      <c r="M3" s="23" t="s">
        <v>29</v>
      </c>
      <c r="N3" s="24" t="s">
        <v>30</v>
      </c>
      <c r="Q3" s="27" t="s">
        <v>31</v>
      </c>
      <c r="R3" s="28" t="s">
        <v>32</v>
      </c>
      <c r="S3" s="28" t="s">
        <v>33</v>
      </c>
      <c r="T3" s="28" t="s">
        <v>34</v>
      </c>
      <c r="U3" s="64"/>
      <c r="V3" s="64"/>
      <c r="W3" s="70"/>
      <c r="X3" s="70"/>
      <c r="Y3" s="71"/>
      <c r="Z3" s="71"/>
    </row>
    <row r="4" spans="1:26" s="2" customFormat="1" x14ac:dyDescent="0.25">
      <c r="A4" s="2">
        <v>1</v>
      </c>
      <c r="B4" s="1">
        <v>0</v>
      </c>
      <c r="C4" s="1">
        <v>1</v>
      </c>
      <c r="D4">
        <v>237</v>
      </c>
      <c r="E4"/>
      <c r="F4" s="3">
        <f>E4/D4</f>
        <v>0</v>
      </c>
      <c r="G4" s="2">
        <v>0.3</v>
      </c>
      <c r="H4" s="18">
        <f>C4*F4/(1+(1-G4)*C4*F4)</f>
        <v>0</v>
      </c>
      <c r="I4" s="18">
        <f>1-H4</f>
        <v>1</v>
      </c>
      <c r="J4" s="41">
        <v>100000</v>
      </c>
      <c r="K4" s="20">
        <f>J4*H4</f>
        <v>0</v>
      </c>
      <c r="L4" s="20">
        <f>C4*(J5+G4*K4)</f>
        <v>100000</v>
      </c>
      <c r="M4" s="5">
        <f t="shared" ref="M4:M20" si="0">L4+M5</f>
        <v>7270010.5529365381</v>
      </c>
      <c r="N4" s="32">
        <f>M4/J4</f>
        <v>72.700105529365388</v>
      </c>
      <c r="O4" s="4"/>
      <c r="Q4" s="39">
        <v>0</v>
      </c>
      <c r="R4" s="29">
        <f t="shared" ref="R4:R22" si="1">J4</f>
        <v>100000</v>
      </c>
      <c r="S4" s="29">
        <f t="shared" ref="S4:S22" si="2">L4</f>
        <v>100000</v>
      </c>
      <c r="T4" s="35">
        <f t="shared" ref="T4:T22" si="3">N4</f>
        <v>72.700105529365388</v>
      </c>
      <c r="U4" s="42">
        <v>0.96680194174873568</v>
      </c>
      <c r="V4" s="43">
        <f>1-U4</f>
        <v>3.3198058251264317E-2</v>
      </c>
      <c r="W4" s="29">
        <f>S4*U4</f>
        <v>96680.19417487357</v>
      </c>
      <c r="X4" s="29">
        <f t="shared" ref="X4:X20" si="4">X5+W4</f>
        <v>6598156.5572531167</v>
      </c>
      <c r="Y4" s="40">
        <f>X4/R4</f>
        <v>65.981565572531167</v>
      </c>
      <c r="Z4" s="36">
        <f>T4-Y4</f>
        <v>6.7185399568342206</v>
      </c>
    </row>
    <row r="5" spans="1:26" s="2" customFormat="1" x14ac:dyDescent="0.25">
      <c r="A5" s="2">
        <v>2</v>
      </c>
      <c r="B5" s="1" t="s">
        <v>35</v>
      </c>
      <c r="C5" s="1">
        <v>4</v>
      </c>
      <c r="D5">
        <v>1225</v>
      </c>
      <c r="E5"/>
      <c r="F5" s="3">
        <f t="shared" ref="F5:F22" si="5">E5/D5</f>
        <v>0</v>
      </c>
      <c r="G5" s="2">
        <v>0.4</v>
      </c>
      <c r="H5" s="3">
        <f t="shared" ref="H5:H21" si="6">C5*F5/(1+(1-G5)*C5*F5)</f>
        <v>0</v>
      </c>
      <c r="I5" s="3">
        <f t="shared" ref="I5:I22" si="7">1-H5</f>
        <v>1</v>
      </c>
      <c r="J5" s="5">
        <f>I4*J4</f>
        <v>100000</v>
      </c>
      <c r="K5" s="5">
        <f t="shared" ref="K5:K22" si="8">J5*H5</f>
        <v>0</v>
      </c>
      <c r="L5" s="5">
        <f t="shared" ref="L5:L21" si="9">C5*(J6+G5*K5)</f>
        <v>400000</v>
      </c>
      <c r="M5" s="5">
        <f t="shared" si="0"/>
        <v>7170010.5529365381</v>
      </c>
      <c r="N5" s="33">
        <f t="shared" ref="N5:N22" si="10">M5/J5</f>
        <v>71.700105529365388</v>
      </c>
      <c r="O5" s="4"/>
      <c r="Q5" s="27" t="s">
        <v>36</v>
      </c>
      <c r="R5" s="29">
        <f t="shared" si="1"/>
        <v>100000</v>
      </c>
      <c r="S5" s="29">
        <f t="shared" si="2"/>
        <v>400000</v>
      </c>
      <c r="T5" s="35">
        <f t="shared" si="3"/>
        <v>71.700105529365388</v>
      </c>
      <c r="U5" s="42">
        <v>0.96680194174873568</v>
      </c>
      <c r="V5" s="43">
        <f>1-U5</f>
        <v>3.3198058251264317E-2</v>
      </c>
      <c r="W5" s="29">
        <f t="shared" ref="W5:W22" si="11">S5*U5</f>
        <v>386720.77669949428</v>
      </c>
      <c r="X5" s="29">
        <f t="shared" si="4"/>
        <v>6501476.3630782431</v>
      </c>
      <c r="Y5" s="35">
        <f t="shared" ref="Y5:Y22" si="12">X5/R5</f>
        <v>65.014763630782426</v>
      </c>
      <c r="Z5" s="36">
        <f t="shared" ref="Z5:Z22" si="13">T5-Y5</f>
        <v>6.685341898582962</v>
      </c>
    </row>
    <row r="6" spans="1:26" s="2" customFormat="1" x14ac:dyDescent="0.25">
      <c r="A6" s="2">
        <v>3</v>
      </c>
      <c r="B6" s="1" t="s">
        <v>37</v>
      </c>
      <c r="C6" s="1">
        <v>5</v>
      </c>
      <c r="D6">
        <v>1796</v>
      </c>
      <c r="E6"/>
      <c r="F6" s="3">
        <f t="shared" si="5"/>
        <v>0</v>
      </c>
      <c r="G6" s="2">
        <v>0.5</v>
      </c>
      <c r="H6" s="3">
        <f t="shared" si="6"/>
        <v>0</v>
      </c>
      <c r="I6" s="3">
        <f t="shared" si="7"/>
        <v>1</v>
      </c>
      <c r="J6" s="5">
        <f t="shared" ref="J6:J22" si="14">I5*J5</f>
        <v>100000</v>
      </c>
      <c r="K6" s="5">
        <f t="shared" si="8"/>
        <v>0</v>
      </c>
      <c r="L6" s="5">
        <f t="shared" si="9"/>
        <v>500000</v>
      </c>
      <c r="M6" s="5">
        <f t="shared" si="0"/>
        <v>6770010.5529365381</v>
      </c>
      <c r="N6" s="33">
        <f t="shared" si="10"/>
        <v>67.700105529365388</v>
      </c>
      <c r="O6" s="4"/>
      <c r="Q6" s="27" t="s">
        <v>38</v>
      </c>
      <c r="R6" s="29">
        <f t="shared" si="1"/>
        <v>100000</v>
      </c>
      <c r="S6" s="29">
        <f t="shared" si="2"/>
        <v>500000</v>
      </c>
      <c r="T6" s="35">
        <f t="shared" si="3"/>
        <v>67.700105529365388</v>
      </c>
      <c r="U6" s="42">
        <v>0.96680194174873568</v>
      </c>
      <c r="V6" s="43">
        <f>1-U6</f>
        <v>3.3198058251264317E-2</v>
      </c>
      <c r="W6" s="29">
        <f t="shared" si="11"/>
        <v>483400.97087436786</v>
      </c>
      <c r="X6" s="29">
        <f t="shared" si="4"/>
        <v>6114755.5863787485</v>
      </c>
      <c r="Y6" s="35">
        <f t="shared" si="12"/>
        <v>61.147555863787488</v>
      </c>
      <c r="Z6" s="36">
        <f t="shared" si="13"/>
        <v>6.5525496655778994</v>
      </c>
    </row>
    <row r="7" spans="1:26" s="2" customFormat="1" x14ac:dyDescent="0.25">
      <c r="A7" s="2">
        <v>4</v>
      </c>
      <c r="B7" s="1" t="s">
        <v>39</v>
      </c>
      <c r="C7" s="1">
        <v>5</v>
      </c>
      <c r="D7">
        <v>1820</v>
      </c>
      <c r="E7"/>
      <c r="F7" s="3">
        <f t="shared" si="5"/>
        <v>0</v>
      </c>
      <c r="G7" s="2">
        <v>0.5</v>
      </c>
      <c r="H7" s="3">
        <f t="shared" si="6"/>
        <v>0</v>
      </c>
      <c r="I7" s="3">
        <f t="shared" si="7"/>
        <v>1</v>
      </c>
      <c r="J7" s="5">
        <f t="shared" si="14"/>
        <v>100000</v>
      </c>
      <c r="K7" s="5">
        <f t="shared" si="8"/>
        <v>0</v>
      </c>
      <c r="L7" s="5">
        <f t="shared" si="9"/>
        <v>500000</v>
      </c>
      <c r="M7" s="5">
        <f t="shared" si="0"/>
        <v>6270010.5529365381</v>
      </c>
      <c r="N7" s="33">
        <f t="shared" si="10"/>
        <v>62.700105529365381</v>
      </c>
      <c r="O7" s="4"/>
      <c r="Q7" s="27" t="s">
        <v>40</v>
      </c>
      <c r="R7" s="29">
        <f t="shared" si="1"/>
        <v>100000</v>
      </c>
      <c r="S7" s="29">
        <f t="shared" si="2"/>
        <v>500000</v>
      </c>
      <c r="T7" s="35">
        <f t="shared" si="3"/>
        <v>62.700105529365381</v>
      </c>
      <c r="U7" s="42">
        <v>0.96680194174873568</v>
      </c>
      <c r="V7" s="43">
        <f>1-U7</f>
        <v>3.3198058251264317E-2</v>
      </c>
      <c r="W7" s="29">
        <f t="shared" si="11"/>
        <v>483400.97087436786</v>
      </c>
      <c r="X7" s="29">
        <f t="shared" si="4"/>
        <v>5631354.6155043803</v>
      </c>
      <c r="Y7" s="35">
        <f t="shared" si="12"/>
        <v>56.313546155043802</v>
      </c>
      <c r="Z7" s="36">
        <f t="shared" si="13"/>
        <v>6.3865593743215783</v>
      </c>
    </row>
    <row r="8" spans="1:26" s="2" customFormat="1" x14ac:dyDescent="0.25">
      <c r="A8" s="2">
        <v>5</v>
      </c>
      <c r="B8" s="1" t="s">
        <v>41</v>
      </c>
      <c r="C8" s="1">
        <v>5</v>
      </c>
      <c r="D8">
        <v>1978</v>
      </c>
      <c r="E8"/>
      <c r="F8" s="3">
        <f t="shared" si="5"/>
        <v>0</v>
      </c>
      <c r="G8" s="2">
        <v>0.5</v>
      </c>
      <c r="H8" s="3">
        <f t="shared" si="6"/>
        <v>0</v>
      </c>
      <c r="I8" s="3">
        <f t="shared" si="7"/>
        <v>1</v>
      </c>
      <c r="J8" s="5">
        <f t="shared" si="14"/>
        <v>100000</v>
      </c>
      <c r="K8" s="5">
        <f t="shared" si="8"/>
        <v>0</v>
      </c>
      <c r="L8" s="5">
        <f t="shared" si="9"/>
        <v>500000</v>
      </c>
      <c r="M8" s="5">
        <f t="shared" si="0"/>
        <v>5770010.5529365381</v>
      </c>
      <c r="N8" s="33">
        <f t="shared" si="10"/>
        <v>57.700105529365381</v>
      </c>
      <c r="O8" s="4"/>
      <c r="Q8" s="27" t="s">
        <v>42</v>
      </c>
      <c r="R8" s="29">
        <f t="shared" si="1"/>
        <v>100000</v>
      </c>
      <c r="S8" s="29">
        <f t="shared" si="2"/>
        <v>500000</v>
      </c>
      <c r="T8" s="35">
        <f t="shared" si="3"/>
        <v>57.700105529365381</v>
      </c>
      <c r="U8" s="42">
        <v>0.96680194174873568</v>
      </c>
      <c r="V8" s="43">
        <f>1-U8</f>
        <v>3.3198058251264317E-2</v>
      </c>
      <c r="W8" s="29">
        <f t="shared" si="11"/>
        <v>483400.97087436786</v>
      </c>
      <c r="X8" s="29">
        <f t="shared" si="4"/>
        <v>5147953.6446300121</v>
      </c>
      <c r="Y8" s="35">
        <f t="shared" si="12"/>
        <v>51.479536446300123</v>
      </c>
      <c r="Z8" s="36">
        <f t="shared" si="13"/>
        <v>6.2205690830652571</v>
      </c>
    </row>
    <row r="9" spans="1:26" s="2" customFormat="1" x14ac:dyDescent="0.25">
      <c r="A9" s="2">
        <v>6</v>
      </c>
      <c r="B9" s="1" t="s">
        <v>43</v>
      </c>
      <c r="C9" s="1">
        <v>5</v>
      </c>
      <c r="D9">
        <v>2039</v>
      </c>
      <c r="E9">
        <v>4</v>
      </c>
      <c r="F9" s="3">
        <f t="shared" si="5"/>
        <v>1.9617459538989702E-3</v>
      </c>
      <c r="G9" s="2">
        <v>0.5</v>
      </c>
      <c r="H9" s="3">
        <f t="shared" si="6"/>
        <v>9.7608589555880938E-3</v>
      </c>
      <c r="I9" s="3">
        <f t="shared" si="7"/>
        <v>0.99023914104441191</v>
      </c>
      <c r="J9" s="5">
        <f t="shared" si="14"/>
        <v>100000</v>
      </c>
      <c r="K9" s="5">
        <f t="shared" si="8"/>
        <v>976.0858955588094</v>
      </c>
      <c r="L9" s="5">
        <f t="shared" si="9"/>
        <v>497559.78526110301</v>
      </c>
      <c r="M9" s="5">
        <f t="shared" si="0"/>
        <v>5270010.5529365381</v>
      </c>
      <c r="N9" s="33">
        <f t="shared" si="10"/>
        <v>52.700105529365381</v>
      </c>
      <c r="O9" s="4"/>
      <c r="Q9" s="27" t="s">
        <v>44</v>
      </c>
      <c r="R9" s="29">
        <f t="shared" si="1"/>
        <v>100000</v>
      </c>
      <c r="S9" s="29">
        <f t="shared" si="2"/>
        <v>497559.78526110301</v>
      </c>
      <c r="T9" s="35">
        <f t="shared" si="3"/>
        <v>52.700105529365381</v>
      </c>
      <c r="U9" s="42">
        <v>0.9555940589531835</v>
      </c>
      <c r="V9" s="43">
        <f t="shared" ref="V9:V22" si="15">1-U9</f>
        <v>4.4405941046816499E-2</v>
      </c>
      <c r="W9" s="29">
        <f t="shared" si="11"/>
        <v>475465.17476953182</v>
      </c>
      <c r="X9" s="29">
        <f t="shared" si="4"/>
        <v>4664552.6737556439</v>
      </c>
      <c r="Y9" s="35">
        <f t="shared" si="12"/>
        <v>46.645526737556438</v>
      </c>
      <c r="Z9" s="36">
        <f t="shared" si="13"/>
        <v>6.0545787918089431</v>
      </c>
    </row>
    <row r="10" spans="1:26" s="2" customFormat="1" x14ac:dyDescent="0.25">
      <c r="A10" s="2">
        <v>7</v>
      </c>
      <c r="B10" s="1" t="s">
        <v>45</v>
      </c>
      <c r="C10" s="1">
        <v>5</v>
      </c>
      <c r="D10">
        <v>2290</v>
      </c>
      <c r="E10">
        <v>6</v>
      </c>
      <c r="F10" s="3">
        <f t="shared" si="5"/>
        <v>2.6200873362445414E-3</v>
      </c>
      <c r="G10" s="2">
        <v>0.5</v>
      </c>
      <c r="H10" s="3">
        <f t="shared" si="6"/>
        <v>1.301518438177874E-2</v>
      </c>
      <c r="I10" s="3">
        <f t="shared" si="7"/>
        <v>0.98698481561822127</v>
      </c>
      <c r="J10" s="5">
        <f t="shared" si="14"/>
        <v>99023.914104441195</v>
      </c>
      <c r="K10" s="5">
        <f t="shared" si="8"/>
        <v>1288.8145002747226</v>
      </c>
      <c r="L10" s="5">
        <f t="shared" si="9"/>
        <v>491897.53427151917</v>
      </c>
      <c r="M10" s="5">
        <f t="shared" si="0"/>
        <v>4772450.7676754352</v>
      </c>
      <c r="N10" s="33">
        <f t="shared" si="10"/>
        <v>48.194931606540003</v>
      </c>
      <c r="O10" s="4"/>
      <c r="Q10" s="27" t="s">
        <v>46</v>
      </c>
      <c r="R10" s="29">
        <f t="shared" si="1"/>
        <v>99023.914104441195</v>
      </c>
      <c r="S10" s="29">
        <f t="shared" si="2"/>
        <v>491897.53427151917</v>
      </c>
      <c r="T10" s="35">
        <f t="shared" si="3"/>
        <v>48.194931606540003</v>
      </c>
      <c r="U10" s="42">
        <v>0.96363095511775332</v>
      </c>
      <c r="V10" s="43">
        <f t="shared" si="15"/>
        <v>3.6369044882246682E-2</v>
      </c>
      <c r="W10" s="29">
        <f t="shared" si="11"/>
        <v>474007.69077013183</v>
      </c>
      <c r="X10" s="29">
        <f t="shared" si="4"/>
        <v>4189087.4989861124</v>
      </c>
      <c r="Y10" s="35">
        <f t="shared" si="12"/>
        <v>42.3037963796084</v>
      </c>
      <c r="Z10" s="36">
        <f t="shared" si="13"/>
        <v>5.8911352269316026</v>
      </c>
    </row>
    <row r="11" spans="1:26" s="2" customFormat="1" x14ac:dyDescent="0.25">
      <c r="A11" s="2">
        <v>8</v>
      </c>
      <c r="B11" s="1" t="s">
        <v>47</v>
      </c>
      <c r="C11" s="1">
        <v>5</v>
      </c>
      <c r="D11">
        <v>2191</v>
      </c>
      <c r="E11">
        <v>7</v>
      </c>
      <c r="F11" s="3">
        <f t="shared" si="5"/>
        <v>3.1948881789137379E-3</v>
      </c>
      <c r="G11" s="2">
        <v>0.5</v>
      </c>
      <c r="H11" s="3">
        <f t="shared" si="6"/>
        <v>1.5847860538827255E-2</v>
      </c>
      <c r="I11" s="3">
        <f t="shared" si="7"/>
        <v>0.98415213946117275</v>
      </c>
      <c r="J11" s="5">
        <f t="shared" si="14"/>
        <v>97735.099604166477</v>
      </c>
      <c r="K11" s="5">
        <f t="shared" si="8"/>
        <v>1548.8922282752212</v>
      </c>
      <c r="L11" s="5">
        <f t="shared" si="9"/>
        <v>484803.26745014434</v>
      </c>
      <c r="M11" s="5">
        <f t="shared" si="0"/>
        <v>4280553.2334039155</v>
      </c>
      <c r="N11" s="33">
        <f t="shared" si="10"/>
        <v>43.797502133219645</v>
      </c>
      <c r="O11" s="4"/>
      <c r="Q11" s="27" t="s">
        <v>48</v>
      </c>
      <c r="R11" s="29">
        <f t="shared" si="1"/>
        <v>97735.099604166477</v>
      </c>
      <c r="S11" s="29">
        <f t="shared" si="2"/>
        <v>484803.26745014434</v>
      </c>
      <c r="T11" s="35">
        <f t="shared" si="3"/>
        <v>43.797502133219645</v>
      </c>
      <c r="U11" s="42">
        <v>0.96005435016735896</v>
      </c>
      <c r="V11" s="43">
        <f t="shared" si="15"/>
        <v>3.9945649832641039E-2</v>
      </c>
      <c r="W11" s="29">
        <f t="shared" si="11"/>
        <v>465437.48589086067</v>
      </c>
      <c r="X11" s="29">
        <f t="shared" si="4"/>
        <v>3715079.8082159804</v>
      </c>
      <c r="Y11" s="35">
        <f t="shared" si="12"/>
        <v>38.011725810505091</v>
      </c>
      <c r="Z11" s="36">
        <f t="shared" si="13"/>
        <v>5.785776322714554</v>
      </c>
    </row>
    <row r="12" spans="1:26" s="2" customFormat="1" x14ac:dyDescent="0.25">
      <c r="A12" s="2">
        <v>9</v>
      </c>
      <c r="B12" s="1" t="s">
        <v>49</v>
      </c>
      <c r="C12" s="1">
        <v>5</v>
      </c>
      <c r="D12">
        <v>2474</v>
      </c>
      <c r="E12">
        <v>16</v>
      </c>
      <c r="F12" s="3">
        <f t="shared" si="5"/>
        <v>6.4672594987873885E-3</v>
      </c>
      <c r="G12" s="2">
        <v>0.5</v>
      </c>
      <c r="H12" s="3">
        <f t="shared" si="6"/>
        <v>3.1821797931583129E-2</v>
      </c>
      <c r="I12" s="3">
        <f t="shared" si="7"/>
        <v>0.96817820206841687</v>
      </c>
      <c r="J12" s="5">
        <f t="shared" si="14"/>
        <v>96186.207375891259</v>
      </c>
      <c r="K12" s="5">
        <f t="shared" si="8"/>
        <v>3060.8180549209624</v>
      </c>
      <c r="L12" s="5">
        <f t="shared" si="9"/>
        <v>473278.99174215388</v>
      </c>
      <c r="M12" s="5">
        <f t="shared" si="0"/>
        <v>3795749.965953771</v>
      </c>
      <c r="N12" s="33">
        <f t="shared" si="10"/>
        <v>39.462518270630582</v>
      </c>
      <c r="O12" s="4"/>
      <c r="Q12" s="27" t="s">
        <v>50</v>
      </c>
      <c r="R12" s="29">
        <f t="shared" si="1"/>
        <v>96186.207375891259</v>
      </c>
      <c r="S12" s="29">
        <f t="shared" si="2"/>
        <v>473278.99174215388</v>
      </c>
      <c r="T12" s="35">
        <f t="shared" si="3"/>
        <v>39.462518270630582</v>
      </c>
      <c r="U12" s="42">
        <v>0.94127750867207383</v>
      </c>
      <c r="V12" s="43">
        <f t="shared" si="15"/>
        <v>5.8722491327926174E-2</v>
      </c>
      <c r="W12" s="29">
        <f t="shared" si="11"/>
        <v>445486.87025388563</v>
      </c>
      <c r="X12" s="29">
        <f t="shared" si="4"/>
        <v>3249642.3223251197</v>
      </c>
      <c r="Y12" s="35">
        <f t="shared" si="12"/>
        <v>33.784909614178545</v>
      </c>
      <c r="Z12" s="36">
        <f t="shared" si="13"/>
        <v>5.6776086564520369</v>
      </c>
    </row>
    <row r="13" spans="1:26" s="2" customFormat="1" x14ac:dyDescent="0.25">
      <c r="A13" s="2">
        <v>10</v>
      </c>
      <c r="B13" s="1" t="s">
        <v>51</v>
      </c>
      <c r="C13" s="1">
        <v>5</v>
      </c>
      <c r="D13">
        <v>2705</v>
      </c>
      <c r="E13">
        <v>26</v>
      </c>
      <c r="F13" s="3">
        <f t="shared" si="5"/>
        <v>9.6118299445471355E-3</v>
      </c>
      <c r="G13" s="2">
        <v>0.5</v>
      </c>
      <c r="H13" s="3">
        <f t="shared" si="6"/>
        <v>4.6931407942238268E-2</v>
      </c>
      <c r="I13" s="3">
        <f t="shared" si="7"/>
        <v>0.95306859205776173</v>
      </c>
      <c r="J13" s="5">
        <f t="shared" si="14"/>
        <v>93125.389320970295</v>
      </c>
      <c r="K13" s="5">
        <f t="shared" si="8"/>
        <v>4370.5056360022163</v>
      </c>
      <c r="L13" s="5">
        <f t="shared" si="9"/>
        <v>454700.68251484598</v>
      </c>
      <c r="M13" s="5">
        <f t="shared" si="0"/>
        <v>3322470.9742116174</v>
      </c>
      <c r="N13" s="33">
        <f t="shared" si="10"/>
        <v>35.677391508777852</v>
      </c>
      <c r="O13" s="4"/>
      <c r="Q13" s="27" t="s">
        <v>52</v>
      </c>
      <c r="R13" s="29">
        <f t="shared" si="1"/>
        <v>93125.389320970295</v>
      </c>
      <c r="S13" s="29">
        <f t="shared" si="2"/>
        <v>454700.68251484598</v>
      </c>
      <c r="T13" s="35">
        <f t="shared" si="3"/>
        <v>35.677391508777852</v>
      </c>
      <c r="U13" s="42">
        <v>0.95386474178345915</v>
      </c>
      <c r="V13" s="43">
        <f t="shared" si="15"/>
        <v>4.6135258216540853E-2</v>
      </c>
      <c r="W13" s="29">
        <f t="shared" si="11"/>
        <v>433722.94911578618</v>
      </c>
      <c r="X13" s="29">
        <f t="shared" si="4"/>
        <v>2804155.4520712341</v>
      </c>
      <c r="Y13" s="35">
        <f t="shared" si="12"/>
        <v>30.11161051264228</v>
      </c>
      <c r="Z13" s="36">
        <f t="shared" si="13"/>
        <v>5.5657809961355724</v>
      </c>
    </row>
    <row r="14" spans="1:26" s="2" customFormat="1" x14ac:dyDescent="0.25">
      <c r="A14" s="2">
        <v>11</v>
      </c>
      <c r="B14" s="1" t="s">
        <v>53</v>
      </c>
      <c r="C14" s="1">
        <v>5</v>
      </c>
      <c r="D14">
        <v>2732</v>
      </c>
      <c r="E14">
        <v>19</v>
      </c>
      <c r="F14" s="3">
        <f t="shared" si="5"/>
        <v>6.9546120058565156E-3</v>
      </c>
      <c r="G14" s="2">
        <v>0.5</v>
      </c>
      <c r="H14" s="3">
        <f t="shared" si="6"/>
        <v>3.4178809138334237E-2</v>
      </c>
      <c r="I14" s="3">
        <f t="shared" si="7"/>
        <v>0.96582119086166573</v>
      </c>
      <c r="J14" s="5">
        <f t="shared" si="14"/>
        <v>88754.883684968081</v>
      </c>
      <c r="K14" s="5">
        <f t="shared" si="8"/>
        <v>3033.5362295635796</v>
      </c>
      <c r="L14" s="5">
        <f t="shared" si="9"/>
        <v>436190.57785093144</v>
      </c>
      <c r="M14" s="5">
        <f t="shared" si="0"/>
        <v>2867770.2916967715</v>
      </c>
      <c r="N14" s="33">
        <f t="shared" si="10"/>
        <v>32.311126696710097</v>
      </c>
      <c r="O14" s="4"/>
      <c r="Q14" s="27" t="s">
        <v>54</v>
      </c>
      <c r="R14" s="29">
        <f t="shared" si="1"/>
        <v>88754.883684968081</v>
      </c>
      <c r="S14" s="29">
        <f t="shared" si="2"/>
        <v>436190.57785093144</v>
      </c>
      <c r="T14" s="35">
        <f t="shared" si="3"/>
        <v>32.311126696710097</v>
      </c>
      <c r="U14" s="42">
        <v>0.94210046609890041</v>
      </c>
      <c r="V14" s="43">
        <f t="shared" si="15"/>
        <v>5.7899533901099587E-2</v>
      </c>
      <c r="W14" s="29">
        <f t="shared" si="11"/>
        <v>410935.34670131124</v>
      </c>
      <c r="X14" s="29">
        <f t="shared" si="4"/>
        <v>2370432.5029554479</v>
      </c>
      <c r="Y14" s="35">
        <f t="shared" si="12"/>
        <v>26.707628972499176</v>
      </c>
      <c r="Z14" s="36">
        <f t="shared" si="13"/>
        <v>5.6034977242109214</v>
      </c>
    </row>
    <row r="15" spans="1:26" s="2" customFormat="1" x14ac:dyDescent="0.25">
      <c r="A15" s="2">
        <v>12</v>
      </c>
      <c r="B15" s="1" t="s">
        <v>55</v>
      </c>
      <c r="C15" s="1">
        <v>5</v>
      </c>
      <c r="D15">
        <v>2525</v>
      </c>
      <c r="E15">
        <v>20</v>
      </c>
      <c r="F15" s="3">
        <f t="shared" si="5"/>
        <v>7.9207920792079209E-3</v>
      </c>
      <c r="G15" s="2">
        <v>0.5</v>
      </c>
      <c r="H15" s="3">
        <f t="shared" si="6"/>
        <v>3.8834951456310676E-2</v>
      </c>
      <c r="I15" s="3">
        <f t="shared" si="7"/>
        <v>0.96116504854368934</v>
      </c>
      <c r="J15" s="5">
        <f t="shared" si="14"/>
        <v>85721.347455404495</v>
      </c>
      <c r="K15" s="5">
        <f t="shared" si="8"/>
        <v>3328.9843672001743</v>
      </c>
      <c r="L15" s="5">
        <f t="shared" si="9"/>
        <v>420284.27635902201</v>
      </c>
      <c r="M15" s="5">
        <f t="shared" si="0"/>
        <v>2431579.7138458402</v>
      </c>
      <c r="N15" s="33">
        <f t="shared" si="10"/>
        <v>28.366092998139589</v>
      </c>
      <c r="O15" s="4"/>
      <c r="Q15" s="27" t="s">
        <v>56</v>
      </c>
      <c r="R15" s="29">
        <f t="shared" si="1"/>
        <v>85721.347455404495</v>
      </c>
      <c r="S15" s="29">
        <f t="shared" si="2"/>
        <v>420284.27635902201</v>
      </c>
      <c r="T15" s="35">
        <f t="shared" si="3"/>
        <v>28.366092998139589</v>
      </c>
      <c r="U15" s="42">
        <v>0.91645683631107144</v>
      </c>
      <c r="V15" s="43">
        <f t="shared" si="15"/>
        <v>8.3543163688928557E-2</v>
      </c>
      <c r="W15" s="29">
        <f t="shared" si="11"/>
        <v>385172.39826327737</v>
      </c>
      <c r="X15" s="29">
        <f t="shared" si="4"/>
        <v>1959497.1562541365</v>
      </c>
      <c r="Y15" s="35">
        <f t="shared" si="12"/>
        <v>22.858916879176935</v>
      </c>
      <c r="Z15" s="36">
        <f t="shared" si="13"/>
        <v>5.5071761189626542</v>
      </c>
    </row>
    <row r="16" spans="1:26" s="2" customFormat="1" x14ac:dyDescent="0.25">
      <c r="A16" s="2">
        <v>13</v>
      </c>
      <c r="B16" s="1" t="s">
        <v>57</v>
      </c>
      <c r="C16" s="1">
        <v>5</v>
      </c>
      <c r="D16">
        <v>2131</v>
      </c>
      <c r="E16">
        <v>21</v>
      </c>
      <c r="F16" s="3">
        <f t="shared" si="5"/>
        <v>9.8545283904270288E-3</v>
      </c>
      <c r="G16" s="2">
        <v>0.5</v>
      </c>
      <c r="H16" s="3">
        <f t="shared" si="6"/>
        <v>4.8087932218914581E-2</v>
      </c>
      <c r="I16" s="3">
        <f t="shared" si="7"/>
        <v>0.95191206778108539</v>
      </c>
      <c r="J16" s="5">
        <f t="shared" si="14"/>
        <v>82392.363088204322</v>
      </c>
      <c r="K16" s="5">
        <f t="shared" si="8"/>
        <v>3962.0783715417692</v>
      </c>
      <c r="L16" s="5">
        <f t="shared" si="9"/>
        <v>402056.61951216718</v>
      </c>
      <c r="M16" s="5">
        <f t="shared" si="0"/>
        <v>2011295.4374868181</v>
      </c>
      <c r="N16" s="33">
        <f t="shared" si="10"/>
        <v>24.411187664731084</v>
      </c>
      <c r="O16" s="4"/>
      <c r="Q16" s="27" t="s">
        <v>58</v>
      </c>
      <c r="R16" s="29">
        <f t="shared" si="1"/>
        <v>82392.363088204322</v>
      </c>
      <c r="S16" s="29">
        <f t="shared" si="2"/>
        <v>402056.61951216718</v>
      </c>
      <c r="T16" s="35">
        <f t="shared" si="3"/>
        <v>24.411187664731084</v>
      </c>
      <c r="U16" s="42">
        <v>0.8859396016463057</v>
      </c>
      <c r="V16" s="43">
        <f t="shared" si="15"/>
        <v>0.1140603983536943</v>
      </c>
      <c r="W16" s="29">
        <f t="shared" si="11"/>
        <v>356197.88132986968</v>
      </c>
      <c r="X16" s="29">
        <f t="shared" si="4"/>
        <v>1574324.7579908592</v>
      </c>
      <c r="Y16" s="35">
        <f t="shared" si="12"/>
        <v>19.107653901193263</v>
      </c>
      <c r="Z16" s="36">
        <f t="shared" si="13"/>
        <v>5.3035337635378212</v>
      </c>
    </row>
    <row r="17" spans="1:26" s="2" customFormat="1" x14ac:dyDescent="0.25">
      <c r="A17" s="2">
        <v>14</v>
      </c>
      <c r="B17" s="1" t="s">
        <v>59</v>
      </c>
      <c r="C17" s="1">
        <v>5</v>
      </c>
      <c r="D17">
        <v>1734</v>
      </c>
      <c r="E17">
        <v>21</v>
      </c>
      <c r="F17" s="3">
        <f t="shared" si="5"/>
        <v>1.2110726643598616E-2</v>
      </c>
      <c r="G17" s="2">
        <v>0.5</v>
      </c>
      <c r="H17" s="3">
        <f t="shared" si="6"/>
        <v>5.877413937867338E-2</v>
      </c>
      <c r="I17" s="3">
        <f t="shared" si="7"/>
        <v>0.94122586062132663</v>
      </c>
      <c r="J17" s="5">
        <f t="shared" si="14"/>
        <v>78430.284716662543</v>
      </c>
      <c r="K17" s="5">
        <f t="shared" si="8"/>
        <v>4609.6724854461609</v>
      </c>
      <c r="L17" s="5">
        <f t="shared" si="9"/>
        <v>380627.24236969725</v>
      </c>
      <c r="M17" s="5">
        <f t="shared" si="0"/>
        <v>1609238.817974651</v>
      </c>
      <c r="N17" s="33">
        <f t="shared" si="10"/>
        <v>20.518079512119478</v>
      </c>
      <c r="O17" s="4"/>
      <c r="Q17" s="27" t="s">
        <v>60</v>
      </c>
      <c r="R17" s="29">
        <f t="shared" si="1"/>
        <v>78430.284716662543</v>
      </c>
      <c r="S17" s="29">
        <f t="shared" si="2"/>
        <v>380627.24236969725</v>
      </c>
      <c r="T17" s="35">
        <f t="shared" si="3"/>
        <v>20.518079512119478</v>
      </c>
      <c r="U17" s="42">
        <v>0.85631920960893304</v>
      </c>
      <c r="V17" s="43">
        <f t="shared" si="15"/>
        <v>0.14368079039106696</v>
      </c>
      <c r="W17" s="29">
        <f t="shared" si="11"/>
        <v>325938.41934164695</v>
      </c>
      <c r="X17" s="29">
        <f t="shared" si="4"/>
        <v>1218126.8766609896</v>
      </c>
      <c r="Y17" s="35">
        <f t="shared" si="12"/>
        <v>15.531333094882902</v>
      </c>
      <c r="Z17" s="36">
        <f t="shared" si="13"/>
        <v>4.9867464172365761</v>
      </c>
    </row>
    <row r="18" spans="1:26" s="2" customFormat="1" x14ac:dyDescent="0.25">
      <c r="A18" s="2">
        <v>15</v>
      </c>
      <c r="B18" s="1" t="s">
        <v>61</v>
      </c>
      <c r="C18" s="1">
        <v>5</v>
      </c>
      <c r="D18">
        <v>1319</v>
      </c>
      <c r="E18">
        <v>34</v>
      </c>
      <c r="F18" s="3">
        <f t="shared" si="5"/>
        <v>2.5777103866565579E-2</v>
      </c>
      <c r="G18" s="2">
        <v>0.5</v>
      </c>
      <c r="H18" s="3">
        <f t="shared" si="6"/>
        <v>0.12108262108262108</v>
      </c>
      <c r="I18" s="3">
        <f t="shared" si="7"/>
        <v>0.87891737891737898</v>
      </c>
      <c r="J18" s="5">
        <f t="shared" si="14"/>
        <v>73820.612231216379</v>
      </c>
      <c r="K18" s="5">
        <f t="shared" si="8"/>
        <v>8938.3932188794752</v>
      </c>
      <c r="L18" s="5">
        <f t="shared" si="9"/>
        <v>346757.07810888323</v>
      </c>
      <c r="M18" s="5">
        <f t="shared" si="0"/>
        <v>1228611.5756049538</v>
      </c>
      <c r="N18" s="33">
        <f t="shared" si="10"/>
        <v>16.643204905382959</v>
      </c>
      <c r="O18" s="4"/>
      <c r="Q18" s="27" t="s">
        <v>62</v>
      </c>
      <c r="R18" s="29">
        <f t="shared" si="1"/>
        <v>73820.612231216379</v>
      </c>
      <c r="S18" s="29">
        <f t="shared" si="2"/>
        <v>346757.07810888323</v>
      </c>
      <c r="T18" s="35">
        <f t="shared" si="3"/>
        <v>16.643204905382959</v>
      </c>
      <c r="U18" s="42">
        <v>0.77613843304153718</v>
      </c>
      <c r="V18" s="43">
        <f t="shared" si="15"/>
        <v>0.22386156695846282</v>
      </c>
      <c r="W18" s="29">
        <f t="shared" si="11"/>
        <v>269131.49524949054</v>
      </c>
      <c r="X18" s="29">
        <f t="shared" si="4"/>
        <v>892188.45731934276</v>
      </c>
      <c r="Y18" s="35">
        <f t="shared" si="12"/>
        <v>12.085898915669853</v>
      </c>
      <c r="Z18" s="36">
        <f t="shared" si="13"/>
        <v>4.5573059897131056</v>
      </c>
    </row>
    <row r="19" spans="1:26" s="2" customFormat="1" x14ac:dyDescent="0.25">
      <c r="A19" s="2">
        <v>16</v>
      </c>
      <c r="B19" s="1" t="s">
        <v>63</v>
      </c>
      <c r="C19" s="1">
        <v>5</v>
      </c>
      <c r="D19">
        <v>928</v>
      </c>
      <c r="E19">
        <v>28</v>
      </c>
      <c r="F19" s="3">
        <f t="shared" si="5"/>
        <v>3.017241379310345E-2</v>
      </c>
      <c r="G19" s="2">
        <v>0.5</v>
      </c>
      <c r="H19" s="3">
        <f t="shared" si="6"/>
        <v>0.14028056112224449</v>
      </c>
      <c r="I19" s="3">
        <f t="shared" si="7"/>
        <v>0.85971943887775548</v>
      </c>
      <c r="J19" s="5">
        <f t="shared" si="14"/>
        <v>64882.219012336907</v>
      </c>
      <c r="K19" s="5">
        <f t="shared" si="8"/>
        <v>9101.7140899069818</v>
      </c>
      <c r="L19" s="5">
        <f t="shared" si="9"/>
        <v>301656.80983691703</v>
      </c>
      <c r="M19" s="5">
        <f t="shared" si="0"/>
        <v>881854.49749607057</v>
      </c>
      <c r="N19" s="33">
        <f t="shared" si="10"/>
        <v>13.591620492024047</v>
      </c>
      <c r="O19" s="4"/>
      <c r="Q19" s="27" t="s">
        <v>64</v>
      </c>
      <c r="R19" s="29">
        <f t="shared" si="1"/>
        <v>64882.219012336907</v>
      </c>
      <c r="S19" s="29">
        <f t="shared" si="2"/>
        <v>301656.80983691703</v>
      </c>
      <c r="T19" s="35">
        <f t="shared" si="3"/>
        <v>13.591620492024047</v>
      </c>
      <c r="U19" s="42">
        <v>0.73716277889453141</v>
      </c>
      <c r="V19" s="43">
        <f t="shared" si="15"/>
        <v>0.26283722110546859</v>
      </c>
      <c r="W19" s="29">
        <f t="shared" si="11"/>
        <v>222370.17221184098</v>
      </c>
      <c r="X19" s="29">
        <f t="shared" si="4"/>
        <v>623056.96206985216</v>
      </c>
      <c r="Y19" s="35">
        <f t="shared" si="12"/>
        <v>9.6028923109331714</v>
      </c>
      <c r="Z19" s="36">
        <f t="shared" si="13"/>
        <v>3.9887281810908757</v>
      </c>
    </row>
    <row r="20" spans="1:26" s="2" customFormat="1" x14ac:dyDescent="0.25">
      <c r="A20" s="2">
        <v>17</v>
      </c>
      <c r="B20" s="1" t="s">
        <v>65</v>
      </c>
      <c r="C20" s="1">
        <v>5</v>
      </c>
      <c r="D20">
        <v>532</v>
      </c>
      <c r="E20">
        <v>35</v>
      </c>
      <c r="F20" s="3">
        <f t="shared" si="5"/>
        <v>6.5789473684210523E-2</v>
      </c>
      <c r="G20" s="2">
        <v>0.5</v>
      </c>
      <c r="H20" s="3">
        <f t="shared" si="6"/>
        <v>0.28248587570621464</v>
      </c>
      <c r="I20" s="3">
        <f t="shared" si="7"/>
        <v>0.71751412429378536</v>
      </c>
      <c r="J20" s="5">
        <f t="shared" si="14"/>
        <v>55780.504922429922</v>
      </c>
      <c r="K20" s="5">
        <f t="shared" si="8"/>
        <v>15757.204780347432</v>
      </c>
      <c r="L20" s="5">
        <f t="shared" si="9"/>
        <v>239509.51266128101</v>
      </c>
      <c r="M20" s="5">
        <f t="shared" si="0"/>
        <v>580197.68765915348</v>
      </c>
      <c r="N20" s="33">
        <f t="shared" si="10"/>
        <v>10.401442017529138</v>
      </c>
      <c r="O20" s="4"/>
      <c r="Q20" s="27" t="s">
        <v>66</v>
      </c>
      <c r="R20" s="29">
        <f t="shared" si="1"/>
        <v>55780.504922429922</v>
      </c>
      <c r="S20" s="29">
        <f t="shared" si="2"/>
        <v>239509.51266128101</v>
      </c>
      <c r="T20" s="35">
        <f t="shared" si="3"/>
        <v>10.401442017529138</v>
      </c>
      <c r="U20" s="42">
        <v>0.7271372759570951</v>
      </c>
      <c r="V20" s="43">
        <f t="shared" si="15"/>
        <v>0.2728627240429049</v>
      </c>
      <c r="W20" s="29">
        <f t="shared" si="11"/>
        <v>174156.29460233526</v>
      </c>
      <c r="X20" s="29">
        <f t="shared" si="4"/>
        <v>400686.78985801118</v>
      </c>
      <c r="Y20" s="35">
        <f t="shared" si="12"/>
        <v>7.1832764944530085</v>
      </c>
      <c r="Z20" s="36">
        <f t="shared" si="13"/>
        <v>3.2181655230761299</v>
      </c>
    </row>
    <row r="21" spans="1:26" s="2" customFormat="1" x14ac:dyDescent="0.25">
      <c r="A21" s="2">
        <v>18</v>
      </c>
      <c r="B21" s="1" t="s">
        <v>67</v>
      </c>
      <c r="C21" s="1">
        <v>5</v>
      </c>
      <c r="D21">
        <v>301</v>
      </c>
      <c r="E21">
        <v>21</v>
      </c>
      <c r="F21" s="3">
        <f t="shared" si="5"/>
        <v>6.9767441860465115E-2</v>
      </c>
      <c r="G21" s="2">
        <v>0.5</v>
      </c>
      <c r="H21" s="3">
        <f t="shared" si="6"/>
        <v>0.29702970297029702</v>
      </c>
      <c r="I21" s="3">
        <f t="shared" si="7"/>
        <v>0.70297029702970293</v>
      </c>
      <c r="J21" s="5">
        <f t="shared" si="14"/>
        <v>40023.300142082488</v>
      </c>
      <c r="K21" s="5">
        <f t="shared" si="8"/>
        <v>11888.108953093808</v>
      </c>
      <c r="L21" s="5">
        <f t="shared" si="9"/>
        <v>170396.22832767788</v>
      </c>
      <c r="M21" s="5">
        <f>L21+M22</f>
        <v>340688.1749978725</v>
      </c>
      <c r="N21" s="33">
        <f t="shared" si="10"/>
        <v>8.5122459614382482</v>
      </c>
      <c r="O21" s="4"/>
      <c r="Q21" s="27" t="s">
        <v>68</v>
      </c>
      <c r="R21" s="29">
        <f t="shared" si="1"/>
        <v>40023.300142082488</v>
      </c>
      <c r="S21" s="29">
        <f t="shared" si="2"/>
        <v>170396.22832767788</v>
      </c>
      <c r="T21" s="35">
        <f t="shared" si="3"/>
        <v>8.5122459614382482</v>
      </c>
      <c r="U21" s="42">
        <v>0.68635947845240242</v>
      </c>
      <c r="V21" s="43">
        <f t="shared" si="15"/>
        <v>0.31364052154759758</v>
      </c>
      <c r="W21" s="29">
        <f t="shared" si="11"/>
        <v>116953.06640524146</v>
      </c>
      <c r="X21" s="29">
        <f>X22+W21</f>
        <v>226530.49525567589</v>
      </c>
      <c r="Y21" s="35">
        <f t="shared" si="12"/>
        <v>5.6599654314235437</v>
      </c>
      <c r="Z21" s="36">
        <f t="shared" si="13"/>
        <v>2.8522805300147045</v>
      </c>
    </row>
    <row r="22" spans="1:26" s="2" customFormat="1" x14ac:dyDescent="0.25">
      <c r="A22" s="12">
        <v>19</v>
      </c>
      <c r="B22" s="13" t="s">
        <v>69</v>
      </c>
      <c r="C22" s="12"/>
      <c r="D22">
        <v>230</v>
      </c>
      <c r="E22">
        <v>38</v>
      </c>
      <c r="F22" s="17">
        <f t="shared" si="5"/>
        <v>0.16521739130434782</v>
      </c>
      <c r="G22" s="12"/>
      <c r="H22" s="17">
        <v>1</v>
      </c>
      <c r="I22" s="17">
        <f t="shared" si="7"/>
        <v>0</v>
      </c>
      <c r="J22" s="21">
        <f t="shared" si="14"/>
        <v>28135.191188988676</v>
      </c>
      <c r="K22" s="21">
        <f t="shared" si="8"/>
        <v>28135.191188988676</v>
      </c>
      <c r="L22" s="21">
        <f>K22/F22</f>
        <v>170291.94667019462</v>
      </c>
      <c r="M22" s="21">
        <f>L22</f>
        <v>170291.94667019462</v>
      </c>
      <c r="N22" s="34">
        <f t="shared" si="10"/>
        <v>6.0526315789473681</v>
      </c>
      <c r="O22" s="4"/>
      <c r="Q22" s="30" t="s">
        <v>69</v>
      </c>
      <c r="R22" s="31">
        <f t="shared" si="1"/>
        <v>28135.191188988676</v>
      </c>
      <c r="S22" s="31">
        <f t="shared" si="2"/>
        <v>170291.94667019462</v>
      </c>
      <c r="T22" s="38">
        <f t="shared" si="3"/>
        <v>6.0526315789473681</v>
      </c>
      <c r="U22" s="44">
        <v>0.64346806172022719</v>
      </c>
      <c r="V22" s="45">
        <f t="shared" si="15"/>
        <v>0.35653193827977281</v>
      </c>
      <c r="W22" s="31">
        <f t="shared" si="11"/>
        <v>109577.42885043443</v>
      </c>
      <c r="X22" s="31">
        <f>W22</f>
        <v>109577.42885043443</v>
      </c>
      <c r="Y22" s="38">
        <f t="shared" si="12"/>
        <v>3.8946751104119013</v>
      </c>
      <c r="Z22" s="37">
        <f t="shared" si="13"/>
        <v>2.1579564685354669</v>
      </c>
    </row>
    <row r="23" spans="1:26" s="2" customFormat="1" ht="13.2" x14ac:dyDescent="0.25">
      <c r="B23" s="2" t="s">
        <v>70</v>
      </c>
      <c r="D23" s="25">
        <f>SUM(D4:D22)</f>
        <v>31187</v>
      </c>
      <c r="E23" s="25">
        <f>SUM(E4:E22)</f>
        <v>296</v>
      </c>
    </row>
    <row r="24" spans="1:26" s="2" customFormat="1" ht="13.2" x14ac:dyDescent="0.25">
      <c r="D24" s="14"/>
      <c r="E24" s="14"/>
      <c r="F24" s="5"/>
    </row>
    <row r="25" spans="1:26" x14ac:dyDescent="0.25">
      <c r="D25" s="15"/>
      <c r="E25" s="15"/>
      <c r="K25" s="16"/>
    </row>
    <row r="26" spans="1:26" s="2" customFormat="1" ht="18" thickBot="1" x14ac:dyDescent="0.35">
      <c r="B26" s="73" t="s">
        <v>88</v>
      </c>
      <c r="C26" s="73"/>
      <c r="D26" s="73"/>
      <c r="E26" s="73"/>
      <c r="F26" s="73"/>
      <c r="G26" s="73"/>
      <c r="H26" s="73"/>
      <c r="I26" s="73"/>
      <c r="J26" s="73"/>
      <c r="K26" s="73"/>
      <c r="L26" s="73"/>
      <c r="M26" s="73"/>
      <c r="N26" s="73"/>
      <c r="Q26" s="60" t="s">
        <v>91</v>
      </c>
      <c r="R26" s="61"/>
      <c r="S26" s="61"/>
      <c r="T26" s="61"/>
      <c r="U26" s="61"/>
      <c r="V26" s="61"/>
      <c r="W26" s="61"/>
      <c r="X26" s="61"/>
      <c r="Y26" s="61"/>
      <c r="Z26" s="62"/>
    </row>
    <row r="27" spans="1:26" s="9" customFormat="1" ht="14.25" customHeight="1" x14ac:dyDescent="0.35">
      <c r="A27" s="7"/>
      <c r="B27" s="67" t="s">
        <v>0</v>
      </c>
      <c r="C27" s="6" t="s">
        <v>1</v>
      </c>
      <c r="D27" s="8" t="s">
        <v>71</v>
      </c>
      <c r="E27" s="8" t="s">
        <v>72</v>
      </c>
      <c r="F27" s="8" t="s">
        <v>73</v>
      </c>
      <c r="G27" s="8" t="s">
        <v>5</v>
      </c>
      <c r="H27" s="8" t="s">
        <v>74</v>
      </c>
      <c r="I27" s="8" t="s">
        <v>75</v>
      </c>
      <c r="J27" s="8" t="s">
        <v>76</v>
      </c>
      <c r="K27" s="8" t="s">
        <v>77</v>
      </c>
      <c r="L27" s="8" t="s">
        <v>78</v>
      </c>
      <c r="M27" s="8" t="s">
        <v>79</v>
      </c>
      <c r="N27" s="22" t="s">
        <v>80</v>
      </c>
      <c r="Q27" s="26" t="s">
        <v>13</v>
      </c>
      <c r="R27" s="63" t="s">
        <v>14</v>
      </c>
      <c r="S27" s="63"/>
      <c r="T27" s="63"/>
      <c r="U27" s="64" t="s">
        <v>15</v>
      </c>
      <c r="V27" s="65" t="s">
        <v>16</v>
      </c>
      <c r="W27" s="66" t="s">
        <v>17</v>
      </c>
      <c r="X27" s="66" t="s">
        <v>18</v>
      </c>
      <c r="Y27" s="59" t="s">
        <v>19</v>
      </c>
      <c r="Z27" s="59" t="s">
        <v>20</v>
      </c>
    </row>
    <row r="28" spans="1:26" s="10" customFormat="1" ht="32.549999999999997" customHeight="1" thickBot="1" x14ac:dyDescent="0.35">
      <c r="B28" s="68"/>
      <c r="C28" s="11"/>
      <c r="D28" s="23" t="s">
        <v>21</v>
      </c>
      <c r="E28" s="23" t="s">
        <v>22</v>
      </c>
      <c r="F28" s="23" t="s">
        <v>23</v>
      </c>
      <c r="G28" s="23"/>
      <c r="H28" s="23" t="s">
        <v>24</v>
      </c>
      <c r="I28" s="23" t="s">
        <v>25</v>
      </c>
      <c r="J28" s="23" t="s">
        <v>26</v>
      </c>
      <c r="K28" s="23" t="s">
        <v>27</v>
      </c>
      <c r="L28" s="23" t="s">
        <v>28</v>
      </c>
      <c r="M28" s="23" t="s">
        <v>29</v>
      </c>
      <c r="N28" s="24" t="s">
        <v>30</v>
      </c>
      <c r="Q28" s="27" t="s">
        <v>31</v>
      </c>
      <c r="R28" s="28" t="s">
        <v>32</v>
      </c>
      <c r="S28" s="28" t="s">
        <v>33</v>
      </c>
      <c r="T28" s="28" t="s">
        <v>34</v>
      </c>
      <c r="U28" s="64"/>
      <c r="V28" s="65"/>
      <c r="W28" s="66"/>
      <c r="X28" s="66"/>
      <c r="Y28" s="59"/>
      <c r="Z28" s="59"/>
    </row>
    <row r="29" spans="1:26" s="2" customFormat="1" x14ac:dyDescent="0.25">
      <c r="A29" s="2">
        <v>1</v>
      </c>
      <c r="B29" s="1">
        <v>0</v>
      </c>
      <c r="C29" s="1">
        <v>1</v>
      </c>
      <c r="D29">
        <v>225</v>
      </c>
      <c r="E29"/>
      <c r="F29" s="3">
        <f>E29/D29</f>
        <v>0</v>
      </c>
      <c r="G29" s="2">
        <v>0.3</v>
      </c>
      <c r="H29" s="18">
        <f>C29*F29/(1+(1-G29)*C29*F29)</f>
        <v>0</v>
      </c>
      <c r="I29" s="18">
        <f>1-H29</f>
        <v>1</v>
      </c>
      <c r="J29" s="19">
        <v>100000</v>
      </c>
      <c r="K29" s="20">
        <f>J29*H29</f>
        <v>0</v>
      </c>
      <c r="L29" s="20">
        <f>C29*(J30+G29*K29)</f>
        <v>100000</v>
      </c>
      <c r="M29" s="5">
        <f t="shared" ref="M29:M45" si="16">L29+M30</f>
        <v>7951725.5827918509</v>
      </c>
      <c r="N29" s="32">
        <f>M29/J29</f>
        <v>79.517255827918504</v>
      </c>
      <c r="O29" s="4"/>
      <c r="Q29" s="39">
        <v>0</v>
      </c>
      <c r="R29" s="29">
        <f t="shared" ref="R29:R47" si="17">J29</f>
        <v>100000</v>
      </c>
      <c r="S29" s="29">
        <f t="shared" ref="S29:S47" si="18">L29</f>
        <v>100000</v>
      </c>
      <c r="T29" s="35">
        <f t="shared" ref="T29:T47" si="19">N29</f>
        <v>79.517255827918504</v>
      </c>
      <c r="U29" s="42">
        <v>0.95864674002964168</v>
      </c>
      <c r="V29" s="43">
        <f>1-U29</f>
        <v>4.1353259970358325E-2</v>
      </c>
      <c r="W29" s="29">
        <f>S29*U29</f>
        <v>95864.674002964166</v>
      </c>
      <c r="X29" s="29">
        <f t="shared" ref="X29:X45" si="20">X30+W29</f>
        <v>7043518.7734692879</v>
      </c>
      <c r="Y29" s="40">
        <f>X29/R29</f>
        <v>70.435187734692875</v>
      </c>
      <c r="Z29" s="36">
        <f>T29-Y29</f>
        <v>9.0820680932256295</v>
      </c>
    </row>
    <row r="30" spans="1:26" s="2" customFormat="1" x14ac:dyDescent="0.25">
      <c r="A30" s="2">
        <v>2</v>
      </c>
      <c r="B30" s="1" t="s">
        <v>35</v>
      </c>
      <c r="C30" s="1">
        <v>4</v>
      </c>
      <c r="D30">
        <v>1155</v>
      </c>
      <c r="E30">
        <v>1</v>
      </c>
      <c r="F30" s="3">
        <f t="shared" ref="F30:F47" si="21">E30/D30</f>
        <v>8.658008658008658E-4</v>
      </c>
      <c r="G30" s="2">
        <v>0.4</v>
      </c>
      <c r="H30" s="3">
        <f t="shared" ref="H30:H46" si="22">C30*F30/(1+(1-G30)*C30*F30)</f>
        <v>3.4560221185415585E-3</v>
      </c>
      <c r="I30" s="3">
        <f t="shared" ref="I30:I47" si="23">1-H30</f>
        <v>0.99654397788145843</v>
      </c>
      <c r="J30" s="5">
        <f>I29*J29</f>
        <v>100000</v>
      </c>
      <c r="K30" s="5">
        <f t="shared" ref="K30:K47" si="24">J30*H30</f>
        <v>345.60221185415583</v>
      </c>
      <c r="L30" s="5">
        <f t="shared" ref="L30:L46" si="25">C30*(J31+G30*K30)</f>
        <v>399170.55469155003</v>
      </c>
      <c r="M30" s="5">
        <f t="shared" si="16"/>
        <v>7851725.5827918509</v>
      </c>
      <c r="N30" s="33">
        <f t="shared" ref="N30:N47" si="26">M30/J30</f>
        <v>78.517255827918504</v>
      </c>
      <c r="O30" s="4"/>
      <c r="Q30" s="27" t="s">
        <v>36</v>
      </c>
      <c r="R30" s="29">
        <f t="shared" si="17"/>
        <v>100000</v>
      </c>
      <c r="S30" s="29">
        <f t="shared" si="18"/>
        <v>399170.55469155003</v>
      </c>
      <c r="T30" s="35">
        <f t="shared" si="19"/>
        <v>78.517255827918504</v>
      </c>
      <c r="U30" s="42">
        <v>0.95864674002964168</v>
      </c>
      <c r="V30" s="43">
        <f>1-U30</f>
        <v>4.1353259970358325E-2</v>
      </c>
      <c r="W30" s="29">
        <f t="shared" ref="W30:W47" si="27">S30*U30</f>
        <v>382663.55097087822</v>
      </c>
      <c r="X30" s="29">
        <f t="shared" si="20"/>
        <v>6947654.0994663239</v>
      </c>
      <c r="Y30" s="35">
        <f t="shared" ref="Y30:Y47" si="28">X30/R30</f>
        <v>69.476540994663239</v>
      </c>
      <c r="Z30" s="36">
        <f t="shared" ref="Z30:Z47" si="29">T30-Y30</f>
        <v>9.0407148332552651</v>
      </c>
    </row>
    <row r="31" spans="1:26" s="2" customFormat="1" x14ac:dyDescent="0.25">
      <c r="A31" s="2">
        <v>3</v>
      </c>
      <c r="B31" s="1" t="s">
        <v>37</v>
      </c>
      <c r="C31" s="1">
        <v>5</v>
      </c>
      <c r="D31">
        <v>1634</v>
      </c>
      <c r="E31"/>
      <c r="F31" s="3">
        <f t="shared" si="21"/>
        <v>0</v>
      </c>
      <c r="G31" s="2">
        <v>0.5</v>
      </c>
      <c r="H31" s="3">
        <f t="shared" si="22"/>
        <v>0</v>
      </c>
      <c r="I31" s="3">
        <f t="shared" si="23"/>
        <v>1</v>
      </c>
      <c r="J31" s="5">
        <f t="shared" ref="J31:J47" si="30">I30*J30</f>
        <v>99654.397788145841</v>
      </c>
      <c r="K31" s="5">
        <f t="shared" si="24"/>
        <v>0</v>
      </c>
      <c r="L31" s="5">
        <f t="shared" si="25"/>
        <v>498271.98894072918</v>
      </c>
      <c r="M31" s="5">
        <f t="shared" si="16"/>
        <v>7452555.0281003006</v>
      </c>
      <c r="N31" s="33">
        <f t="shared" si="26"/>
        <v>74.784005457978921</v>
      </c>
      <c r="O31" s="4"/>
      <c r="Q31" s="27" t="s">
        <v>38</v>
      </c>
      <c r="R31" s="29">
        <f t="shared" si="17"/>
        <v>99654.397788145841</v>
      </c>
      <c r="S31" s="29">
        <f t="shared" si="18"/>
        <v>498271.98894072918</v>
      </c>
      <c r="T31" s="35">
        <f t="shared" si="19"/>
        <v>74.784005457978921</v>
      </c>
      <c r="U31" s="42">
        <v>0.95864674002964168</v>
      </c>
      <c r="V31" s="43">
        <f>1-U31</f>
        <v>4.1353259970358325E-2</v>
      </c>
      <c r="W31" s="29">
        <f t="shared" si="27"/>
        <v>477666.81784611568</v>
      </c>
      <c r="X31" s="29">
        <f t="shared" si="20"/>
        <v>6564990.5484954454</v>
      </c>
      <c r="Y31" s="35">
        <f t="shared" si="28"/>
        <v>65.877579858059903</v>
      </c>
      <c r="Z31" s="36">
        <f t="shared" si="29"/>
        <v>8.9064255999190181</v>
      </c>
    </row>
    <row r="32" spans="1:26" s="2" customFormat="1" x14ac:dyDescent="0.25">
      <c r="A32" s="2">
        <v>4</v>
      </c>
      <c r="B32" s="1" t="s">
        <v>39</v>
      </c>
      <c r="C32" s="1">
        <v>5</v>
      </c>
      <c r="D32">
        <v>1744</v>
      </c>
      <c r="E32"/>
      <c r="F32" s="3">
        <f t="shared" si="21"/>
        <v>0</v>
      </c>
      <c r="G32" s="2">
        <v>0.5</v>
      </c>
      <c r="H32" s="3">
        <f t="shared" si="22"/>
        <v>0</v>
      </c>
      <c r="I32" s="3">
        <f t="shared" si="23"/>
        <v>1</v>
      </c>
      <c r="J32" s="5">
        <f t="shared" si="30"/>
        <v>99654.397788145841</v>
      </c>
      <c r="K32" s="5">
        <f t="shared" si="24"/>
        <v>0</v>
      </c>
      <c r="L32" s="5">
        <f t="shared" si="25"/>
        <v>498271.98894072918</v>
      </c>
      <c r="M32" s="5">
        <f t="shared" si="16"/>
        <v>6954283.0391595718</v>
      </c>
      <c r="N32" s="33">
        <f t="shared" si="26"/>
        <v>69.784005457978921</v>
      </c>
      <c r="O32" s="4"/>
      <c r="Q32" s="27" t="s">
        <v>40</v>
      </c>
      <c r="R32" s="29">
        <f t="shared" si="17"/>
        <v>99654.397788145841</v>
      </c>
      <c r="S32" s="29">
        <f t="shared" si="18"/>
        <v>498271.98894072918</v>
      </c>
      <c r="T32" s="35">
        <f t="shared" si="19"/>
        <v>69.784005457978921</v>
      </c>
      <c r="U32" s="42">
        <v>0.95864674002964168</v>
      </c>
      <c r="V32" s="43">
        <f>1-U32</f>
        <v>4.1353259970358325E-2</v>
      </c>
      <c r="W32" s="29">
        <f t="shared" si="27"/>
        <v>477666.81784611568</v>
      </c>
      <c r="X32" s="29">
        <f t="shared" si="20"/>
        <v>6087323.7306493297</v>
      </c>
      <c r="Y32" s="35">
        <f t="shared" si="28"/>
        <v>61.084346157911689</v>
      </c>
      <c r="Z32" s="36">
        <f t="shared" si="29"/>
        <v>8.699659300067232</v>
      </c>
    </row>
    <row r="33" spans="1:26" s="2" customFormat="1" x14ac:dyDescent="0.25">
      <c r="A33" s="2">
        <v>5</v>
      </c>
      <c r="B33" s="1" t="s">
        <v>41</v>
      </c>
      <c r="C33" s="1">
        <v>5</v>
      </c>
      <c r="D33">
        <v>1920</v>
      </c>
      <c r="E33"/>
      <c r="F33" s="3">
        <f t="shared" si="21"/>
        <v>0</v>
      </c>
      <c r="G33" s="2">
        <v>0.5</v>
      </c>
      <c r="H33" s="3">
        <f t="shared" si="22"/>
        <v>0</v>
      </c>
      <c r="I33" s="3">
        <f t="shared" si="23"/>
        <v>1</v>
      </c>
      <c r="J33" s="5">
        <f t="shared" si="30"/>
        <v>99654.397788145841</v>
      </c>
      <c r="K33" s="5">
        <f t="shared" si="24"/>
        <v>0</v>
      </c>
      <c r="L33" s="5">
        <f t="shared" si="25"/>
        <v>498271.98894072918</v>
      </c>
      <c r="M33" s="5">
        <f t="shared" si="16"/>
        <v>6456011.0502188429</v>
      </c>
      <c r="N33" s="33">
        <f t="shared" si="26"/>
        <v>64.784005457978921</v>
      </c>
      <c r="O33" s="4"/>
      <c r="Q33" s="27" t="s">
        <v>42</v>
      </c>
      <c r="R33" s="29">
        <f t="shared" si="17"/>
        <v>99654.397788145841</v>
      </c>
      <c r="S33" s="29">
        <f t="shared" si="18"/>
        <v>498271.98894072918</v>
      </c>
      <c r="T33" s="35">
        <f t="shared" si="19"/>
        <v>64.784005457978921</v>
      </c>
      <c r="U33" s="42">
        <v>0.95864674002964168</v>
      </c>
      <c r="V33" s="43">
        <f>1-U33</f>
        <v>4.1353259970358325E-2</v>
      </c>
      <c r="W33" s="29">
        <f t="shared" si="27"/>
        <v>477666.81784611568</v>
      </c>
      <c r="X33" s="29">
        <f t="shared" si="20"/>
        <v>5609656.912803214</v>
      </c>
      <c r="Y33" s="35">
        <f t="shared" si="28"/>
        <v>56.291112457763482</v>
      </c>
      <c r="Z33" s="36">
        <f t="shared" si="29"/>
        <v>8.4928930002154388</v>
      </c>
    </row>
    <row r="34" spans="1:26" s="2" customFormat="1" x14ac:dyDescent="0.25">
      <c r="A34" s="2">
        <v>6</v>
      </c>
      <c r="B34" s="1" t="s">
        <v>43</v>
      </c>
      <c r="C34" s="1">
        <v>5</v>
      </c>
      <c r="D34">
        <v>2018</v>
      </c>
      <c r="E34">
        <v>1</v>
      </c>
      <c r="F34" s="3">
        <f t="shared" si="21"/>
        <v>4.9554013875123884E-4</v>
      </c>
      <c r="G34" s="2">
        <v>0.5</v>
      </c>
      <c r="H34" s="3">
        <f t="shared" si="22"/>
        <v>2.4746349913387774E-3</v>
      </c>
      <c r="I34" s="3">
        <f t="shared" si="23"/>
        <v>0.99752536500866118</v>
      </c>
      <c r="J34" s="5">
        <f t="shared" si="30"/>
        <v>99654.397788145841</v>
      </c>
      <c r="K34" s="5">
        <f t="shared" si="24"/>
        <v>246.60825980733935</v>
      </c>
      <c r="L34" s="5">
        <f t="shared" si="25"/>
        <v>497655.46829121083</v>
      </c>
      <c r="M34" s="5">
        <f t="shared" si="16"/>
        <v>5957739.0612781141</v>
      </c>
      <c r="N34" s="33">
        <f t="shared" si="26"/>
        <v>59.784005457978928</v>
      </c>
      <c r="O34" s="4"/>
      <c r="Q34" s="27" t="s">
        <v>44</v>
      </c>
      <c r="R34" s="29">
        <f t="shared" si="17"/>
        <v>99654.397788145841</v>
      </c>
      <c r="S34" s="29">
        <f t="shared" si="18"/>
        <v>497655.46829121083</v>
      </c>
      <c r="T34" s="35">
        <f t="shared" si="19"/>
        <v>59.784005457978928</v>
      </c>
      <c r="U34" s="42">
        <v>0.96918021726394632</v>
      </c>
      <c r="V34" s="43">
        <f t="shared" ref="V34:V47" si="31">1-U34</f>
        <v>3.081978273605368E-2</v>
      </c>
      <c r="W34" s="29">
        <f t="shared" si="27"/>
        <v>482317.83488106664</v>
      </c>
      <c r="X34" s="29">
        <f t="shared" si="20"/>
        <v>5131990.0949570984</v>
      </c>
      <c r="Y34" s="35">
        <f t="shared" si="28"/>
        <v>51.497878757615275</v>
      </c>
      <c r="Z34" s="36">
        <f t="shared" si="29"/>
        <v>8.2861267003636527</v>
      </c>
    </row>
    <row r="35" spans="1:26" s="2" customFormat="1" x14ac:dyDescent="0.25">
      <c r="A35" s="2">
        <v>7</v>
      </c>
      <c r="B35" s="1" t="s">
        <v>45</v>
      </c>
      <c r="C35" s="1">
        <v>5</v>
      </c>
      <c r="D35">
        <v>2146</v>
      </c>
      <c r="E35"/>
      <c r="F35" s="3">
        <f t="shared" si="21"/>
        <v>0</v>
      </c>
      <c r="G35" s="2">
        <v>0.5</v>
      </c>
      <c r="H35" s="3">
        <f t="shared" si="22"/>
        <v>0</v>
      </c>
      <c r="I35" s="3">
        <f t="shared" si="23"/>
        <v>1</v>
      </c>
      <c r="J35" s="5">
        <f t="shared" si="30"/>
        <v>99407.789528338501</v>
      </c>
      <c r="K35" s="5">
        <f t="shared" si="24"/>
        <v>0</v>
      </c>
      <c r="L35" s="5">
        <f t="shared" si="25"/>
        <v>497038.94764169247</v>
      </c>
      <c r="M35" s="5">
        <f t="shared" si="16"/>
        <v>5460083.5929869032</v>
      </c>
      <c r="N35" s="33">
        <f t="shared" si="26"/>
        <v>54.926114129420206</v>
      </c>
      <c r="O35" s="4"/>
      <c r="Q35" s="27" t="s">
        <v>46</v>
      </c>
      <c r="R35" s="29">
        <f t="shared" si="17"/>
        <v>99407.789528338501</v>
      </c>
      <c r="S35" s="29">
        <f t="shared" si="18"/>
        <v>497038.94764169247</v>
      </c>
      <c r="T35" s="35">
        <f t="shared" si="19"/>
        <v>54.926114129420206</v>
      </c>
      <c r="U35" s="42">
        <v>0.96192878092594225</v>
      </c>
      <c r="V35" s="43">
        <f t="shared" si="31"/>
        <v>3.8071219074057749E-2</v>
      </c>
      <c r="W35" s="29">
        <f t="shared" si="27"/>
        <v>478116.06897768646</v>
      </c>
      <c r="X35" s="29">
        <f t="shared" si="20"/>
        <v>4649672.260076032</v>
      </c>
      <c r="Y35" s="35">
        <f t="shared" si="28"/>
        <v>46.773721477334881</v>
      </c>
      <c r="Z35" s="36">
        <f t="shared" si="29"/>
        <v>8.1523926520853252</v>
      </c>
    </row>
    <row r="36" spans="1:26" s="2" customFormat="1" x14ac:dyDescent="0.25">
      <c r="A36" s="2">
        <v>8</v>
      </c>
      <c r="B36" s="1" t="s">
        <v>47</v>
      </c>
      <c r="C36" s="1">
        <v>5</v>
      </c>
      <c r="D36">
        <v>2110</v>
      </c>
      <c r="E36">
        <v>3</v>
      </c>
      <c r="F36" s="3">
        <f t="shared" si="21"/>
        <v>1.4218009478672985E-3</v>
      </c>
      <c r="G36" s="2">
        <v>0.5</v>
      </c>
      <c r="H36" s="3">
        <f t="shared" si="22"/>
        <v>7.0838252656434475E-3</v>
      </c>
      <c r="I36" s="3">
        <f t="shared" si="23"/>
        <v>0.99291617473435656</v>
      </c>
      <c r="J36" s="5">
        <f t="shared" si="30"/>
        <v>99407.789528338501</v>
      </c>
      <c r="K36" s="5">
        <f t="shared" si="24"/>
        <v>704.18741106261041</v>
      </c>
      <c r="L36" s="5">
        <f t="shared" si="25"/>
        <v>495278.47911403602</v>
      </c>
      <c r="M36" s="5">
        <f t="shared" si="16"/>
        <v>4963044.645345211</v>
      </c>
      <c r="N36" s="33">
        <f t="shared" si="26"/>
        <v>49.926114129420206</v>
      </c>
      <c r="O36" s="4"/>
      <c r="Q36" s="27" t="s">
        <v>48</v>
      </c>
      <c r="R36" s="29">
        <f t="shared" si="17"/>
        <v>99407.789528338501</v>
      </c>
      <c r="S36" s="29">
        <f t="shared" si="18"/>
        <v>495278.47911403602</v>
      </c>
      <c r="T36" s="35">
        <f t="shared" si="19"/>
        <v>49.926114129420206</v>
      </c>
      <c r="U36" s="42">
        <v>0.95558309086652893</v>
      </c>
      <c r="V36" s="43">
        <f t="shared" si="31"/>
        <v>4.4416909133471072E-2</v>
      </c>
      <c r="W36" s="29">
        <f t="shared" si="27"/>
        <v>473279.7399114641</v>
      </c>
      <c r="X36" s="29">
        <f t="shared" si="20"/>
        <v>4171556.1910983459</v>
      </c>
      <c r="Y36" s="35">
        <f t="shared" si="28"/>
        <v>41.964077572705172</v>
      </c>
      <c r="Z36" s="36">
        <f t="shared" si="29"/>
        <v>7.9620365567150344</v>
      </c>
    </row>
    <row r="37" spans="1:26" s="2" customFormat="1" x14ac:dyDescent="0.25">
      <c r="A37" s="2">
        <v>9</v>
      </c>
      <c r="B37" s="1" t="s">
        <v>49</v>
      </c>
      <c r="C37" s="1">
        <v>5</v>
      </c>
      <c r="D37">
        <v>2339</v>
      </c>
      <c r="E37">
        <v>4</v>
      </c>
      <c r="F37" s="3">
        <f t="shared" si="21"/>
        <v>1.7101325352714834E-3</v>
      </c>
      <c r="G37" s="2">
        <v>0.5</v>
      </c>
      <c r="H37" s="3">
        <f t="shared" si="22"/>
        <v>8.5142613878246062E-3</v>
      </c>
      <c r="I37" s="3">
        <f t="shared" si="23"/>
        <v>0.99148573861217537</v>
      </c>
      <c r="J37" s="5">
        <f t="shared" si="30"/>
        <v>98703.602117275892</v>
      </c>
      <c r="K37" s="5">
        <f t="shared" si="24"/>
        <v>840.38826834632516</v>
      </c>
      <c r="L37" s="5">
        <f t="shared" si="25"/>
        <v>491417.0399155136</v>
      </c>
      <c r="M37" s="5">
        <f t="shared" si="16"/>
        <v>4467766.166231175</v>
      </c>
      <c r="N37" s="33">
        <f t="shared" si="26"/>
        <v>45.26446928373236</v>
      </c>
      <c r="O37" s="4"/>
      <c r="Q37" s="27" t="s">
        <v>50</v>
      </c>
      <c r="R37" s="29">
        <f t="shared" si="17"/>
        <v>98703.602117275892</v>
      </c>
      <c r="S37" s="29">
        <f t="shared" si="18"/>
        <v>491417.0399155136</v>
      </c>
      <c r="T37" s="35">
        <f t="shared" si="19"/>
        <v>45.26446928373236</v>
      </c>
      <c r="U37" s="42">
        <v>0.95343645724036619</v>
      </c>
      <c r="V37" s="43">
        <f t="shared" si="31"/>
        <v>4.6563542759633814E-2</v>
      </c>
      <c r="W37" s="29">
        <f t="shared" si="27"/>
        <v>468534.9215645949</v>
      </c>
      <c r="X37" s="29">
        <f t="shared" si="20"/>
        <v>3698276.4511868819</v>
      </c>
      <c r="Y37" s="35">
        <f t="shared" si="28"/>
        <v>37.468505422859131</v>
      </c>
      <c r="Z37" s="36">
        <f t="shared" si="29"/>
        <v>7.7959638608732291</v>
      </c>
    </row>
    <row r="38" spans="1:26" s="2" customFormat="1" x14ac:dyDescent="0.25">
      <c r="A38" s="2">
        <v>10</v>
      </c>
      <c r="B38" s="1" t="s">
        <v>51</v>
      </c>
      <c r="C38" s="1">
        <v>5</v>
      </c>
      <c r="D38">
        <v>2725</v>
      </c>
      <c r="E38">
        <v>7</v>
      </c>
      <c r="F38" s="3">
        <f t="shared" si="21"/>
        <v>2.5688073394495412E-3</v>
      </c>
      <c r="G38" s="2">
        <v>0.5</v>
      </c>
      <c r="H38" s="3">
        <f t="shared" si="22"/>
        <v>1.2762078395624429E-2</v>
      </c>
      <c r="I38" s="3">
        <f t="shared" si="23"/>
        <v>0.98723792160437562</v>
      </c>
      <c r="J38" s="5">
        <f t="shared" si="30"/>
        <v>97863.213848929561</v>
      </c>
      <c r="K38" s="5">
        <f t="shared" si="24"/>
        <v>1248.9380071877974</v>
      </c>
      <c r="L38" s="5">
        <f t="shared" si="25"/>
        <v>486193.72422667831</v>
      </c>
      <c r="M38" s="5">
        <f t="shared" si="16"/>
        <v>3976349.1263156617</v>
      </c>
      <c r="N38" s="33">
        <f t="shared" si="26"/>
        <v>40.631703884709026</v>
      </c>
      <c r="O38" s="4"/>
      <c r="Q38" s="27" t="s">
        <v>52</v>
      </c>
      <c r="R38" s="29">
        <f t="shared" si="17"/>
        <v>97863.213848929561</v>
      </c>
      <c r="S38" s="29">
        <f t="shared" si="18"/>
        <v>486193.72422667831</v>
      </c>
      <c r="T38" s="35">
        <f t="shared" si="19"/>
        <v>40.631703884709026</v>
      </c>
      <c r="U38" s="42">
        <v>0.93748024841036759</v>
      </c>
      <c r="V38" s="43">
        <f t="shared" si="31"/>
        <v>6.2519751589632411E-2</v>
      </c>
      <c r="W38" s="29">
        <f t="shared" si="27"/>
        <v>455797.01336358814</v>
      </c>
      <c r="X38" s="29">
        <f t="shared" si="20"/>
        <v>3229741.529622287</v>
      </c>
      <c r="Y38" s="35">
        <f t="shared" si="28"/>
        <v>33.002610507028777</v>
      </c>
      <c r="Z38" s="36">
        <f t="shared" si="29"/>
        <v>7.629093377680249</v>
      </c>
    </row>
    <row r="39" spans="1:26" s="2" customFormat="1" x14ac:dyDescent="0.25">
      <c r="A39" s="2">
        <v>11</v>
      </c>
      <c r="B39" s="1" t="s">
        <v>53</v>
      </c>
      <c r="C39" s="1">
        <v>5</v>
      </c>
      <c r="D39">
        <v>2703</v>
      </c>
      <c r="E39">
        <v>7</v>
      </c>
      <c r="F39" s="3">
        <f t="shared" si="21"/>
        <v>2.5897151313355529E-3</v>
      </c>
      <c r="G39" s="2">
        <v>0.5</v>
      </c>
      <c r="H39" s="3">
        <f t="shared" si="22"/>
        <v>1.2865282117257857E-2</v>
      </c>
      <c r="I39" s="3">
        <f t="shared" si="23"/>
        <v>0.9871347178827421</v>
      </c>
      <c r="J39" s="5">
        <f t="shared" si="30"/>
        <v>96614.275841741764</v>
      </c>
      <c r="K39" s="5">
        <f t="shared" si="24"/>
        <v>1242.9699152585781</v>
      </c>
      <c r="L39" s="5">
        <f t="shared" si="25"/>
        <v>479963.95442056237</v>
      </c>
      <c r="M39" s="5">
        <f t="shared" si="16"/>
        <v>3490155.4020889835</v>
      </c>
      <c r="N39" s="33">
        <f t="shared" si="26"/>
        <v>36.124634498177109</v>
      </c>
      <c r="O39" s="4"/>
      <c r="Q39" s="27" t="s">
        <v>54</v>
      </c>
      <c r="R39" s="29">
        <f t="shared" si="17"/>
        <v>96614.275841741764</v>
      </c>
      <c r="S39" s="29">
        <f t="shared" si="18"/>
        <v>479963.95442056237</v>
      </c>
      <c r="T39" s="35">
        <f t="shared" si="19"/>
        <v>36.124634498177109</v>
      </c>
      <c r="U39" s="42">
        <v>0.91788799906018037</v>
      </c>
      <c r="V39" s="43">
        <f t="shared" si="31"/>
        <v>8.2112000939819629E-2</v>
      </c>
      <c r="W39" s="29">
        <f t="shared" si="27"/>
        <v>440553.15374410158</v>
      </c>
      <c r="X39" s="29">
        <f t="shared" si="20"/>
        <v>2773944.5162586989</v>
      </c>
      <c r="Y39" s="35">
        <f t="shared" si="28"/>
        <v>28.71153866331862</v>
      </c>
      <c r="Z39" s="36">
        <f t="shared" si="29"/>
        <v>7.4130958348584883</v>
      </c>
    </row>
    <row r="40" spans="1:26" s="2" customFormat="1" x14ac:dyDescent="0.25">
      <c r="A40" s="2">
        <v>12</v>
      </c>
      <c r="B40" s="1" t="s">
        <v>55</v>
      </c>
      <c r="C40" s="1">
        <v>5</v>
      </c>
      <c r="D40">
        <v>2765</v>
      </c>
      <c r="E40">
        <v>4</v>
      </c>
      <c r="F40" s="3">
        <f t="shared" si="21"/>
        <v>1.4466546112115732E-3</v>
      </c>
      <c r="G40" s="2">
        <v>0.5</v>
      </c>
      <c r="H40" s="3">
        <f t="shared" si="22"/>
        <v>7.2072072072072065E-3</v>
      </c>
      <c r="I40" s="3">
        <f t="shared" si="23"/>
        <v>0.99279279279279276</v>
      </c>
      <c r="J40" s="5">
        <f t="shared" si="30"/>
        <v>95371.305926483183</v>
      </c>
      <c r="K40" s="5">
        <f t="shared" si="24"/>
        <v>687.36076343411298</v>
      </c>
      <c r="L40" s="5">
        <f t="shared" si="25"/>
        <v>475138.12772383064</v>
      </c>
      <c r="M40" s="5">
        <f t="shared" si="16"/>
        <v>3010191.4476684211</v>
      </c>
      <c r="N40" s="33">
        <f t="shared" si="26"/>
        <v>31.562862838313468</v>
      </c>
      <c r="O40" s="4"/>
      <c r="Q40" s="27" t="s">
        <v>56</v>
      </c>
      <c r="R40" s="29">
        <f t="shared" si="17"/>
        <v>95371.305926483183</v>
      </c>
      <c r="S40" s="29">
        <f t="shared" si="18"/>
        <v>475138.12772383064</v>
      </c>
      <c r="T40" s="35">
        <f t="shared" si="19"/>
        <v>31.562862838313468</v>
      </c>
      <c r="U40" s="42">
        <v>0.89571782863194893</v>
      </c>
      <c r="V40" s="43">
        <f t="shared" si="31"/>
        <v>0.10428217136805107</v>
      </c>
      <c r="W40" s="29">
        <f t="shared" si="27"/>
        <v>425589.69206503918</v>
      </c>
      <c r="X40" s="29">
        <f t="shared" si="20"/>
        <v>2333391.3625145974</v>
      </c>
      <c r="Y40" s="35">
        <f t="shared" si="28"/>
        <v>24.466387870512001</v>
      </c>
      <c r="Z40" s="36">
        <f t="shared" si="29"/>
        <v>7.0964749678014662</v>
      </c>
    </row>
    <row r="41" spans="1:26" s="2" customFormat="1" x14ac:dyDescent="0.25">
      <c r="A41" s="2">
        <v>13</v>
      </c>
      <c r="B41" s="1" t="s">
        <v>57</v>
      </c>
      <c r="C41" s="1">
        <v>5</v>
      </c>
      <c r="D41">
        <v>2211</v>
      </c>
      <c r="E41">
        <v>15</v>
      </c>
      <c r="F41" s="3">
        <f t="shared" si="21"/>
        <v>6.7842605156037995E-3</v>
      </c>
      <c r="G41" s="2">
        <v>0.5</v>
      </c>
      <c r="H41" s="3">
        <f t="shared" si="22"/>
        <v>3.3355570380253503E-2</v>
      </c>
      <c r="I41" s="3">
        <f t="shared" si="23"/>
        <v>0.9666444296197465</v>
      </c>
      <c r="J41" s="5">
        <f t="shared" si="30"/>
        <v>94683.945163049066</v>
      </c>
      <c r="K41" s="5">
        <f t="shared" si="24"/>
        <v>3158.2369967661466</v>
      </c>
      <c r="L41" s="5">
        <f t="shared" si="25"/>
        <v>465524.13332332997</v>
      </c>
      <c r="M41" s="5">
        <f t="shared" si="16"/>
        <v>2535053.3199445903</v>
      </c>
      <c r="N41" s="33">
        <f t="shared" si="26"/>
        <v>26.773845508646051</v>
      </c>
      <c r="O41" s="4"/>
      <c r="Q41" s="27" t="s">
        <v>58</v>
      </c>
      <c r="R41" s="29">
        <f t="shared" si="17"/>
        <v>94683.945163049066</v>
      </c>
      <c r="S41" s="29">
        <f t="shared" si="18"/>
        <v>465524.13332332997</v>
      </c>
      <c r="T41" s="35">
        <f t="shared" si="19"/>
        <v>26.773845508646051</v>
      </c>
      <c r="U41" s="42">
        <v>0.86473435856680392</v>
      </c>
      <c r="V41" s="43">
        <f t="shared" si="31"/>
        <v>0.13526564143319608</v>
      </c>
      <c r="W41" s="29">
        <f t="shared" si="27"/>
        <v>402554.71282671706</v>
      </c>
      <c r="X41" s="29">
        <f t="shared" si="20"/>
        <v>1907801.6704495582</v>
      </c>
      <c r="Y41" s="35">
        <f t="shared" si="28"/>
        <v>20.149156936418915</v>
      </c>
      <c r="Z41" s="36">
        <f t="shared" si="29"/>
        <v>6.6246885722271358</v>
      </c>
    </row>
    <row r="42" spans="1:26" s="2" customFormat="1" x14ac:dyDescent="0.25">
      <c r="A42" s="2">
        <v>14</v>
      </c>
      <c r="B42" s="1" t="s">
        <v>59</v>
      </c>
      <c r="C42" s="1">
        <v>5</v>
      </c>
      <c r="D42">
        <v>1893</v>
      </c>
      <c r="E42">
        <v>15</v>
      </c>
      <c r="F42" s="3">
        <f t="shared" si="21"/>
        <v>7.9239302694136295E-3</v>
      </c>
      <c r="G42" s="2">
        <v>0.5</v>
      </c>
      <c r="H42" s="3">
        <f t="shared" si="22"/>
        <v>3.8850038850038841E-2</v>
      </c>
      <c r="I42" s="3">
        <f t="shared" si="23"/>
        <v>0.96114996114996121</v>
      </c>
      <c r="J42" s="5">
        <f t="shared" si="30"/>
        <v>91525.708166282915</v>
      </c>
      <c r="K42" s="5">
        <f t="shared" si="24"/>
        <v>3555.7773180374083</v>
      </c>
      <c r="L42" s="5">
        <f t="shared" si="25"/>
        <v>448739.09753632103</v>
      </c>
      <c r="M42" s="5">
        <f t="shared" si="16"/>
        <v>2069529.1866212606</v>
      </c>
      <c r="N42" s="33">
        <f t="shared" si="26"/>
        <v>22.611452323989258</v>
      </c>
      <c r="O42" s="4"/>
      <c r="Q42" s="27" t="s">
        <v>60</v>
      </c>
      <c r="R42" s="29">
        <f t="shared" si="17"/>
        <v>91525.708166282915</v>
      </c>
      <c r="S42" s="29">
        <f t="shared" si="18"/>
        <v>448739.09753632103</v>
      </c>
      <c r="T42" s="35">
        <f t="shared" si="19"/>
        <v>22.611452323989258</v>
      </c>
      <c r="U42" s="42">
        <v>0.81758889711164551</v>
      </c>
      <c r="V42" s="43">
        <f t="shared" si="31"/>
        <v>0.18241110288835449</v>
      </c>
      <c r="W42" s="29">
        <f t="shared" si="27"/>
        <v>366884.10384559585</v>
      </c>
      <c r="X42" s="29">
        <f t="shared" si="20"/>
        <v>1505246.9576228412</v>
      </c>
      <c r="Y42" s="35">
        <f t="shared" si="28"/>
        <v>16.446165648760946</v>
      </c>
      <c r="Z42" s="36">
        <f t="shared" si="29"/>
        <v>6.1652866752283124</v>
      </c>
    </row>
    <row r="43" spans="1:26" s="2" customFormat="1" x14ac:dyDescent="0.25">
      <c r="A43" s="2">
        <v>15</v>
      </c>
      <c r="B43" s="1" t="s">
        <v>61</v>
      </c>
      <c r="C43" s="1">
        <v>5</v>
      </c>
      <c r="D43">
        <v>1412</v>
      </c>
      <c r="E43">
        <v>18</v>
      </c>
      <c r="F43" s="3">
        <f t="shared" si="21"/>
        <v>1.2747875354107648E-2</v>
      </c>
      <c r="G43" s="2">
        <v>0.5</v>
      </c>
      <c r="H43" s="3">
        <f t="shared" si="22"/>
        <v>6.1770761839396018E-2</v>
      </c>
      <c r="I43" s="3">
        <f t="shared" si="23"/>
        <v>0.938229238160604</v>
      </c>
      <c r="J43" s="5">
        <f t="shared" si="30"/>
        <v>87969.930848245509</v>
      </c>
      <c r="K43" s="5">
        <f t="shared" si="24"/>
        <v>5433.9696474551101</v>
      </c>
      <c r="L43" s="5">
        <f t="shared" si="25"/>
        <v>426264.73012258986</v>
      </c>
      <c r="M43" s="5">
        <f t="shared" si="16"/>
        <v>1620790.0890849396</v>
      </c>
      <c r="N43" s="33">
        <f t="shared" si="26"/>
        <v>18.424364705718816</v>
      </c>
      <c r="O43" s="4"/>
      <c r="Q43" s="27" t="s">
        <v>62</v>
      </c>
      <c r="R43" s="29">
        <f t="shared" si="17"/>
        <v>87969.930848245509</v>
      </c>
      <c r="S43" s="29">
        <f t="shared" si="18"/>
        <v>426264.73012258986</v>
      </c>
      <c r="T43" s="35">
        <f t="shared" si="19"/>
        <v>18.424364705718816</v>
      </c>
      <c r="U43" s="42">
        <v>0.77888026534586052</v>
      </c>
      <c r="V43" s="43">
        <f t="shared" si="31"/>
        <v>0.22111973465413948</v>
      </c>
      <c r="W43" s="29">
        <f t="shared" si="27"/>
        <v>332009.18610546441</v>
      </c>
      <c r="X43" s="29">
        <f t="shared" si="20"/>
        <v>1138362.8537772454</v>
      </c>
      <c r="Y43" s="35">
        <f t="shared" si="28"/>
        <v>12.940363176379025</v>
      </c>
      <c r="Z43" s="36">
        <f t="shared" si="29"/>
        <v>5.4840015293397908</v>
      </c>
    </row>
    <row r="44" spans="1:26" s="2" customFormat="1" x14ac:dyDescent="0.25">
      <c r="A44" s="2">
        <v>16</v>
      </c>
      <c r="B44" s="1" t="s">
        <v>63</v>
      </c>
      <c r="C44" s="1">
        <v>5</v>
      </c>
      <c r="D44">
        <v>1092</v>
      </c>
      <c r="E44">
        <v>28</v>
      </c>
      <c r="F44" s="3">
        <f t="shared" si="21"/>
        <v>2.564102564102564E-2</v>
      </c>
      <c r="G44" s="2">
        <v>0.5</v>
      </c>
      <c r="H44" s="3">
        <f t="shared" si="22"/>
        <v>0.12048192771084336</v>
      </c>
      <c r="I44" s="3">
        <f t="shared" si="23"/>
        <v>0.87951807228915668</v>
      </c>
      <c r="J44" s="5">
        <f t="shared" si="30"/>
        <v>82535.961200790407</v>
      </c>
      <c r="K44" s="5">
        <f t="shared" si="24"/>
        <v>9944.0917109386028</v>
      </c>
      <c r="L44" s="5">
        <f t="shared" si="25"/>
        <v>387819.57672660559</v>
      </c>
      <c r="M44" s="5">
        <f t="shared" si="16"/>
        <v>1194525.3589623496</v>
      </c>
      <c r="N44" s="33">
        <f t="shared" si="26"/>
        <v>14.472786668787354</v>
      </c>
      <c r="O44" s="4"/>
      <c r="Q44" s="27" t="s">
        <v>64</v>
      </c>
      <c r="R44" s="29">
        <f t="shared" si="17"/>
        <v>82535.961200790407</v>
      </c>
      <c r="S44" s="29">
        <f t="shared" si="18"/>
        <v>387819.57672660559</v>
      </c>
      <c r="T44" s="35">
        <f t="shared" si="19"/>
        <v>14.472786668787354</v>
      </c>
      <c r="U44" s="42">
        <v>0.71980976748499381</v>
      </c>
      <c r="V44" s="43">
        <f t="shared" si="31"/>
        <v>0.28019023251500619</v>
      </c>
      <c r="W44" s="29">
        <f t="shared" si="27"/>
        <v>279156.3193497067</v>
      </c>
      <c r="X44" s="29">
        <f t="shared" si="20"/>
        <v>806353.66767178103</v>
      </c>
      <c r="Y44" s="35">
        <f t="shared" si="28"/>
        <v>9.7697252923500084</v>
      </c>
      <c r="Z44" s="36">
        <f t="shared" si="29"/>
        <v>4.7030613764373452</v>
      </c>
    </row>
    <row r="45" spans="1:26" s="2" customFormat="1" x14ac:dyDescent="0.25">
      <c r="A45" s="2">
        <v>17</v>
      </c>
      <c r="B45" s="1" t="s">
        <v>65</v>
      </c>
      <c r="C45" s="1">
        <v>5</v>
      </c>
      <c r="D45">
        <v>649</v>
      </c>
      <c r="E45">
        <v>28</v>
      </c>
      <c r="F45" s="3">
        <f t="shared" si="21"/>
        <v>4.3143297380585519E-2</v>
      </c>
      <c r="G45" s="2">
        <v>0.5</v>
      </c>
      <c r="H45" s="3">
        <f t="shared" si="22"/>
        <v>0.19471488178025034</v>
      </c>
      <c r="I45" s="3">
        <f t="shared" si="23"/>
        <v>0.80528511821974968</v>
      </c>
      <c r="J45" s="5">
        <f t="shared" si="30"/>
        <v>72591.869489851815</v>
      </c>
      <c r="K45" s="5">
        <f t="shared" si="24"/>
        <v>14134.717285923858</v>
      </c>
      <c r="L45" s="5">
        <f t="shared" si="25"/>
        <v>327622.55423444946</v>
      </c>
      <c r="M45" s="5">
        <f t="shared" si="16"/>
        <v>806705.78223574394</v>
      </c>
      <c r="N45" s="33">
        <f t="shared" si="26"/>
        <v>11.112894431634931</v>
      </c>
      <c r="O45" s="4"/>
      <c r="Q45" s="27" t="s">
        <v>66</v>
      </c>
      <c r="R45" s="29">
        <f t="shared" si="17"/>
        <v>72591.869489851815</v>
      </c>
      <c r="S45" s="29">
        <f t="shared" si="18"/>
        <v>327622.55423444946</v>
      </c>
      <c r="T45" s="35">
        <f t="shared" si="19"/>
        <v>11.112894431634931</v>
      </c>
      <c r="U45" s="42">
        <v>0.68480776711742686</v>
      </c>
      <c r="V45" s="43">
        <f t="shared" si="31"/>
        <v>0.31519223288257314</v>
      </c>
      <c r="W45" s="29">
        <f t="shared" si="27"/>
        <v>224358.46982260142</v>
      </c>
      <c r="X45" s="29">
        <f t="shared" si="20"/>
        <v>527197.34832207428</v>
      </c>
      <c r="Y45" s="35">
        <f t="shared" si="28"/>
        <v>7.2624847937794925</v>
      </c>
      <c r="Z45" s="36">
        <f t="shared" si="29"/>
        <v>3.8504096378554387</v>
      </c>
    </row>
    <row r="46" spans="1:26" s="2" customFormat="1" x14ac:dyDescent="0.25">
      <c r="A46" s="2">
        <v>18</v>
      </c>
      <c r="B46" s="1" t="s">
        <v>67</v>
      </c>
      <c r="C46" s="1">
        <v>5</v>
      </c>
      <c r="D46">
        <v>406</v>
      </c>
      <c r="E46">
        <v>44</v>
      </c>
      <c r="F46" s="3">
        <f t="shared" si="21"/>
        <v>0.10837438423645321</v>
      </c>
      <c r="G46" s="2">
        <v>0.5</v>
      </c>
      <c r="H46" s="3">
        <f t="shared" si="22"/>
        <v>0.4263565891472868</v>
      </c>
      <c r="I46" s="3">
        <f t="shared" si="23"/>
        <v>0.5736434108527132</v>
      </c>
      <c r="J46" s="5">
        <f t="shared" si="30"/>
        <v>58457.152203927959</v>
      </c>
      <c r="K46" s="5">
        <f t="shared" si="24"/>
        <v>24923.592024930524</v>
      </c>
      <c r="L46" s="5">
        <f t="shared" si="25"/>
        <v>229976.78095731346</v>
      </c>
      <c r="M46" s="5">
        <f>L46+M47</f>
        <v>479083.22800129442</v>
      </c>
      <c r="N46" s="33">
        <f t="shared" si="26"/>
        <v>8.1954595791805094</v>
      </c>
      <c r="O46" s="4"/>
      <c r="Q46" s="27" t="s">
        <v>68</v>
      </c>
      <c r="R46" s="29">
        <f t="shared" si="17"/>
        <v>58457.152203927959</v>
      </c>
      <c r="S46" s="29">
        <f t="shared" si="18"/>
        <v>229976.78095731346</v>
      </c>
      <c r="T46" s="35">
        <f t="shared" si="19"/>
        <v>8.1954595791805094</v>
      </c>
      <c r="U46" s="42">
        <v>0.65629805890441617</v>
      </c>
      <c r="V46" s="43">
        <f t="shared" si="31"/>
        <v>0.34370194109558383</v>
      </c>
      <c r="W46" s="29">
        <f t="shared" si="27"/>
        <v>150933.31493537093</v>
      </c>
      <c r="X46" s="29">
        <f>X47+W46</f>
        <v>302838.87849947286</v>
      </c>
      <c r="Y46" s="35">
        <f t="shared" si="28"/>
        <v>5.1805273962545844</v>
      </c>
      <c r="Z46" s="36">
        <f t="shared" si="29"/>
        <v>3.014932182925925</v>
      </c>
    </row>
    <row r="47" spans="1:26" s="2" customFormat="1" x14ac:dyDescent="0.25">
      <c r="A47" s="12">
        <v>19</v>
      </c>
      <c r="B47" s="13" t="s">
        <v>69</v>
      </c>
      <c r="C47" s="12"/>
      <c r="D47">
        <v>364</v>
      </c>
      <c r="E47">
        <v>49</v>
      </c>
      <c r="F47" s="17">
        <f t="shared" si="21"/>
        <v>0.13461538461538461</v>
      </c>
      <c r="G47" s="12"/>
      <c r="H47" s="17">
        <v>1</v>
      </c>
      <c r="I47" s="17">
        <f t="shared" si="23"/>
        <v>0</v>
      </c>
      <c r="J47" s="21">
        <f t="shared" si="30"/>
        <v>33533.560178997432</v>
      </c>
      <c r="K47" s="21">
        <f t="shared" si="24"/>
        <v>33533.560178997432</v>
      </c>
      <c r="L47" s="21">
        <f>K47/F47</f>
        <v>249106.44704398094</v>
      </c>
      <c r="M47" s="21">
        <f>L47</f>
        <v>249106.44704398094</v>
      </c>
      <c r="N47" s="34">
        <f t="shared" si="26"/>
        <v>7.4285714285714288</v>
      </c>
      <c r="O47" s="4"/>
      <c r="Q47" s="30" t="s">
        <v>69</v>
      </c>
      <c r="R47" s="31">
        <f t="shared" si="17"/>
        <v>33533.560178997432</v>
      </c>
      <c r="S47" s="31">
        <f t="shared" si="18"/>
        <v>249106.44704398094</v>
      </c>
      <c r="T47" s="38">
        <f t="shared" si="19"/>
        <v>7.4285714285714288</v>
      </c>
      <c r="U47" s="44">
        <v>0.6098018151143324</v>
      </c>
      <c r="V47" s="45">
        <f t="shared" si="31"/>
        <v>0.3901981848856676</v>
      </c>
      <c r="W47" s="31">
        <f t="shared" si="27"/>
        <v>151905.5635641019</v>
      </c>
      <c r="X47" s="31">
        <f>W47</f>
        <v>151905.5635641019</v>
      </c>
      <c r="Y47" s="38">
        <f t="shared" si="28"/>
        <v>4.5299563408493269</v>
      </c>
      <c r="Z47" s="37">
        <f t="shared" si="29"/>
        <v>2.898615087722102</v>
      </c>
    </row>
    <row r="48" spans="1:26" s="2" customFormat="1" ht="13.2" x14ac:dyDescent="0.25">
      <c r="B48" s="2" t="s">
        <v>70</v>
      </c>
      <c r="D48" s="25">
        <f>SUM(D29:D47)</f>
        <v>31511</v>
      </c>
      <c r="E48" s="25">
        <f>SUM(E29:E47)</f>
        <v>224</v>
      </c>
    </row>
    <row r="51" spans="1:26" s="2" customFormat="1" ht="18" thickBot="1" x14ac:dyDescent="0.35">
      <c r="B51" s="74" t="s">
        <v>89</v>
      </c>
      <c r="C51" s="74"/>
      <c r="D51" s="74"/>
      <c r="E51" s="74"/>
      <c r="F51" s="74"/>
      <c r="G51" s="74"/>
      <c r="H51" s="74"/>
      <c r="I51" s="74"/>
      <c r="J51" s="74"/>
      <c r="K51" s="74"/>
      <c r="L51" s="74"/>
      <c r="M51" s="74"/>
      <c r="N51" s="74"/>
      <c r="Q51" s="60" t="s">
        <v>92</v>
      </c>
      <c r="R51" s="61"/>
      <c r="S51" s="61"/>
      <c r="T51" s="61"/>
      <c r="U51" s="61"/>
      <c r="V51" s="61"/>
      <c r="W51" s="61"/>
      <c r="X51" s="61"/>
      <c r="Y51" s="61"/>
      <c r="Z51" s="62"/>
    </row>
    <row r="52" spans="1:26" s="9" customFormat="1" ht="14.25" customHeight="1" x14ac:dyDescent="0.35">
      <c r="A52" s="7"/>
      <c r="B52" s="67" t="s">
        <v>0</v>
      </c>
      <c r="C52" s="6" t="s">
        <v>1</v>
      </c>
      <c r="D52" s="8" t="s">
        <v>71</v>
      </c>
      <c r="E52" s="8" t="s">
        <v>72</v>
      </c>
      <c r="F52" s="8" t="s">
        <v>73</v>
      </c>
      <c r="G52" s="8" t="s">
        <v>5</v>
      </c>
      <c r="H52" s="8" t="s">
        <v>74</v>
      </c>
      <c r="I52" s="8" t="s">
        <v>75</v>
      </c>
      <c r="J52" s="8" t="s">
        <v>76</v>
      </c>
      <c r="K52" s="8" t="s">
        <v>77</v>
      </c>
      <c r="L52" s="8" t="s">
        <v>78</v>
      </c>
      <c r="M52" s="8" t="s">
        <v>79</v>
      </c>
      <c r="N52" s="22" t="s">
        <v>80</v>
      </c>
      <c r="Q52" s="26" t="s">
        <v>13</v>
      </c>
      <c r="R52" s="63" t="s">
        <v>14</v>
      </c>
      <c r="S52" s="63"/>
      <c r="T52" s="63"/>
      <c r="U52" s="64" t="s">
        <v>15</v>
      </c>
      <c r="V52" s="65" t="s">
        <v>16</v>
      </c>
      <c r="W52" s="66" t="s">
        <v>17</v>
      </c>
      <c r="X52" s="66" t="s">
        <v>18</v>
      </c>
      <c r="Y52" s="59" t="s">
        <v>19</v>
      </c>
      <c r="Z52" s="59" t="s">
        <v>20</v>
      </c>
    </row>
    <row r="53" spans="1:26" s="10" customFormat="1" ht="35.549999999999997" customHeight="1" thickBot="1" x14ac:dyDescent="0.35">
      <c r="B53" s="68"/>
      <c r="C53" s="11"/>
      <c r="D53" s="23" t="s">
        <v>21</v>
      </c>
      <c r="E53" s="23" t="s">
        <v>22</v>
      </c>
      <c r="F53" s="23" t="s">
        <v>23</v>
      </c>
      <c r="G53" s="23"/>
      <c r="H53" s="23" t="s">
        <v>24</v>
      </c>
      <c r="I53" s="23" t="s">
        <v>25</v>
      </c>
      <c r="J53" s="23" t="s">
        <v>26</v>
      </c>
      <c r="K53" s="23" t="s">
        <v>27</v>
      </c>
      <c r="L53" s="23" t="s">
        <v>28</v>
      </c>
      <c r="M53" s="23" t="s">
        <v>29</v>
      </c>
      <c r="N53" s="24" t="s">
        <v>30</v>
      </c>
      <c r="Q53" s="27" t="s">
        <v>31</v>
      </c>
      <c r="R53" s="28" t="s">
        <v>32</v>
      </c>
      <c r="S53" s="28" t="s">
        <v>33</v>
      </c>
      <c r="T53" s="28" t="s">
        <v>34</v>
      </c>
      <c r="U53" s="64"/>
      <c r="V53" s="65"/>
      <c r="W53" s="66"/>
      <c r="X53" s="66"/>
      <c r="Y53" s="59"/>
      <c r="Z53" s="59"/>
    </row>
    <row r="54" spans="1:26" s="2" customFormat="1" ht="13.2" x14ac:dyDescent="0.25">
      <c r="A54" s="2">
        <v>1</v>
      </c>
      <c r="B54" s="1">
        <v>0</v>
      </c>
      <c r="C54" s="1">
        <v>1</v>
      </c>
      <c r="D54" s="49">
        <f>D4+D29</f>
        <v>462</v>
      </c>
      <c r="E54" s="49">
        <f>E4+E29</f>
        <v>0</v>
      </c>
      <c r="F54" s="3">
        <f>E54/D54</f>
        <v>0</v>
      </c>
      <c r="G54" s="2">
        <v>0.3</v>
      </c>
      <c r="H54" s="18">
        <f>C54*F54/(1+(1-G54)*C54*F54)</f>
        <v>0</v>
      </c>
      <c r="I54" s="18">
        <f>1-H54</f>
        <v>1</v>
      </c>
      <c r="J54" s="19">
        <v>100000</v>
      </c>
      <c r="K54" s="20">
        <f>J54*H54</f>
        <v>0</v>
      </c>
      <c r="L54" s="20">
        <f>C54*(J55+G54*K54)</f>
        <v>100000</v>
      </c>
      <c r="M54" s="5">
        <f t="shared" ref="M54:M70" si="32">L54+M55</f>
        <v>7597495.8650605772</v>
      </c>
      <c r="N54" s="32">
        <f>M54/J54</f>
        <v>75.974958650605771</v>
      </c>
      <c r="O54" s="4"/>
      <c r="Q54" s="39">
        <v>0</v>
      </c>
      <c r="R54" s="29">
        <f t="shared" ref="R54:R72" si="33">J54</f>
        <v>100000</v>
      </c>
      <c r="S54" s="29">
        <f t="shared" ref="S54:S72" si="34">L54</f>
        <v>100000</v>
      </c>
      <c r="T54" s="35">
        <f t="shared" ref="T54:T72" si="35">N54</f>
        <v>75.974958650605771</v>
      </c>
      <c r="U54" s="42">
        <v>0.96170886472285344</v>
      </c>
      <c r="V54" s="43">
        <f>1-U54</f>
        <v>3.829113527714656E-2</v>
      </c>
      <c r="W54" s="29">
        <f>S54*U54</f>
        <v>96170.886472285347</v>
      </c>
      <c r="X54" s="29">
        <f t="shared" ref="X54:X70" si="36">X55+W54</f>
        <v>6746408.6136881215</v>
      </c>
      <c r="Y54" s="40">
        <f>X54/R54</f>
        <v>67.464086136881221</v>
      </c>
      <c r="Z54" s="36">
        <f>T54-Y54</f>
        <v>8.51087251372455</v>
      </c>
    </row>
    <row r="55" spans="1:26" s="2" customFormat="1" ht="13.2" x14ac:dyDescent="0.25">
      <c r="A55" s="2">
        <v>2</v>
      </c>
      <c r="B55" s="1" t="s">
        <v>35</v>
      </c>
      <c r="C55" s="1">
        <v>4</v>
      </c>
      <c r="D55" s="49">
        <f t="shared" ref="D55:E70" si="37">D5+D30</f>
        <v>2380</v>
      </c>
      <c r="E55" s="49">
        <f t="shared" si="37"/>
        <v>1</v>
      </c>
      <c r="F55" s="3">
        <f t="shared" ref="F55:F72" si="38">E55/D55</f>
        <v>4.2016806722689078E-4</v>
      </c>
      <c r="G55" s="2">
        <v>0.4</v>
      </c>
      <c r="H55" s="3">
        <f t="shared" ref="H55:H71" si="39">C55*F55/(1+(1-G55)*C55*F55)</f>
        <v>1.67897918065816E-3</v>
      </c>
      <c r="I55" s="3">
        <f t="shared" ref="I55:I72" si="40">1-H55</f>
        <v>0.99832102081934182</v>
      </c>
      <c r="J55" s="5">
        <f>I54*J54</f>
        <v>100000</v>
      </c>
      <c r="K55" s="5">
        <f t="shared" ref="K55:K72" si="41">J55*H55</f>
        <v>167.89791806581601</v>
      </c>
      <c r="L55" s="5">
        <f t="shared" ref="L55:L71" si="42">C55*(J56+G55*K55)</f>
        <v>399597.04499664204</v>
      </c>
      <c r="M55" s="5">
        <f t="shared" si="32"/>
        <v>7497495.8650605772</v>
      </c>
      <c r="N55" s="33">
        <f t="shared" ref="N55:N72" si="43">M55/J55</f>
        <v>74.974958650605771</v>
      </c>
      <c r="O55" s="4"/>
      <c r="Q55" s="27" t="s">
        <v>36</v>
      </c>
      <c r="R55" s="29">
        <f t="shared" si="33"/>
        <v>100000</v>
      </c>
      <c r="S55" s="29">
        <f t="shared" si="34"/>
        <v>399597.04499664204</v>
      </c>
      <c r="T55" s="35">
        <f t="shared" si="35"/>
        <v>74.974958650605771</v>
      </c>
      <c r="U55" s="42">
        <v>0.96170886472285344</v>
      </c>
      <c r="V55" s="43">
        <f>1-U55</f>
        <v>3.829113527714656E-2</v>
      </c>
      <c r="W55" s="29">
        <f t="shared" ref="W55:W72" si="44">S55*U55</f>
        <v>384296.02049032762</v>
      </c>
      <c r="X55" s="29">
        <f t="shared" si="36"/>
        <v>6650237.7272158358</v>
      </c>
      <c r="Y55" s="35">
        <f t="shared" ref="Y55:Y72" si="45">X55/R55</f>
        <v>66.502377272158355</v>
      </c>
      <c r="Z55" s="36">
        <f t="shared" ref="Z55:Z72" si="46">T55-Y55</f>
        <v>8.4725813784474155</v>
      </c>
    </row>
    <row r="56" spans="1:26" s="2" customFormat="1" ht="13.2" x14ac:dyDescent="0.25">
      <c r="A56" s="2">
        <v>3</v>
      </c>
      <c r="B56" s="1" t="s">
        <v>37</v>
      </c>
      <c r="C56" s="1">
        <v>5</v>
      </c>
      <c r="D56" s="49">
        <f t="shared" si="37"/>
        <v>3430</v>
      </c>
      <c r="E56" s="49">
        <f t="shared" si="37"/>
        <v>0</v>
      </c>
      <c r="F56" s="3">
        <f t="shared" si="38"/>
        <v>0</v>
      </c>
      <c r="G56" s="2">
        <v>0.5</v>
      </c>
      <c r="H56" s="3">
        <f t="shared" si="39"/>
        <v>0</v>
      </c>
      <c r="I56" s="3">
        <f t="shared" si="40"/>
        <v>1</v>
      </c>
      <c r="J56" s="5">
        <f t="shared" ref="J56:J72" si="47">I55*J55</f>
        <v>99832.102081934179</v>
      </c>
      <c r="K56" s="5">
        <f t="shared" si="41"/>
        <v>0</v>
      </c>
      <c r="L56" s="5">
        <f t="shared" si="42"/>
        <v>499160.51040967088</v>
      </c>
      <c r="M56" s="5">
        <f t="shared" si="32"/>
        <v>7097898.8200639347</v>
      </c>
      <c r="N56" s="33">
        <f t="shared" si="43"/>
        <v>71.098360868316178</v>
      </c>
      <c r="O56" s="4"/>
      <c r="Q56" s="27" t="s">
        <v>38</v>
      </c>
      <c r="R56" s="29">
        <f t="shared" si="33"/>
        <v>99832.102081934179</v>
      </c>
      <c r="S56" s="29">
        <f t="shared" si="34"/>
        <v>499160.51040967088</v>
      </c>
      <c r="T56" s="35">
        <f t="shared" si="35"/>
        <v>71.098360868316178</v>
      </c>
      <c r="U56" s="42">
        <v>0.96170886472285344</v>
      </c>
      <c r="V56" s="43">
        <f>1-U56</f>
        <v>3.829113527714656E-2</v>
      </c>
      <c r="W56" s="29">
        <f t="shared" si="44"/>
        <v>480047.08778056467</v>
      </c>
      <c r="X56" s="29">
        <f t="shared" si="36"/>
        <v>6265941.706725508</v>
      </c>
      <c r="Y56" s="35">
        <f t="shared" si="45"/>
        <v>62.764797856133747</v>
      </c>
      <c r="Z56" s="36">
        <f t="shared" si="46"/>
        <v>8.3335630121824309</v>
      </c>
    </row>
    <row r="57" spans="1:26" s="2" customFormat="1" ht="13.2" x14ac:dyDescent="0.25">
      <c r="A57" s="2">
        <v>4</v>
      </c>
      <c r="B57" s="1" t="s">
        <v>39</v>
      </c>
      <c r="C57" s="1">
        <v>5</v>
      </c>
      <c r="D57" s="49">
        <f t="shared" si="37"/>
        <v>3564</v>
      </c>
      <c r="E57" s="49">
        <f t="shared" si="37"/>
        <v>0</v>
      </c>
      <c r="F57" s="3">
        <f t="shared" si="38"/>
        <v>0</v>
      </c>
      <c r="G57" s="2">
        <v>0.5</v>
      </c>
      <c r="H57" s="3">
        <f t="shared" si="39"/>
        <v>0</v>
      </c>
      <c r="I57" s="3">
        <f t="shared" si="40"/>
        <v>1</v>
      </c>
      <c r="J57" s="5">
        <f t="shared" si="47"/>
        <v>99832.102081934179</v>
      </c>
      <c r="K57" s="5">
        <f t="shared" si="41"/>
        <v>0</v>
      </c>
      <c r="L57" s="5">
        <f t="shared" si="42"/>
        <v>499160.51040967088</v>
      </c>
      <c r="M57" s="5">
        <f t="shared" si="32"/>
        <v>6598738.3096542638</v>
      </c>
      <c r="N57" s="33">
        <f t="shared" si="43"/>
        <v>66.098360868316178</v>
      </c>
      <c r="O57" s="4"/>
      <c r="Q57" s="27" t="s">
        <v>40</v>
      </c>
      <c r="R57" s="29">
        <f t="shared" si="33"/>
        <v>99832.102081934179</v>
      </c>
      <c r="S57" s="29">
        <f t="shared" si="34"/>
        <v>499160.51040967088</v>
      </c>
      <c r="T57" s="35">
        <f t="shared" si="35"/>
        <v>66.098360868316178</v>
      </c>
      <c r="U57" s="42">
        <v>0.96170886472285344</v>
      </c>
      <c r="V57" s="43">
        <f>1-U57</f>
        <v>3.829113527714656E-2</v>
      </c>
      <c r="W57" s="29">
        <f t="shared" si="44"/>
        <v>480047.08778056467</v>
      </c>
      <c r="X57" s="29">
        <f t="shared" si="36"/>
        <v>5785894.618944943</v>
      </c>
      <c r="Y57" s="35">
        <f t="shared" si="45"/>
        <v>57.956253532519476</v>
      </c>
      <c r="Z57" s="36">
        <f t="shared" si="46"/>
        <v>8.1421073357967018</v>
      </c>
    </row>
    <row r="58" spans="1:26" s="2" customFormat="1" ht="13.2" x14ac:dyDescent="0.25">
      <c r="A58" s="2">
        <v>5</v>
      </c>
      <c r="B58" s="1" t="s">
        <v>41</v>
      </c>
      <c r="C58" s="1">
        <v>5</v>
      </c>
      <c r="D58" s="49">
        <f t="shared" si="37"/>
        <v>3898</v>
      </c>
      <c r="E58" s="49">
        <f t="shared" si="37"/>
        <v>0</v>
      </c>
      <c r="F58" s="3">
        <f t="shared" si="38"/>
        <v>0</v>
      </c>
      <c r="G58" s="2">
        <v>0.5</v>
      </c>
      <c r="H58" s="3">
        <f t="shared" si="39"/>
        <v>0</v>
      </c>
      <c r="I58" s="3">
        <f t="shared" si="40"/>
        <v>1</v>
      </c>
      <c r="J58" s="5">
        <f t="shared" si="47"/>
        <v>99832.102081934179</v>
      </c>
      <c r="K58" s="5">
        <f t="shared" si="41"/>
        <v>0</v>
      </c>
      <c r="L58" s="5">
        <f t="shared" si="42"/>
        <v>499160.51040967088</v>
      </c>
      <c r="M58" s="5">
        <f t="shared" si="32"/>
        <v>6099577.7992445929</v>
      </c>
      <c r="N58" s="33">
        <f t="shared" si="43"/>
        <v>61.098360868316171</v>
      </c>
      <c r="O58" s="4"/>
      <c r="Q58" s="27" t="s">
        <v>42</v>
      </c>
      <c r="R58" s="29">
        <f t="shared" si="33"/>
        <v>99832.102081934179</v>
      </c>
      <c r="S58" s="29">
        <f t="shared" si="34"/>
        <v>499160.51040967088</v>
      </c>
      <c r="T58" s="35">
        <f t="shared" si="35"/>
        <v>61.098360868316171</v>
      </c>
      <c r="U58" s="42">
        <v>0.96170886472285344</v>
      </c>
      <c r="V58" s="43">
        <f>1-U58</f>
        <v>3.829113527714656E-2</v>
      </c>
      <c r="W58" s="29">
        <f t="shared" si="44"/>
        <v>480047.08778056467</v>
      </c>
      <c r="X58" s="29">
        <f t="shared" si="36"/>
        <v>5305847.5311643779</v>
      </c>
      <c r="Y58" s="35">
        <f t="shared" si="45"/>
        <v>53.147709208905205</v>
      </c>
      <c r="Z58" s="36">
        <f t="shared" si="46"/>
        <v>7.9506516594109655</v>
      </c>
    </row>
    <row r="59" spans="1:26" s="2" customFormat="1" ht="13.2" x14ac:dyDescent="0.25">
      <c r="A59" s="2">
        <v>6</v>
      </c>
      <c r="B59" s="1" t="s">
        <v>43</v>
      </c>
      <c r="C59" s="1">
        <v>5</v>
      </c>
      <c r="D59" s="49">
        <f t="shared" si="37"/>
        <v>4057</v>
      </c>
      <c r="E59" s="49">
        <f t="shared" si="37"/>
        <v>5</v>
      </c>
      <c r="F59" s="3">
        <f t="shared" si="38"/>
        <v>1.2324377618930244E-3</v>
      </c>
      <c r="G59" s="2">
        <v>0.5</v>
      </c>
      <c r="H59" s="3">
        <f t="shared" si="39"/>
        <v>6.1432608428553881E-3</v>
      </c>
      <c r="I59" s="3">
        <f t="shared" si="40"/>
        <v>0.99385673915714456</v>
      </c>
      <c r="J59" s="5">
        <f t="shared" si="47"/>
        <v>99832.102081934179</v>
      </c>
      <c r="K59" s="5">
        <f t="shared" si="41"/>
        <v>613.29464357988809</v>
      </c>
      <c r="L59" s="5">
        <f t="shared" si="42"/>
        <v>497627.27380072116</v>
      </c>
      <c r="M59" s="5">
        <f t="shared" si="32"/>
        <v>5600417.288834922</v>
      </c>
      <c r="N59" s="33">
        <f t="shared" si="43"/>
        <v>56.098360868316171</v>
      </c>
      <c r="O59" s="4"/>
      <c r="Q59" s="27" t="s">
        <v>44</v>
      </c>
      <c r="R59" s="29">
        <f t="shared" si="33"/>
        <v>99832.102081934179</v>
      </c>
      <c r="S59" s="29">
        <f t="shared" si="34"/>
        <v>497627.27380072116</v>
      </c>
      <c r="T59" s="35">
        <f t="shared" si="35"/>
        <v>56.098360868316171</v>
      </c>
      <c r="U59" s="42">
        <v>0.963091689110254</v>
      </c>
      <c r="V59" s="43">
        <f t="shared" ref="V59:V72" si="48">1-U59</f>
        <v>3.6908310889745999E-2</v>
      </c>
      <c r="W59" s="29">
        <f t="shared" si="44"/>
        <v>479260.69167206739</v>
      </c>
      <c r="X59" s="29">
        <f t="shared" si="36"/>
        <v>4825800.4433838129</v>
      </c>
      <c r="Y59" s="35">
        <f t="shared" si="45"/>
        <v>48.339164885290934</v>
      </c>
      <c r="Z59" s="36">
        <f t="shared" si="46"/>
        <v>7.7591959830252364</v>
      </c>
    </row>
    <row r="60" spans="1:26" s="2" customFormat="1" ht="13.2" x14ac:dyDescent="0.25">
      <c r="A60" s="2">
        <v>7</v>
      </c>
      <c r="B60" s="1" t="s">
        <v>45</v>
      </c>
      <c r="C60" s="1">
        <v>5</v>
      </c>
      <c r="D60" s="49">
        <f t="shared" si="37"/>
        <v>4436</v>
      </c>
      <c r="E60" s="49">
        <f t="shared" si="37"/>
        <v>6</v>
      </c>
      <c r="F60" s="3">
        <f t="shared" si="38"/>
        <v>1.3525698827772769E-3</v>
      </c>
      <c r="G60" s="2">
        <v>0.5</v>
      </c>
      <c r="H60" s="3">
        <f t="shared" si="39"/>
        <v>6.7400584138395869E-3</v>
      </c>
      <c r="I60" s="3">
        <f t="shared" si="40"/>
        <v>0.99325994158616038</v>
      </c>
      <c r="J60" s="5">
        <f t="shared" si="47"/>
        <v>99218.807438354284</v>
      </c>
      <c r="K60" s="5">
        <f t="shared" si="41"/>
        <v>668.74055788600958</v>
      </c>
      <c r="L60" s="5">
        <f t="shared" si="42"/>
        <v>494422.18579705636</v>
      </c>
      <c r="M60" s="5">
        <f t="shared" si="32"/>
        <v>5102790.0150342006</v>
      </c>
      <c r="N60" s="33">
        <f t="shared" si="43"/>
        <v>51.429664866760461</v>
      </c>
      <c r="O60" s="4"/>
      <c r="Q60" s="27" t="s">
        <v>46</v>
      </c>
      <c r="R60" s="29">
        <f t="shared" si="33"/>
        <v>99218.807438354284</v>
      </c>
      <c r="S60" s="29">
        <f t="shared" si="34"/>
        <v>494422.18579705636</v>
      </c>
      <c r="T60" s="35">
        <f t="shared" si="35"/>
        <v>51.429664866760461</v>
      </c>
      <c r="U60" s="42">
        <v>0.95736753435116873</v>
      </c>
      <c r="V60" s="43">
        <f t="shared" si="48"/>
        <v>4.2632465648831275E-2</v>
      </c>
      <c r="W60" s="29">
        <f t="shared" si="44"/>
        <v>473343.74894504331</v>
      </c>
      <c r="X60" s="29">
        <f t="shared" si="36"/>
        <v>4346539.7517117457</v>
      </c>
      <c r="Y60" s="35">
        <f t="shared" si="45"/>
        <v>43.807619381157124</v>
      </c>
      <c r="Z60" s="36">
        <f t="shared" si="46"/>
        <v>7.6220454856033371</v>
      </c>
    </row>
    <row r="61" spans="1:26" s="2" customFormat="1" ht="13.2" x14ac:dyDescent="0.25">
      <c r="A61" s="2">
        <v>8</v>
      </c>
      <c r="B61" s="1" t="s">
        <v>47</v>
      </c>
      <c r="C61" s="1">
        <v>5</v>
      </c>
      <c r="D61" s="49">
        <f t="shared" si="37"/>
        <v>4301</v>
      </c>
      <c r="E61" s="49">
        <f t="shared" si="37"/>
        <v>10</v>
      </c>
      <c r="F61" s="3">
        <f t="shared" si="38"/>
        <v>2.3250406882120438E-3</v>
      </c>
      <c r="G61" s="2">
        <v>0.5</v>
      </c>
      <c r="H61" s="3">
        <f t="shared" si="39"/>
        <v>1.155802126675913E-2</v>
      </c>
      <c r="I61" s="3">
        <f t="shared" si="40"/>
        <v>0.98844197873324091</v>
      </c>
      <c r="J61" s="5">
        <f t="shared" si="47"/>
        <v>98550.066880468265</v>
      </c>
      <c r="K61" s="5">
        <f t="shared" si="41"/>
        <v>1139.0437688449867</v>
      </c>
      <c r="L61" s="5">
        <f t="shared" si="42"/>
        <v>489902.72498022881</v>
      </c>
      <c r="M61" s="5">
        <f t="shared" si="32"/>
        <v>4608367.8292371444</v>
      </c>
      <c r="N61" s="33">
        <f t="shared" si="43"/>
        <v>46.761691545340611</v>
      </c>
      <c r="O61" s="4"/>
      <c r="Q61" s="27" t="s">
        <v>48</v>
      </c>
      <c r="R61" s="29">
        <f t="shared" si="33"/>
        <v>98550.066880468265</v>
      </c>
      <c r="S61" s="29">
        <f t="shared" si="34"/>
        <v>489902.72498022881</v>
      </c>
      <c r="T61" s="35">
        <f t="shared" si="35"/>
        <v>46.761691545340611</v>
      </c>
      <c r="U61" s="42">
        <v>0.95681081085376496</v>
      </c>
      <c r="V61" s="43">
        <f t="shared" si="48"/>
        <v>4.3189189146235041E-2</v>
      </c>
      <c r="W61" s="29">
        <f t="shared" si="44"/>
        <v>468744.22352780175</v>
      </c>
      <c r="X61" s="29">
        <f t="shared" si="36"/>
        <v>3873196.0027667028</v>
      </c>
      <c r="Y61" s="35">
        <f t="shared" si="45"/>
        <v>39.301809987247559</v>
      </c>
      <c r="Z61" s="36">
        <f t="shared" si="46"/>
        <v>7.459881558093052</v>
      </c>
    </row>
    <row r="62" spans="1:26" s="2" customFormat="1" ht="13.2" x14ac:dyDescent="0.25">
      <c r="A62" s="2">
        <v>9</v>
      </c>
      <c r="B62" s="1" t="s">
        <v>49</v>
      </c>
      <c r="C62" s="1">
        <v>5</v>
      </c>
      <c r="D62" s="49">
        <f t="shared" si="37"/>
        <v>4813</v>
      </c>
      <c r="E62" s="49">
        <f t="shared" si="37"/>
        <v>20</v>
      </c>
      <c r="F62" s="3">
        <f t="shared" si="38"/>
        <v>4.1554124246831496E-3</v>
      </c>
      <c r="G62" s="2">
        <v>0.5</v>
      </c>
      <c r="H62" s="3">
        <f t="shared" si="39"/>
        <v>2.0563438206868189E-2</v>
      </c>
      <c r="I62" s="3">
        <f t="shared" si="40"/>
        <v>0.97943656179313177</v>
      </c>
      <c r="J62" s="5">
        <f t="shared" si="47"/>
        <v>97411.023111623275</v>
      </c>
      <c r="K62" s="5">
        <f t="shared" si="41"/>
        <v>2003.1055544236742</v>
      </c>
      <c r="L62" s="5">
        <f t="shared" si="42"/>
        <v>482047.35167205718</v>
      </c>
      <c r="M62" s="5">
        <f t="shared" si="32"/>
        <v>4118465.1042569159</v>
      </c>
      <c r="N62" s="33">
        <f t="shared" si="43"/>
        <v>42.279251081651893</v>
      </c>
      <c r="O62" s="4"/>
      <c r="Q62" s="27" t="s">
        <v>50</v>
      </c>
      <c r="R62" s="29">
        <f t="shared" si="33"/>
        <v>97411.023111623275</v>
      </c>
      <c r="S62" s="29">
        <f t="shared" si="34"/>
        <v>482047.35167205718</v>
      </c>
      <c r="T62" s="35">
        <f t="shared" si="35"/>
        <v>42.279251081651893</v>
      </c>
      <c r="U62" s="42">
        <v>0.94800928093814252</v>
      </c>
      <c r="V62" s="43">
        <f t="shared" si="48"/>
        <v>5.1990719061857482E-2</v>
      </c>
      <c r="W62" s="29">
        <f t="shared" si="44"/>
        <v>456985.36323676282</v>
      </c>
      <c r="X62" s="29">
        <f t="shared" si="36"/>
        <v>3404451.7792389011</v>
      </c>
      <c r="Y62" s="35">
        <f t="shared" si="45"/>
        <v>34.949348343644232</v>
      </c>
      <c r="Z62" s="36">
        <f t="shared" si="46"/>
        <v>7.3299027380076609</v>
      </c>
    </row>
    <row r="63" spans="1:26" s="2" customFormat="1" ht="13.2" x14ac:dyDescent="0.25">
      <c r="A63" s="2">
        <v>10</v>
      </c>
      <c r="B63" s="1" t="s">
        <v>51</v>
      </c>
      <c r="C63" s="1">
        <v>5</v>
      </c>
      <c r="D63" s="49">
        <f t="shared" si="37"/>
        <v>5430</v>
      </c>
      <c r="E63" s="49">
        <f t="shared" si="37"/>
        <v>33</v>
      </c>
      <c r="F63" s="3">
        <f t="shared" si="38"/>
        <v>6.0773480662983425E-3</v>
      </c>
      <c r="G63" s="2">
        <v>0.5</v>
      </c>
      <c r="H63" s="3">
        <f t="shared" si="39"/>
        <v>2.9931972789115645E-2</v>
      </c>
      <c r="I63" s="3">
        <f t="shared" si="40"/>
        <v>0.97006802721088436</v>
      </c>
      <c r="J63" s="5">
        <f t="shared" si="47"/>
        <v>95407.917557199602</v>
      </c>
      <c r="K63" s="5">
        <f t="shared" si="41"/>
        <v>2855.7471921882875</v>
      </c>
      <c r="L63" s="5">
        <f t="shared" si="42"/>
        <v>469900.2198055273</v>
      </c>
      <c r="M63" s="5">
        <f t="shared" si="32"/>
        <v>3636417.7525848588</v>
      </c>
      <c r="N63" s="33">
        <f t="shared" si="43"/>
        <v>38.114423264764469</v>
      </c>
      <c r="O63" s="4"/>
      <c r="Q63" s="27" t="s">
        <v>52</v>
      </c>
      <c r="R63" s="29">
        <f t="shared" si="33"/>
        <v>95407.917557199602</v>
      </c>
      <c r="S63" s="29">
        <f t="shared" si="34"/>
        <v>469900.2198055273</v>
      </c>
      <c r="T63" s="35">
        <f t="shared" si="35"/>
        <v>38.114423264764469</v>
      </c>
      <c r="U63" s="42">
        <v>0.94216194080535964</v>
      </c>
      <c r="V63" s="43">
        <f t="shared" si="48"/>
        <v>5.7838059194640357E-2</v>
      </c>
      <c r="W63" s="29">
        <f t="shared" si="44"/>
        <v>442722.10307684069</v>
      </c>
      <c r="X63" s="29">
        <f t="shared" si="36"/>
        <v>2947466.4160021385</v>
      </c>
      <c r="Y63" s="35">
        <f t="shared" si="45"/>
        <v>30.893310444964417</v>
      </c>
      <c r="Z63" s="36">
        <f t="shared" si="46"/>
        <v>7.2211128198000516</v>
      </c>
    </row>
    <row r="64" spans="1:26" s="2" customFormat="1" ht="13.2" x14ac:dyDescent="0.25">
      <c r="A64" s="2">
        <v>11</v>
      </c>
      <c r="B64" s="1" t="s">
        <v>53</v>
      </c>
      <c r="C64" s="1">
        <v>5</v>
      </c>
      <c r="D64" s="49">
        <f t="shared" si="37"/>
        <v>5435</v>
      </c>
      <c r="E64" s="49">
        <f t="shared" si="37"/>
        <v>26</v>
      </c>
      <c r="F64" s="3">
        <f t="shared" si="38"/>
        <v>4.7838086476540941E-3</v>
      </c>
      <c r="G64" s="2">
        <v>0.5</v>
      </c>
      <c r="H64" s="3">
        <f t="shared" si="39"/>
        <v>2.3636363636363636E-2</v>
      </c>
      <c r="I64" s="3">
        <f t="shared" si="40"/>
        <v>0.97636363636363632</v>
      </c>
      <c r="J64" s="5">
        <f t="shared" si="47"/>
        <v>92552.17036501132</v>
      </c>
      <c r="K64" s="5">
        <f t="shared" si="41"/>
        <v>2187.5967540820857</v>
      </c>
      <c r="L64" s="5">
        <f t="shared" si="42"/>
        <v>457291.85993985145</v>
      </c>
      <c r="M64" s="5">
        <f t="shared" si="32"/>
        <v>3166517.5327793313</v>
      </c>
      <c r="N64" s="33">
        <f t="shared" si="43"/>
        <v>34.213325525388335</v>
      </c>
      <c r="O64" s="4"/>
      <c r="Q64" s="27" t="s">
        <v>54</v>
      </c>
      <c r="R64" s="29">
        <f t="shared" si="33"/>
        <v>92552.17036501132</v>
      </c>
      <c r="S64" s="29">
        <f t="shared" si="34"/>
        <v>457291.85993985145</v>
      </c>
      <c r="T64" s="35">
        <f t="shared" si="35"/>
        <v>34.213325525388335</v>
      </c>
      <c r="U64" s="42">
        <v>0.92489605986448908</v>
      </c>
      <c r="V64" s="43">
        <f t="shared" si="48"/>
        <v>7.5103940135510916E-2</v>
      </c>
      <c r="W64" s="29">
        <f t="shared" si="44"/>
        <v>422947.43946647242</v>
      </c>
      <c r="X64" s="29">
        <f t="shared" si="36"/>
        <v>2504744.3129252978</v>
      </c>
      <c r="Y64" s="35">
        <f t="shared" si="45"/>
        <v>27.06305322767664</v>
      </c>
      <c r="Z64" s="36">
        <f t="shared" si="46"/>
        <v>7.1502722977116946</v>
      </c>
    </row>
    <row r="65" spans="1:26" s="2" customFormat="1" ht="13.2" x14ac:dyDescent="0.25">
      <c r="A65" s="2">
        <v>12</v>
      </c>
      <c r="B65" s="1" t="s">
        <v>55</v>
      </c>
      <c r="C65" s="1">
        <v>5</v>
      </c>
      <c r="D65" s="49">
        <f t="shared" si="37"/>
        <v>5290</v>
      </c>
      <c r="E65" s="49">
        <f t="shared" si="37"/>
        <v>24</v>
      </c>
      <c r="F65" s="3">
        <f t="shared" si="38"/>
        <v>4.5368620037807179E-3</v>
      </c>
      <c r="G65" s="2">
        <v>0.5</v>
      </c>
      <c r="H65" s="3">
        <f t="shared" si="39"/>
        <v>2.242990654205607E-2</v>
      </c>
      <c r="I65" s="3">
        <f t="shared" si="40"/>
        <v>0.97757009345794388</v>
      </c>
      <c r="J65" s="5">
        <f t="shared" si="47"/>
        <v>90364.573610929234</v>
      </c>
      <c r="K65" s="5">
        <f t="shared" si="41"/>
        <v>2026.868940805889</v>
      </c>
      <c r="L65" s="5">
        <f t="shared" si="42"/>
        <v>446755.69570263143</v>
      </c>
      <c r="M65" s="5">
        <f t="shared" si="32"/>
        <v>2709225.67283948</v>
      </c>
      <c r="N65" s="33">
        <f t="shared" si="43"/>
        <v>29.981059662874458</v>
      </c>
      <c r="O65" s="4"/>
      <c r="Q65" s="27" t="s">
        <v>56</v>
      </c>
      <c r="R65" s="29">
        <f t="shared" si="33"/>
        <v>90364.573610929234</v>
      </c>
      <c r="S65" s="29">
        <f t="shared" si="34"/>
        <v>446755.69570263143</v>
      </c>
      <c r="T65" s="35">
        <f t="shared" si="35"/>
        <v>29.981059662874458</v>
      </c>
      <c r="U65" s="42">
        <v>0.89970667843387275</v>
      </c>
      <c r="V65" s="43">
        <f t="shared" si="48"/>
        <v>0.10029332156612725</v>
      </c>
      <c r="W65" s="29">
        <f t="shared" si="44"/>
        <v>401949.08305202855</v>
      </c>
      <c r="X65" s="29">
        <f t="shared" si="36"/>
        <v>2081796.8734588255</v>
      </c>
      <c r="Y65" s="35">
        <f t="shared" si="45"/>
        <v>23.037754622980266</v>
      </c>
      <c r="Z65" s="36">
        <f t="shared" si="46"/>
        <v>6.9433050398941916</v>
      </c>
    </row>
    <row r="66" spans="1:26" s="2" customFormat="1" ht="13.2" x14ac:dyDescent="0.25">
      <c r="A66" s="2">
        <v>13</v>
      </c>
      <c r="B66" s="1" t="s">
        <v>57</v>
      </c>
      <c r="C66" s="1">
        <v>5</v>
      </c>
      <c r="D66" s="49">
        <f t="shared" si="37"/>
        <v>4342</v>
      </c>
      <c r="E66" s="49">
        <f t="shared" si="37"/>
        <v>36</v>
      </c>
      <c r="F66" s="3">
        <f t="shared" si="38"/>
        <v>8.2911100875172738E-3</v>
      </c>
      <c r="G66" s="2">
        <v>0.5</v>
      </c>
      <c r="H66" s="3">
        <f t="shared" si="39"/>
        <v>4.0613718411552355E-2</v>
      </c>
      <c r="I66" s="3">
        <f t="shared" si="40"/>
        <v>0.95938628158844763</v>
      </c>
      <c r="J66" s="5">
        <f t="shared" si="47"/>
        <v>88337.704670123334</v>
      </c>
      <c r="K66" s="5">
        <f t="shared" si="41"/>
        <v>3587.7226625952626</v>
      </c>
      <c r="L66" s="5">
        <f t="shared" si="42"/>
        <v>432719.21669412858</v>
      </c>
      <c r="M66" s="5">
        <f t="shared" si="32"/>
        <v>2262469.9771368485</v>
      </c>
      <c r="N66" s="33">
        <f t="shared" si="43"/>
        <v>25.61160022875303</v>
      </c>
      <c r="O66" s="4"/>
      <c r="Q66" s="27" t="s">
        <v>58</v>
      </c>
      <c r="R66" s="29">
        <f t="shared" si="33"/>
        <v>88337.704670123334</v>
      </c>
      <c r="S66" s="29">
        <f t="shared" si="34"/>
        <v>432719.21669412858</v>
      </c>
      <c r="T66" s="35">
        <f t="shared" si="35"/>
        <v>25.61160022875303</v>
      </c>
      <c r="U66" s="42">
        <v>0.86438699185239576</v>
      </c>
      <c r="V66" s="43">
        <f t="shared" si="48"/>
        <v>0.13561300814760424</v>
      </c>
      <c r="W66" s="29">
        <f t="shared" si="44"/>
        <v>374036.8620349628</v>
      </c>
      <c r="X66" s="29">
        <f t="shared" si="36"/>
        <v>1679847.7904067971</v>
      </c>
      <c r="Y66" s="35">
        <f t="shared" si="45"/>
        <v>19.016203745385948</v>
      </c>
      <c r="Z66" s="36">
        <f t="shared" si="46"/>
        <v>6.5953964833670824</v>
      </c>
    </row>
    <row r="67" spans="1:26" s="2" customFormat="1" ht="13.2" x14ac:dyDescent="0.25">
      <c r="A67" s="2">
        <v>14</v>
      </c>
      <c r="B67" s="1" t="s">
        <v>59</v>
      </c>
      <c r="C67" s="1">
        <v>5</v>
      </c>
      <c r="D67" s="49">
        <f t="shared" si="37"/>
        <v>3627</v>
      </c>
      <c r="E67" s="49">
        <f t="shared" si="37"/>
        <v>36</v>
      </c>
      <c r="F67" s="3">
        <f t="shared" si="38"/>
        <v>9.9255583126550868E-3</v>
      </c>
      <c r="G67" s="2">
        <v>0.5</v>
      </c>
      <c r="H67" s="3">
        <f t="shared" si="39"/>
        <v>4.8426150121065374E-2</v>
      </c>
      <c r="I67" s="3">
        <f t="shared" si="40"/>
        <v>0.95157384987893467</v>
      </c>
      <c r="J67" s="5">
        <f t="shared" si="47"/>
        <v>84749.982007528073</v>
      </c>
      <c r="K67" s="5">
        <f t="shared" si="41"/>
        <v>4104.1153514541438</v>
      </c>
      <c r="L67" s="5">
        <f t="shared" si="42"/>
        <v>413489.62165900506</v>
      </c>
      <c r="M67" s="5">
        <f t="shared" si="32"/>
        <v>1829750.7604427198</v>
      </c>
      <c r="N67" s="33">
        <f t="shared" si="43"/>
        <v>21.589984057815951</v>
      </c>
      <c r="O67" s="4"/>
      <c r="Q67" s="27" t="s">
        <v>60</v>
      </c>
      <c r="R67" s="29">
        <f t="shared" si="33"/>
        <v>84749.982007528073</v>
      </c>
      <c r="S67" s="29">
        <f t="shared" si="34"/>
        <v>413489.62165900506</v>
      </c>
      <c r="T67" s="35">
        <f t="shared" si="35"/>
        <v>21.589984057815951</v>
      </c>
      <c r="U67" s="42">
        <v>0.82345390469096191</v>
      </c>
      <c r="V67" s="43">
        <f t="shared" si="48"/>
        <v>0.17654609530903809</v>
      </c>
      <c r="W67" s="29">
        <f t="shared" si="44"/>
        <v>340489.64350429625</v>
      </c>
      <c r="X67" s="29">
        <f t="shared" si="36"/>
        <v>1305810.9283718343</v>
      </c>
      <c r="Y67" s="35">
        <f t="shared" si="45"/>
        <v>15.407801835944264</v>
      </c>
      <c r="Z67" s="36">
        <f t="shared" si="46"/>
        <v>6.1821822218716864</v>
      </c>
    </row>
    <row r="68" spans="1:26" s="2" customFormat="1" ht="13.2" x14ac:dyDescent="0.25">
      <c r="A68" s="2">
        <v>15</v>
      </c>
      <c r="B68" s="1" t="s">
        <v>61</v>
      </c>
      <c r="C68" s="1">
        <v>5</v>
      </c>
      <c r="D68" s="49">
        <f t="shared" si="37"/>
        <v>2731</v>
      </c>
      <c r="E68" s="49">
        <f t="shared" si="37"/>
        <v>52</v>
      </c>
      <c r="F68" s="3">
        <f t="shared" si="38"/>
        <v>1.9040644452581471E-2</v>
      </c>
      <c r="G68" s="2">
        <v>0.5</v>
      </c>
      <c r="H68" s="3">
        <f t="shared" si="39"/>
        <v>9.0877315623907717E-2</v>
      </c>
      <c r="I68" s="3">
        <f t="shared" si="40"/>
        <v>0.90912268437609223</v>
      </c>
      <c r="J68" s="5">
        <f t="shared" si="47"/>
        <v>80645.866656073937</v>
      </c>
      <c r="K68" s="5">
        <f t="shared" si="41"/>
        <v>7328.8798778676064</v>
      </c>
      <c r="L68" s="5">
        <f t="shared" si="42"/>
        <v>384907.13358570065</v>
      </c>
      <c r="M68" s="5">
        <f t="shared" si="32"/>
        <v>1416261.1387837147</v>
      </c>
      <c r="N68" s="33">
        <f t="shared" si="43"/>
        <v>17.561484518773504</v>
      </c>
      <c r="O68" s="4"/>
      <c r="Q68" s="27" t="s">
        <v>62</v>
      </c>
      <c r="R68" s="29">
        <f t="shared" si="33"/>
        <v>80645.866656073937</v>
      </c>
      <c r="S68" s="29">
        <f t="shared" si="34"/>
        <v>384907.13358570065</v>
      </c>
      <c r="T68" s="35">
        <f t="shared" si="35"/>
        <v>17.561484518773504</v>
      </c>
      <c r="U68" s="42">
        <v>0.7557222850963411</v>
      </c>
      <c r="V68" s="43">
        <f t="shared" si="48"/>
        <v>0.2442777149036589</v>
      </c>
      <c r="W68" s="29">
        <f t="shared" si="44"/>
        <v>290882.89854326833</v>
      </c>
      <c r="X68" s="29">
        <f t="shared" si="36"/>
        <v>965321.28486753802</v>
      </c>
      <c r="Y68" s="35">
        <f t="shared" si="45"/>
        <v>11.969879237385983</v>
      </c>
      <c r="Z68" s="36">
        <f t="shared" si="46"/>
        <v>5.5916052813875208</v>
      </c>
    </row>
    <row r="69" spans="1:26" s="2" customFormat="1" ht="13.2" x14ac:dyDescent="0.25">
      <c r="A69" s="2">
        <v>16</v>
      </c>
      <c r="B69" s="1" t="s">
        <v>63</v>
      </c>
      <c r="C69" s="1">
        <v>5</v>
      </c>
      <c r="D69" s="49">
        <f t="shared" si="37"/>
        <v>2020</v>
      </c>
      <c r="E69" s="49">
        <f t="shared" si="37"/>
        <v>56</v>
      </c>
      <c r="F69" s="3">
        <f t="shared" si="38"/>
        <v>2.7722772277227723E-2</v>
      </c>
      <c r="G69" s="2">
        <v>0.5</v>
      </c>
      <c r="H69" s="3">
        <f t="shared" si="39"/>
        <v>0.12962962962962962</v>
      </c>
      <c r="I69" s="3">
        <f t="shared" si="40"/>
        <v>0.87037037037037035</v>
      </c>
      <c r="J69" s="5">
        <f t="shared" si="47"/>
        <v>73316.986778206323</v>
      </c>
      <c r="K69" s="5">
        <f t="shared" si="41"/>
        <v>9504.0538416193376</v>
      </c>
      <c r="L69" s="5">
        <f t="shared" si="42"/>
        <v>342824.79928698327</v>
      </c>
      <c r="M69" s="5">
        <f t="shared" si="32"/>
        <v>1031354.0051980142</v>
      </c>
      <c r="N69" s="33">
        <f t="shared" si="43"/>
        <v>14.067053905502116</v>
      </c>
      <c r="O69" s="4"/>
      <c r="Q69" s="27" t="s">
        <v>64</v>
      </c>
      <c r="R69" s="29">
        <f t="shared" si="33"/>
        <v>73316.986778206323</v>
      </c>
      <c r="S69" s="29">
        <f t="shared" si="34"/>
        <v>342824.79928698327</v>
      </c>
      <c r="T69" s="35">
        <f t="shared" si="35"/>
        <v>14.067053905502116</v>
      </c>
      <c r="U69" s="42">
        <v>0.69850988448397933</v>
      </c>
      <c r="V69" s="43">
        <f t="shared" si="48"/>
        <v>0.30149011551602067</v>
      </c>
      <c r="W69" s="29">
        <f t="shared" si="44"/>
        <v>239466.51094819407</v>
      </c>
      <c r="X69" s="29">
        <f t="shared" si="36"/>
        <v>674438.3863242697</v>
      </c>
      <c r="Y69" s="35">
        <f t="shared" si="45"/>
        <v>9.1989375990660385</v>
      </c>
      <c r="Z69" s="36">
        <f t="shared" si="46"/>
        <v>4.8681163064360771</v>
      </c>
    </row>
    <row r="70" spans="1:26" s="2" customFormat="1" ht="13.2" x14ac:dyDescent="0.25">
      <c r="A70" s="2">
        <v>17</v>
      </c>
      <c r="B70" s="1" t="s">
        <v>65</v>
      </c>
      <c r="C70" s="1">
        <v>5</v>
      </c>
      <c r="D70" s="49">
        <f t="shared" si="37"/>
        <v>1181</v>
      </c>
      <c r="E70" s="49">
        <f t="shared" si="37"/>
        <v>63</v>
      </c>
      <c r="F70" s="3">
        <f t="shared" si="38"/>
        <v>5.3344623200677392E-2</v>
      </c>
      <c r="G70" s="2">
        <v>0.5</v>
      </c>
      <c r="H70" s="3">
        <f t="shared" si="39"/>
        <v>0.2353380649981322</v>
      </c>
      <c r="I70" s="3">
        <f t="shared" si="40"/>
        <v>0.76466193500186774</v>
      </c>
      <c r="J70" s="5">
        <f t="shared" si="47"/>
        <v>63812.932936586985</v>
      </c>
      <c r="K70" s="5">
        <f t="shared" si="41"/>
        <v>15017.612159151959</v>
      </c>
      <c r="L70" s="5">
        <f t="shared" si="42"/>
        <v>281520.63428505504</v>
      </c>
      <c r="M70" s="5">
        <f t="shared" si="32"/>
        <v>688529.20591103099</v>
      </c>
      <c r="N70" s="33">
        <f t="shared" si="43"/>
        <v>10.789806614832218</v>
      </c>
      <c r="O70" s="4"/>
      <c r="Q70" s="27" t="s">
        <v>66</v>
      </c>
      <c r="R70" s="29">
        <f t="shared" si="33"/>
        <v>63812.932936586985</v>
      </c>
      <c r="S70" s="29">
        <f t="shared" si="34"/>
        <v>281520.63428505504</v>
      </c>
      <c r="T70" s="35">
        <f t="shared" si="35"/>
        <v>10.789806614832218</v>
      </c>
      <c r="U70" s="42">
        <v>0.67065690345363116</v>
      </c>
      <c r="V70" s="43">
        <f t="shared" si="48"/>
        <v>0.32934309654636884</v>
      </c>
      <c r="W70" s="29">
        <f t="shared" si="44"/>
        <v>188803.75684791716</v>
      </c>
      <c r="X70" s="29">
        <f t="shared" si="36"/>
        <v>434971.87537607562</v>
      </c>
      <c r="Y70" s="35">
        <f t="shared" si="45"/>
        <v>6.816359245050239</v>
      </c>
      <c r="Z70" s="36">
        <f t="shared" si="46"/>
        <v>3.9734473697819785</v>
      </c>
    </row>
    <row r="71" spans="1:26" s="2" customFormat="1" ht="13.2" x14ac:dyDescent="0.25">
      <c r="A71" s="2">
        <v>18</v>
      </c>
      <c r="B71" s="1" t="s">
        <v>67</v>
      </c>
      <c r="C71" s="1">
        <v>5</v>
      </c>
      <c r="D71" s="49">
        <f t="shared" ref="D71:E72" si="49">D21+D46</f>
        <v>707</v>
      </c>
      <c r="E71" s="49">
        <f t="shared" si="49"/>
        <v>65</v>
      </c>
      <c r="F71" s="3">
        <f t="shared" si="38"/>
        <v>9.1937765205091934E-2</v>
      </c>
      <c r="G71" s="2">
        <v>0.5</v>
      </c>
      <c r="H71" s="3">
        <f t="shared" si="39"/>
        <v>0.37377803335250148</v>
      </c>
      <c r="I71" s="3">
        <f t="shared" si="40"/>
        <v>0.62622196664749852</v>
      </c>
      <c r="J71" s="5">
        <f t="shared" si="47"/>
        <v>48795.320777435023</v>
      </c>
      <c r="K71" s="5">
        <f t="shared" si="41"/>
        <v>18238.619036994118</v>
      </c>
      <c r="L71" s="5">
        <f t="shared" si="42"/>
        <v>198380.05629468983</v>
      </c>
      <c r="M71" s="5">
        <f>L71+M72</f>
        <v>407008.57162597601</v>
      </c>
      <c r="N71" s="33">
        <f t="shared" si="43"/>
        <v>8.3411393785568393</v>
      </c>
      <c r="O71" s="4"/>
      <c r="Q71" s="27" t="s">
        <v>68</v>
      </c>
      <c r="R71" s="29">
        <f t="shared" si="33"/>
        <v>48795.320777435023</v>
      </c>
      <c r="S71" s="29">
        <f t="shared" si="34"/>
        <v>198380.05629468983</v>
      </c>
      <c r="T71" s="35">
        <f t="shared" si="35"/>
        <v>8.3411393785568393</v>
      </c>
      <c r="U71" s="42">
        <v>0.63527807449444496</v>
      </c>
      <c r="V71" s="43">
        <f t="shared" si="48"/>
        <v>0.36472192550555504</v>
      </c>
      <c r="W71" s="29">
        <f t="shared" si="44"/>
        <v>126026.50018099014</v>
      </c>
      <c r="X71" s="29">
        <f>X72+W71</f>
        <v>246168.11852815846</v>
      </c>
      <c r="Y71" s="35">
        <f t="shared" si="45"/>
        <v>5.0449123933620452</v>
      </c>
      <c r="Z71" s="36">
        <f t="shared" si="46"/>
        <v>3.2962269851947941</v>
      </c>
    </row>
    <row r="72" spans="1:26" s="2" customFormat="1" ht="13.2" x14ac:dyDescent="0.25">
      <c r="A72" s="12">
        <v>19</v>
      </c>
      <c r="B72" s="13" t="s">
        <v>69</v>
      </c>
      <c r="C72" s="12"/>
      <c r="D72" s="50">
        <f t="shared" si="49"/>
        <v>594</v>
      </c>
      <c r="E72" s="50">
        <f t="shared" si="49"/>
        <v>87</v>
      </c>
      <c r="F72" s="17">
        <f t="shared" si="38"/>
        <v>0.14646464646464646</v>
      </c>
      <c r="G72" s="12"/>
      <c r="H72" s="17">
        <v>1</v>
      </c>
      <c r="I72" s="17">
        <f t="shared" si="40"/>
        <v>0</v>
      </c>
      <c r="J72" s="21">
        <f t="shared" si="47"/>
        <v>30556.701740440905</v>
      </c>
      <c r="K72" s="21">
        <f t="shared" si="41"/>
        <v>30556.701740440905</v>
      </c>
      <c r="L72" s="21">
        <f>K72/F72</f>
        <v>208628.51533128618</v>
      </c>
      <c r="M72" s="21">
        <f>L72</f>
        <v>208628.51533128618</v>
      </c>
      <c r="N72" s="34">
        <f t="shared" si="43"/>
        <v>6.8275862068965516</v>
      </c>
      <c r="O72" s="4"/>
      <c r="Q72" s="30" t="s">
        <v>69</v>
      </c>
      <c r="R72" s="31">
        <f t="shared" si="33"/>
        <v>30556.701740440905</v>
      </c>
      <c r="S72" s="31">
        <f t="shared" si="34"/>
        <v>208628.51533128618</v>
      </c>
      <c r="T72" s="38">
        <f t="shared" si="35"/>
        <v>6.8275862068965516</v>
      </c>
      <c r="U72" s="44">
        <v>0.57586384179742911</v>
      </c>
      <c r="V72" s="45">
        <f t="shared" si="48"/>
        <v>0.42413615820257089</v>
      </c>
      <c r="W72" s="31">
        <f t="shared" si="44"/>
        <v>120141.6183471683</v>
      </c>
      <c r="X72" s="31">
        <f>W72</f>
        <v>120141.6183471683</v>
      </c>
      <c r="Y72" s="38">
        <f t="shared" si="45"/>
        <v>3.9317600233065852</v>
      </c>
      <c r="Z72" s="37">
        <f t="shared" si="46"/>
        <v>2.8958261835899664</v>
      </c>
    </row>
    <row r="73" spans="1:26" s="2" customFormat="1" ht="13.2" x14ac:dyDescent="0.25">
      <c r="B73" s="2" t="s">
        <v>70</v>
      </c>
      <c r="D73" s="25">
        <f>SUM(D54:D72)</f>
        <v>62698</v>
      </c>
      <c r="E73" s="25">
        <f>SUM(E54:E72)</f>
        <v>520</v>
      </c>
    </row>
    <row r="77" spans="1:26" s="51" customFormat="1" ht="17.399999999999999" x14ac:dyDescent="0.3">
      <c r="C77" s="52" t="s">
        <v>81</v>
      </c>
      <c r="D77" s="52" t="s">
        <v>82</v>
      </c>
      <c r="E77" s="52" t="s">
        <v>83</v>
      </c>
      <c r="F77" s="52" t="s">
        <v>19</v>
      </c>
      <c r="G77" s="52" t="s">
        <v>20</v>
      </c>
    </row>
    <row r="78" spans="1:26" s="51" customFormat="1" ht="17.399999999999999" x14ac:dyDescent="0.3">
      <c r="C78" s="52" t="s">
        <v>84</v>
      </c>
      <c r="D78" s="53">
        <v>0</v>
      </c>
      <c r="E78" s="54">
        <f>$N$4</f>
        <v>72.700105529365388</v>
      </c>
      <c r="F78" s="54">
        <f>$Y$4</f>
        <v>65.981565572531167</v>
      </c>
      <c r="G78" s="54">
        <f>E78-F78</f>
        <v>6.7185399568342206</v>
      </c>
    </row>
    <row r="79" spans="1:26" s="51" customFormat="1" ht="17.399999999999999" x14ac:dyDescent="0.3">
      <c r="C79" s="52" t="s">
        <v>85</v>
      </c>
      <c r="D79" s="53">
        <v>0</v>
      </c>
      <c r="E79" s="54">
        <f>$N$29</f>
        <v>79.517255827918504</v>
      </c>
      <c r="F79" s="54">
        <f>$Y$29</f>
        <v>70.435187734692875</v>
      </c>
      <c r="G79" s="54">
        <f t="shared" ref="G79:G80" si="50">E79-F79</f>
        <v>9.0820680932256295</v>
      </c>
    </row>
    <row r="80" spans="1:26" s="51" customFormat="1" ht="17.399999999999999" x14ac:dyDescent="0.3">
      <c r="C80" s="52" t="s">
        <v>86</v>
      </c>
      <c r="D80" s="53">
        <v>0</v>
      </c>
      <c r="E80" s="54">
        <f>$N$54</f>
        <v>75.974958650605771</v>
      </c>
      <c r="F80" s="54">
        <f>$Y$54</f>
        <v>67.464086136881221</v>
      </c>
      <c r="G80" s="54">
        <f t="shared" si="50"/>
        <v>8.51087251372455</v>
      </c>
    </row>
  </sheetData>
  <mergeCells count="30">
    <mergeCell ref="B51:N51"/>
    <mergeCell ref="Q51:Z51"/>
    <mergeCell ref="B52:B53"/>
    <mergeCell ref="R52:T52"/>
    <mergeCell ref="U52:U53"/>
    <mergeCell ref="V52:V53"/>
    <mergeCell ref="W52:W53"/>
    <mergeCell ref="X52:X53"/>
    <mergeCell ref="Y52:Y53"/>
    <mergeCell ref="Z52:Z53"/>
    <mergeCell ref="B26:N26"/>
    <mergeCell ref="Q26:Z26"/>
    <mergeCell ref="B27:B28"/>
    <mergeCell ref="R27:T27"/>
    <mergeCell ref="U27:U28"/>
    <mergeCell ref="V27:V28"/>
    <mergeCell ref="W27:W28"/>
    <mergeCell ref="X27:X28"/>
    <mergeCell ref="Y27:Y28"/>
    <mergeCell ref="Z27:Z28"/>
    <mergeCell ref="B1:N1"/>
    <mergeCell ref="Q1:Z1"/>
    <mergeCell ref="B2:B3"/>
    <mergeCell ref="R2:T2"/>
    <mergeCell ref="U2:U3"/>
    <mergeCell ref="V2:V3"/>
    <mergeCell ref="W2:W3"/>
    <mergeCell ref="X2:X3"/>
    <mergeCell ref="Y2:Y3"/>
    <mergeCell ref="Z2:Z3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8E10B9-FC1A-384B-AB14-E679BF971271}">
  <dimension ref="A1:Z80"/>
  <sheetViews>
    <sheetView workbookViewId="0">
      <selection activeCell="D29" sqref="D29:D47"/>
    </sheetView>
  </sheetViews>
  <sheetFormatPr defaultColWidth="8.796875" defaultRowHeight="13.8" x14ac:dyDescent="0.25"/>
  <cols>
    <col min="1" max="1" width="9" customWidth="1"/>
    <col min="4" max="4" width="10.19921875" bestFit="1" customWidth="1"/>
    <col min="8" max="8" width="19" customWidth="1"/>
    <col min="10" max="10" width="9.69921875" bestFit="1" customWidth="1"/>
    <col min="12" max="12" width="12.796875" bestFit="1" customWidth="1"/>
    <col min="21" max="22" width="20.19921875" customWidth="1"/>
    <col min="23" max="23" width="18.19921875" customWidth="1"/>
    <col min="24" max="24" width="20.296875" customWidth="1"/>
  </cols>
  <sheetData>
    <row r="1" spans="1:26" s="2" customFormat="1" ht="27.45" customHeight="1" thickBot="1" x14ac:dyDescent="0.3">
      <c r="B1" s="72" t="s">
        <v>87</v>
      </c>
      <c r="C1" s="72"/>
      <c r="D1" s="72"/>
      <c r="E1" s="72"/>
      <c r="F1" s="72"/>
      <c r="G1" s="72"/>
      <c r="H1" s="72"/>
      <c r="I1" s="72"/>
      <c r="J1" s="72"/>
      <c r="K1" s="72"/>
      <c r="L1" s="72"/>
      <c r="M1" s="72"/>
      <c r="N1" s="72"/>
      <c r="Q1" s="60" t="s">
        <v>90</v>
      </c>
      <c r="R1" s="61"/>
      <c r="S1" s="61"/>
      <c r="T1" s="61"/>
      <c r="U1" s="61"/>
      <c r="V1" s="61"/>
      <c r="W1" s="61"/>
      <c r="X1" s="61"/>
      <c r="Y1" s="61"/>
      <c r="Z1" s="62"/>
    </row>
    <row r="2" spans="1:26" s="9" customFormat="1" ht="35.549999999999997" customHeight="1" x14ac:dyDescent="0.25">
      <c r="A2" s="7"/>
      <c r="B2" s="67" t="s">
        <v>0</v>
      </c>
      <c r="C2" s="46" t="s">
        <v>1</v>
      </c>
      <c r="D2" s="47" t="s">
        <v>2</v>
      </c>
      <c r="E2" s="47" t="s">
        <v>3</v>
      </c>
      <c r="F2" s="47" t="s">
        <v>4</v>
      </c>
      <c r="G2" s="47" t="s">
        <v>5</v>
      </c>
      <c r="H2" s="47" t="s">
        <v>6</v>
      </c>
      <c r="I2" s="47" t="s">
        <v>7</v>
      </c>
      <c r="J2" s="47" t="s">
        <v>8</v>
      </c>
      <c r="K2" s="47" t="s">
        <v>9</v>
      </c>
      <c r="L2" s="47" t="s">
        <v>10</v>
      </c>
      <c r="M2" s="47" t="s">
        <v>11</v>
      </c>
      <c r="N2" s="48" t="s">
        <v>12</v>
      </c>
      <c r="Q2" s="26" t="s">
        <v>13</v>
      </c>
      <c r="R2" s="69" t="s">
        <v>14</v>
      </c>
      <c r="S2" s="69"/>
      <c r="T2" s="69"/>
      <c r="U2" s="64" t="s">
        <v>15</v>
      </c>
      <c r="V2" s="64" t="s">
        <v>16</v>
      </c>
      <c r="W2" s="70" t="s">
        <v>17</v>
      </c>
      <c r="X2" s="70" t="s">
        <v>18</v>
      </c>
      <c r="Y2" s="71" t="s">
        <v>19</v>
      </c>
      <c r="Z2" s="71" t="s">
        <v>20</v>
      </c>
    </row>
    <row r="3" spans="1:26" s="10" customFormat="1" ht="23.25" customHeight="1" thickBot="1" x14ac:dyDescent="0.35">
      <c r="B3" s="68"/>
      <c r="C3" s="11"/>
      <c r="D3" s="23" t="s">
        <v>21</v>
      </c>
      <c r="E3" s="23" t="s">
        <v>22</v>
      </c>
      <c r="F3" s="23" t="s">
        <v>23</v>
      </c>
      <c r="G3" s="23"/>
      <c r="H3" s="23" t="s">
        <v>24</v>
      </c>
      <c r="I3" s="23" t="s">
        <v>25</v>
      </c>
      <c r="J3" s="23" t="s">
        <v>26</v>
      </c>
      <c r="K3" s="23" t="s">
        <v>27</v>
      </c>
      <c r="L3" s="23" t="s">
        <v>28</v>
      </c>
      <c r="M3" s="23" t="s">
        <v>29</v>
      </c>
      <c r="N3" s="24" t="s">
        <v>30</v>
      </c>
      <c r="Q3" s="27" t="s">
        <v>31</v>
      </c>
      <c r="R3" s="28" t="s">
        <v>32</v>
      </c>
      <c r="S3" s="28" t="s">
        <v>33</v>
      </c>
      <c r="T3" s="28" t="s">
        <v>34</v>
      </c>
      <c r="U3" s="64"/>
      <c r="V3" s="64"/>
      <c r="W3" s="70"/>
      <c r="X3" s="70"/>
      <c r="Y3" s="71"/>
      <c r="Z3" s="71"/>
    </row>
    <row r="4" spans="1:26" s="2" customFormat="1" x14ac:dyDescent="0.25">
      <c r="A4" s="2">
        <v>1</v>
      </c>
      <c r="B4" s="1">
        <v>0</v>
      </c>
      <c r="C4" s="1">
        <v>1</v>
      </c>
      <c r="D4">
        <v>211</v>
      </c>
      <c r="E4"/>
      <c r="F4" s="3">
        <f>E4/D4</f>
        <v>0</v>
      </c>
      <c r="G4" s="2">
        <v>0.3</v>
      </c>
      <c r="H4" s="18">
        <f>C4*F4/(1+(1-G4)*C4*F4)</f>
        <v>0</v>
      </c>
      <c r="I4" s="18">
        <f>1-H4</f>
        <v>1</v>
      </c>
      <c r="J4" s="41">
        <v>100000</v>
      </c>
      <c r="K4" s="20">
        <f>J4*H4</f>
        <v>0</v>
      </c>
      <c r="L4" s="20">
        <f>C4*(J5+G4*K4)</f>
        <v>100000</v>
      </c>
      <c r="M4" s="5">
        <f t="shared" ref="M4:M20" si="0">L4+M5</f>
        <v>7295700.359771153</v>
      </c>
      <c r="N4" s="32">
        <f>M4/J4</f>
        <v>72.957003597711534</v>
      </c>
      <c r="O4" s="4"/>
      <c r="Q4" s="39">
        <v>0</v>
      </c>
      <c r="R4" s="29">
        <f t="shared" ref="R4:R22" si="1">J4</f>
        <v>100000</v>
      </c>
      <c r="S4" s="29">
        <f t="shared" ref="S4:S22" si="2">L4</f>
        <v>100000</v>
      </c>
      <c r="T4" s="35">
        <f t="shared" ref="T4:T22" si="3">N4</f>
        <v>72.957003597711534</v>
      </c>
      <c r="U4" s="42">
        <v>0.96680194174873568</v>
      </c>
      <c r="V4" s="43">
        <f>1-U4</f>
        <v>3.3198058251264317E-2</v>
      </c>
      <c r="W4" s="29">
        <f>S4*U4</f>
        <v>96680.19417487357</v>
      </c>
      <c r="X4" s="29">
        <f t="shared" ref="X4:X20" si="4">X5+W4</f>
        <v>6611261.638992832</v>
      </c>
      <c r="Y4" s="40">
        <f>X4/R4</f>
        <v>66.11261638992832</v>
      </c>
      <c r="Z4" s="36">
        <f>T4-Y4</f>
        <v>6.844387207783214</v>
      </c>
    </row>
    <row r="5" spans="1:26" s="2" customFormat="1" x14ac:dyDescent="0.25">
      <c r="A5" s="2">
        <v>2</v>
      </c>
      <c r="B5" s="1" t="s">
        <v>35</v>
      </c>
      <c r="C5" s="1">
        <v>4</v>
      </c>
      <c r="D5">
        <v>1107</v>
      </c>
      <c r="E5">
        <v>1</v>
      </c>
      <c r="F5" s="3">
        <f t="shared" ref="F5:F22" si="5">E5/D5</f>
        <v>9.0334236675700087E-4</v>
      </c>
      <c r="G5" s="2">
        <v>0.4</v>
      </c>
      <c r="H5" s="3">
        <f t="shared" ref="H5:H21" si="6">C5*F5/(1+(1-G5)*C5*F5)</f>
        <v>3.6055525509284293E-3</v>
      </c>
      <c r="I5" s="3">
        <f t="shared" ref="I5:I22" si="7">1-H5</f>
        <v>0.99639444744907157</v>
      </c>
      <c r="J5" s="5">
        <f>I4*J4</f>
        <v>100000</v>
      </c>
      <c r="K5" s="5">
        <f t="shared" ref="K5:K22" si="8">J5*H5</f>
        <v>360.55525509284291</v>
      </c>
      <c r="L5" s="5">
        <f t="shared" ref="L5:L21" si="9">C5*(J6+G5*K5)</f>
        <v>399134.66738777718</v>
      </c>
      <c r="M5" s="5">
        <f t="shared" si="0"/>
        <v>7195700.359771153</v>
      </c>
      <c r="N5" s="33">
        <f t="shared" ref="N5:N22" si="10">M5/J5</f>
        <v>71.957003597711534</v>
      </c>
      <c r="O5" s="4"/>
      <c r="Q5" s="27" t="s">
        <v>36</v>
      </c>
      <c r="R5" s="29">
        <f t="shared" si="1"/>
        <v>100000</v>
      </c>
      <c r="S5" s="29">
        <f t="shared" si="2"/>
        <v>399134.66738777718</v>
      </c>
      <c r="T5" s="35">
        <f t="shared" si="3"/>
        <v>71.957003597711534</v>
      </c>
      <c r="U5" s="42">
        <v>0.96680194174873568</v>
      </c>
      <c r="V5" s="43">
        <f>1-U5</f>
        <v>3.3198058251264317E-2</v>
      </c>
      <c r="W5" s="29">
        <f t="shared" ref="W5:W22" si="11">S5*U5</f>
        <v>385884.17144973873</v>
      </c>
      <c r="X5" s="29">
        <f t="shared" si="4"/>
        <v>6514581.4448179584</v>
      </c>
      <c r="Y5" s="35">
        <f t="shared" ref="Y5:Y22" si="12">X5/R5</f>
        <v>65.145814448179578</v>
      </c>
      <c r="Z5" s="36">
        <f t="shared" ref="Z5:Z22" si="13">T5-Y5</f>
        <v>6.8111891495319554</v>
      </c>
    </row>
    <row r="6" spans="1:26" s="2" customFormat="1" x14ac:dyDescent="0.25">
      <c r="A6" s="2">
        <v>3</v>
      </c>
      <c r="B6" s="1" t="s">
        <v>37</v>
      </c>
      <c r="C6" s="1">
        <v>5</v>
      </c>
      <c r="D6">
        <v>1764</v>
      </c>
      <c r="E6"/>
      <c r="F6" s="3">
        <f t="shared" si="5"/>
        <v>0</v>
      </c>
      <c r="G6" s="2">
        <v>0.5</v>
      </c>
      <c r="H6" s="3">
        <f t="shared" si="6"/>
        <v>0</v>
      </c>
      <c r="I6" s="3">
        <f t="shared" si="7"/>
        <v>1</v>
      </c>
      <c r="J6" s="5">
        <f t="shared" ref="J6:J22" si="14">I5*J5</f>
        <v>99639.444744907159</v>
      </c>
      <c r="K6" s="5">
        <f t="shared" si="8"/>
        <v>0</v>
      </c>
      <c r="L6" s="5">
        <f t="shared" si="9"/>
        <v>498197.22372453578</v>
      </c>
      <c r="M6" s="5">
        <f t="shared" si="0"/>
        <v>6796565.692383376</v>
      </c>
      <c r="N6" s="33">
        <f t="shared" si="10"/>
        <v>68.211597422924882</v>
      </c>
      <c r="O6" s="4"/>
      <c r="Q6" s="27" t="s">
        <v>38</v>
      </c>
      <c r="R6" s="29">
        <f t="shared" si="1"/>
        <v>99639.444744907159</v>
      </c>
      <c r="S6" s="29">
        <f t="shared" si="2"/>
        <v>498197.22372453578</v>
      </c>
      <c r="T6" s="35">
        <f t="shared" si="3"/>
        <v>68.211597422924882</v>
      </c>
      <c r="U6" s="42">
        <v>0.96680194174873568</v>
      </c>
      <c r="V6" s="43">
        <f>1-U6</f>
        <v>3.3198058251264317E-2</v>
      </c>
      <c r="W6" s="29">
        <f t="shared" si="11"/>
        <v>481658.04327071051</v>
      </c>
      <c r="X6" s="29">
        <f t="shared" si="4"/>
        <v>6128697.2733682198</v>
      </c>
      <c r="Y6" s="35">
        <f t="shared" si="12"/>
        <v>61.508745748821269</v>
      </c>
      <c r="Z6" s="36">
        <f t="shared" si="13"/>
        <v>6.7028516741036128</v>
      </c>
    </row>
    <row r="7" spans="1:26" s="2" customFormat="1" x14ac:dyDescent="0.25">
      <c r="A7" s="2">
        <v>4</v>
      </c>
      <c r="B7" s="1" t="s">
        <v>39</v>
      </c>
      <c r="C7" s="1">
        <v>5</v>
      </c>
      <c r="D7">
        <v>1860</v>
      </c>
      <c r="E7">
        <v>4</v>
      </c>
      <c r="F7" s="3">
        <f t="shared" si="5"/>
        <v>2.1505376344086021E-3</v>
      </c>
      <c r="G7" s="2">
        <v>0.5</v>
      </c>
      <c r="H7" s="3">
        <f t="shared" si="6"/>
        <v>1.0695187165775402E-2</v>
      </c>
      <c r="I7" s="3">
        <f t="shared" si="7"/>
        <v>0.98930481283422456</v>
      </c>
      <c r="J7" s="5">
        <f t="shared" si="14"/>
        <v>99639.444744907159</v>
      </c>
      <c r="K7" s="5">
        <f t="shared" si="8"/>
        <v>1065.6625106407184</v>
      </c>
      <c r="L7" s="5">
        <f t="shared" si="9"/>
        <v>495533.06744793401</v>
      </c>
      <c r="M7" s="5">
        <f t="shared" si="0"/>
        <v>6298368.4686588403</v>
      </c>
      <c r="N7" s="33">
        <f t="shared" si="10"/>
        <v>63.211597422924889</v>
      </c>
      <c r="O7" s="4"/>
      <c r="Q7" s="27" t="s">
        <v>40</v>
      </c>
      <c r="R7" s="29">
        <f t="shared" si="1"/>
        <v>99639.444744907159</v>
      </c>
      <c r="S7" s="29">
        <f t="shared" si="2"/>
        <v>495533.06744793401</v>
      </c>
      <c r="T7" s="35">
        <f t="shared" si="3"/>
        <v>63.211597422924889</v>
      </c>
      <c r="U7" s="42">
        <v>0.96680194174873568</v>
      </c>
      <c r="V7" s="43">
        <f>1-U7</f>
        <v>3.3198058251264317E-2</v>
      </c>
      <c r="W7" s="29">
        <f t="shared" si="11"/>
        <v>479082.33180936979</v>
      </c>
      <c r="X7" s="29">
        <f t="shared" si="4"/>
        <v>5647039.230097509</v>
      </c>
      <c r="Y7" s="35">
        <f t="shared" si="12"/>
        <v>56.674736040077583</v>
      </c>
      <c r="Z7" s="36">
        <f t="shared" si="13"/>
        <v>6.5368613828473059</v>
      </c>
    </row>
    <row r="8" spans="1:26" s="2" customFormat="1" x14ac:dyDescent="0.25">
      <c r="A8" s="2">
        <v>5</v>
      </c>
      <c r="B8" s="1" t="s">
        <v>41</v>
      </c>
      <c r="C8" s="1">
        <v>5</v>
      </c>
      <c r="D8">
        <v>1933</v>
      </c>
      <c r="E8">
        <v>1</v>
      </c>
      <c r="F8" s="3">
        <f t="shared" si="5"/>
        <v>5.1733057423693739E-4</v>
      </c>
      <c r="G8" s="2">
        <v>0.5</v>
      </c>
      <c r="H8" s="3">
        <f t="shared" si="6"/>
        <v>2.5833118057349523E-3</v>
      </c>
      <c r="I8" s="3">
        <f t="shared" si="7"/>
        <v>0.9974166881942651</v>
      </c>
      <c r="J8" s="5">
        <f t="shared" si="14"/>
        <v>98573.782234266444</v>
      </c>
      <c r="K8" s="5">
        <f t="shared" si="8"/>
        <v>254.64681538172681</v>
      </c>
      <c r="L8" s="5">
        <f t="shared" si="9"/>
        <v>492232.29413287796</v>
      </c>
      <c r="M8" s="5">
        <f t="shared" si="0"/>
        <v>5802835.401210906</v>
      </c>
      <c r="N8" s="33">
        <f t="shared" si="10"/>
        <v>58.867939016686236</v>
      </c>
      <c r="O8" s="4"/>
      <c r="Q8" s="27" t="s">
        <v>42</v>
      </c>
      <c r="R8" s="29">
        <f t="shared" si="1"/>
        <v>98573.782234266444</v>
      </c>
      <c r="S8" s="29">
        <f t="shared" si="2"/>
        <v>492232.29413287796</v>
      </c>
      <c r="T8" s="35">
        <f t="shared" si="3"/>
        <v>58.867939016686236</v>
      </c>
      <c r="U8" s="42">
        <v>0.96680194174873568</v>
      </c>
      <c r="V8" s="43">
        <f>1-U8</f>
        <v>3.3198058251264317E-2</v>
      </c>
      <c r="W8" s="29">
        <f t="shared" si="11"/>
        <v>475891.13775910123</v>
      </c>
      <c r="X8" s="29">
        <f t="shared" si="4"/>
        <v>5167956.8982881391</v>
      </c>
      <c r="Y8" s="35">
        <f t="shared" si="12"/>
        <v>52.427296398206401</v>
      </c>
      <c r="Z8" s="36">
        <f t="shared" si="13"/>
        <v>6.4406426184798349</v>
      </c>
    </row>
    <row r="9" spans="1:26" s="2" customFormat="1" x14ac:dyDescent="0.25">
      <c r="A9" s="2">
        <v>6</v>
      </c>
      <c r="B9" s="1" t="s">
        <v>43</v>
      </c>
      <c r="C9" s="1">
        <v>5</v>
      </c>
      <c r="D9">
        <v>1979</v>
      </c>
      <c r="E9">
        <v>5</v>
      </c>
      <c r="F9" s="3">
        <f t="shared" si="5"/>
        <v>2.5265285497726125E-3</v>
      </c>
      <c r="G9" s="2">
        <v>0.5</v>
      </c>
      <c r="H9" s="3">
        <f t="shared" si="6"/>
        <v>1.2553351744915894E-2</v>
      </c>
      <c r="I9" s="3">
        <f t="shared" si="7"/>
        <v>0.9874466482550841</v>
      </c>
      <c r="J9" s="5">
        <f t="shared" si="14"/>
        <v>98319.135418884718</v>
      </c>
      <c r="K9" s="5">
        <f t="shared" si="8"/>
        <v>1234.2346901692786</v>
      </c>
      <c r="L9" s="5">
        <f t="shared" si="9"/>
        <v>488510.09036900039</v>
      </c>
      <c r="M9" s="5">
        <f t="shared" si="0"/>
        <v>5310603.1070780279</v>
      </c>
      <c r="N9" s="33">
        <f t="shared" si="10"/>
        <v>54.013932124732555</v>
      </c>
      <c r="O9" s="4"/>
      <c r="Q9" s="27" t="s">
        <v>44</v>
      </c>
      <c r="R9" s="29">
        <f t="shared" si="1"/>
        <v>98319.135418884718</v>
      </c>
      <c r="S9" s="29">
        <f t="shared" si="2"/>
        <v>488510.09036900039</v>
      </c>
      <c r="T9" s="35">
        <f t="shared" si="3"/>
        <v>54.013932124732555</v>
      </c>
      <c r="U9" s="42">
        <v>0.9555940589531835</v>
      </c>
      <c r="V9" s="43">
        <f t="shared" ref="V9:V22" si="15">1-U9</f>
        <v>4.4405941046816499E-2</v>
      </c>
      <c r="W9" s="29">
        <f t="shared" si="11"/>
        <v>466817.34009529959</v>
      </c>
      <c r="X9" s="29">
        <f t="shared" si="4"/>
        <v>4692065.7605290376</v>
      </c>
      <c r="Y9" s="35">
        <f t="shared" si="12"/>
        <v>47.722813474088035</v>
      </c>
      <c r="Z9" s="36">
        <f t="shared" si="13"/>
        <v>6.2911186506445205</v>
      </c>
    </row>
    <row r="10" spans="1:26" s="2" customFormat="1" x14ac:dyDescent="0.25">
      <c r="A10" s="2">
        <v>7</v>
      </c>
      <c r="B10" s="1" t="s">
        <v>45</v>
      </c>
      <c r="C10" s="1">
        <v>5</v>
      </c>
      <c r="D10">
        <v>2278</v>
      </c>
      <c r="E10">
        <v>1</v>
      </c>
      <c r="F10" s="3">
        <f t="shared" si="5"/>
        <v>4.3898156277436348E-4</v>
      </c>
      <c r="G10" s="2">
        <v>0.5</v>
      </c>
      <c r="H10" s="3">
        <f t="shared" si="6"/>
        <v>2.1925016443762333E-3</v>
      </c>
      <c r="I10" s="3">
        <f t="shared" si="7"/>
        <v>0.99780749835562377</v>
      </c>
      <c r="J10" s="5">
        <f t="shared" si="14"/>
        <v>97084.900728715438</v>
      </c>
      <c r="K10" s="5">
        <f t="shared" si="8"/>
        <v>212.85880449181195</v>
      </c>
      <c r="L10" s="5">
        <f t="shared" si="9"/>
        <v>484892.35663234768</v>
      </c>
      <c r="M10" s="5">
        <f t="shared" si="0"/>
        <v>4822093.0167090278</v>
      </c>
      <c r="N10" s="33">
        <f t="shared" si="10"/>
        <v>49.668825744421511</v>
      </c>
      <c r="O10" s="4"/>
      <c r="Q10" s="27" t="s">
        <v>46</v>
      </c>
      <c r="R10" s="29">
        <f t="shared" si="1"/>
        <v>97084.900728715438</v>
      </c>
      <c r="S10" s="29">
        <f t="shared" si="2"/>
        <v>484892.35663234768</v>
      </c>
      <c r="T10" s="35">
        <f t="shared" si="3"/>
        <v>49.668825744421511</v>
      </c>
      <c r="U10" s="42">
        <v>0.96363095511775332</v>
      </c>
      <c r="V10" s="43">
        <f t="shared" si="15"/>
        <v>3.6369044882246682E-2</v>
      </c>
      <c r="W10" s="29">
        <f t="shared" si="11"/>
        <v>467257.28475092747</v>
      </c>
      <c r="X10" s="29">
        <f t="shared" si="4"/>
        <v>4225248.4204337383</v>
      </c>
      <c r="Y10" s="35">
        <f t="shared" si="12"/>
        <v>43.521169499264978</v>
      </c>
      <c r="Z10" s="36">
        <f t="shared" si="13"/>
        <v>6.1476562451565329</v>
      </c>
    </row>
    <row r="11" spans="1:26" s="2" customFormat="1" x14ac:dyDescent="0.25">
      <c r="A11" s="2">
        <v>8</v>
      </c>
      <c r="B11" s="1" t="s">
        <v>47</v>
      </c>
      <c r="C11" s="1">
        <v>5</v>
      </c>
      <c r="D11">
        <v>2213</v>
      </c>
      <c r="E11">
        <v>9</v>
      </c>
      <c r="F11" s="3">
        <f t="shared" si="5"/>
        <v>4.0668775417984637E-3</v>
      </c>
      <c r="G11" s="2">
        <v>0.5</v>
      </c>
      <c r="H11" s="3">
        <f t="shared" si="6"/>
        <v>2.0129724893759787E-2</v>
      </c>
      <c r="I11" s="3">
        <f t="shared" si="7"/>
        <v>0.97987027510624025</v>
      </c>
      <c r="J11" s="5">
        <f t="shared" si="14"/>
        <v>96872.041924223624</v>
      </c>
      <c r="K11" s="5">
        <f t="shared" si="8"/>
        <v>1950.0075538313861</v>
      </c>
      <c r="L11" s="5">
        <f t="shared" si="9"/>
        <v>479485.19073653966</v>
      </c>
      <c r="M11" s="5">
        <f t="shared" si="0"/>
        <v>4337200.6600766797</v>
      </c>
      <c r="N11" s="33">
        <f t="shared" si="10"/>
        <v>44.772470714196103</v>
      </c>
      <c r="O11" s="4"/>
      <c r="Q11" s="27" t="s">
        <v>48</v>
      </c>
      <c r="R11" s="29">
        <f t="shared" si="1"/>
        <v>96872.041924223624</v>
      </c>
      <c r="S11" s="29">
        <f t="shared" si="2"/>
        <v>479485.19073653966</v>
      </c>
      <c r="T11" s="35">
        <f t="shared" si="3"/>
        <v>44.772470714196103</v>
      </c>
      <c r="U11" s="42">
        <v>0.96005435016735896</v>
      </c>
      <c r="V11" s="43">
        <f t="shared" si="15"/>
        <v>3.9945649832641039E-2</v>
      </c>
      <c r="W11" s="29">
        <f t="shared" si="11"/>
        <v>460331.84320744075</v>
      </c>
      <c r="X11" s="29">
        <f t="shared" si="4"/>
        <v>3757991.135682811</v>
      </c>
      <c r="Y11" s="35">
        <f t="shared" si="12"/>
        <v>38.793351115922903</v>
      </c>
      <c r="Z11" s="36">
        <f t="shared" si="13"/>
        <v>5.9791195982732006</v>
      </c>
    </row>
    <row r="12" spans="1:26" s="2" customFormat="1" x14ac:dyDescent="0.25">
      <c r="A12" s="2">
        <v>9</v>
      </c>
      <c r="B12" s="1" t="s">
        <v>49</v>
      </c>
      <c r="C12" s="1">
        <v>5</v>
      </c>
      <c r="D12">
        <v>2363</v>
      </c>
      <c r="E12">
        <v>9</v>
      </c>
      <c r="F12" s="3">
        <f t="shared" si="5"/>
        <v>3.8087177316969952E-3</v>
      </c>
      <c r="G12" s="2">
        <v>0.5</v>
      </c>
      <c r="H12" s="3">
        <f t="shared" si="6"/>
        <v>1.8863969817648291E-2</v>
      </c>
      <c r="I12" s="3">
        <f t="shared" si="7"/>
        <v>0.98113603018235174</v>
      </c>
      <c r="J12" s="5">
        <f t="shared" si="14"/>
        <v>94922.034370392241</v>
      </c>
      <c r="K12" s="5">
        <f t="shared" si="8"/>
        <v>1790.6063913928529</v>
      </c>
      <c r="L12" s="5">
        <f t="shared" si="9"/>
        <v>470133.65587347909</v>
      </c>
      <c r="M12" s="5">
        <f t="shared" si="0"/>
        <v>3857715.46934014</v>
      </c>
      <c r="N12" s="33">
        <f t="shared" si="10"/>
        <v>40.640884858062265</v>
      </c>
      <c r="O12" s="4"/>
      <c r="Q12" s="27" t="s">
        <v>50</v>
      </c>
      <c r="R12" s="29">
        <f t="shared" si="1"/>
        <v>94922.034370392241</v>
      </c>
      <c r="S12" s="29">
        <f t="shared" si="2"/>
        <v>470133.65587347909</v>
      </c>
      <c r="T12" s="35">
        <f t="shared" si="3"/>
        <v>40.640884858062265</v>
      </c>
      <c r="U12" s="42">
        <v>0.94127750867207383</v>
      </c>
      <c r="V12" s="43">
        <f t="shared" si="15"/>
        <v>5.8722491327926174E-2</v>
      </c>
      <c r="W12" s="29">
        <f t="shared" si="11"/>
        <v>442526.23634348251</v>
      </c>
      <c r="X12" s="29">
        <f t="shared" si="4"/>
        <v>3297659.2924753702</v>
      </c>
      <c r="Y12" s="35">
        <f t="shared" si="12"/>
        <v>34.740714464754085</v>
      </c>
      <c r="Z12" s="36">
        <f t="shared" si="13"/>
        <v>5.9001703933081799</v>
      </c>
    </row>
    <row r="13" spans="1:26" s="2" customFormat="1" x14ac:dyDescent="0.25">
      <c r="A13" s="2">
        <v>10</v>
      </c>
      <c r="B13" s="1" t="s">
        <v>51</v>
      </c>
      <c r="C13" s="1">
        <v>5</v>
      </c>
      <c r="D13">
        <v>2604</v>
      </c>
      <c r="E13">
        <v>9</v>
      </c>
      <c r="F13" s="3">
        <f t="shared" si="5"/>
        <v>3.4562211981566822E-3</v>
      </c>
      <c r="G13" s="2">
        <v>0.5</v>
      </c>
      <c r="H13" s="3">
        <f t="shared" si="6"/>
        <v>1.7133066818960596E-2</v>
      </c>
      <c r="I13" s="3">
        <f t="shared" si="7"/>
        <v>0.98286693318103935</v>
      </c>
      <c r="J13" s="5">
        <f t="shared" si="14"/>
        <v>93131.427978999389</v>
      </c>
      <c r="K13" s="5">
        <f t="shared" si="8"/>
        <v>1595.626978509413</v>
      </c>
      <c r="L13" s="5">
        <f t="shared" si="9"/>
        <v>461668.07244872337</v>
      </c>
      <c r="M13" s="5">
        <f t="shared" si="0"/>
        <v>3387581.8134666611</v>
      </c>
      <c r="N13" s="33">
        <f t="shared" si="10"/>
        <v>36.374206720319393</v>
      </c>
      <c r="O13" s="4"/>
      <c r="Q13" s="27" t="s">
        <v>52</v>
      </c>
      <c r="R13" s="29">
        <f t="shared" si="1"/>
        <v>93131.427978999389</v>
      </c>
      <c r="S13" s="29">
        <f t="shared" si="2"/>
        <v>461668.07244872337</v>
      </c>
      <c r="T13" s="35">
        <f t="shared" si="3"/>
        <v>36.374206720319393</v>
      </c>
      <c r="U13" s="42">
        <v>0.95386474178345915</v>
      </c>
      <c r="V13" s="43">
        <f t="shared" si="15"/>
        <v>4.6135258216540853E-2</v>
      </c>
      <c r="W13" s="29">
        <f t="shared" si="11"/>
        <v>440368.89671596885</v>
      </c>
      <c r="X13" s="29">
        <f t="shared" si="4"/>
        <v>2855133.0561318877</v>
      </c>
      <c r="Y13" s="35">
        <f t="shared" si="12"/>
        <v>30.657030801414365</v>
      </c>
      <c r="Z13" s="36">
        <f t="shared" si="13"/>
        <v>5.7171759189050277</v>
      </c>
    </row>
    <row r="14" spans="1:26" s="2" customFormat="1" x14ac:dyDescent="0.25">
      <c r="A14" s="2">
        <v>11</v>
      </c>
      <c r="B14" s="1" t="s">
        <v>53</v>
      </c>
      <c r="C14" s="1">
        <v>5</v>
      </c>
      <c r="D14">
        <v>2768</v>
      </c>
      <c r="E14">
        <v>23</v>
      </c>
      <c r="F14" s="3">
        <f t="shared" si="5"/>
        <v>8.3092485549132941E-3</v>
      </c>
      <c r="G14" s="2">
        <v>0.5</v>
      </c>
      <c r="H14" s="3">
        <f t="shared" si="6"/>
        <v>4.0700760927269507E-2</v>
      </c>
      <c r="I14" s="3">
        <f t="shared" si="7"/>
        <v>0.95929923907273051</v>
      </c>
      <c r="J14" s="5">
        <f t="shared" si="14"/>
        <v>91535.80100048997</v>
      </c>
      <c r="K14" s="5">
        <f t="shared" si="8"/>
        <v>3725.5767528070592</v>
      </c>
      <c r="L14" s="5">
        <f t="shared" si="9"/>
        <v>448365.06312043226</v>
      </c>
      <c r="M14" s="5">
        <f t="shared" si="0"/>
        <v>2925913.7410179377</v>
      </c>
      <c r="N14" s="33">
        <f t="shared" si="10"/>
        <v>31.964692601556806</v>
      </c>
      <c r="O14" s="4"/>
      <c r="Q14" s="27" t="s">
        <v>54</v>
      </c>
      <c r="R14" s="29">
        <f t="shared" si="1"/>
        <v>91535.80100048997</v>
      </c>
      <c r="S14" s="29">
        <f t="shared" si="2"/>
        <v>448365.06312043226</v>
      </c>
      <c r="T14" s="35">
        <f t="shared" si="3"/>
        <v>31.964692601556806</v>
      </c>
      <c r="U14" s="42">
        <v>0.94210046609890041</v>
      </c>
      <c r="V14" s="43">
        <f t="shared" si="15"/>
        <v>5.7899533901099587E-2</v>
      </c>
      <c r="W14" s="29">
        <f t="shared" si="11"/>
        <v>422404.93494822213</v>
      </c>
      <c r="X14" s="29">
        <f t="shared" si="4"/>
        <v>2414764.1594159189</v>
      </c>
      <c r="Y14" s="35">
        <f t="shared" si="12"/>
        <v>26.380543274024479</v>
      </c>
      <c r="Z14" s="36">
        <f t="shared" si="13"/>
        <v>5.5841493275323266</v>
      </c>
    </row>
    <row r="15" spans="1:26" s="2" customFormat="1" x14ac:dyDescent="0.25">
      <c r="A15" s="2">
        <v>12</v>
      </c>
      <c r="B15" s="1" t="s">
        <v>55</v>
      </c>
      <c r="C15" s="1">
        <v>5</v>
      </c>
      <c r="D15">
        <v>2520</v>
      </c>
      <c r="E15">
        <v>24</v>
      </c>
      <c r="F15" s="3">
        <f t="shared" si="5"/>
        <v>9.5238095238095247E-3</v>
      </c>
      <c r="G15" s="2">
        <v>0.5</v>
      </c>
      <c r="H15" s="3">
        <f t="shared" si="6"/>
        <v>4.651162790697675E-2</v>
      </c>
      <c r="I15" s="3">
        <f t="shared" si="7"/>
        <v>0.95348837209302328</v>
      </c>
      <c r="J15" s="5">
        <f t="shared" si="14"/>
        <v>87810.224247682912</v>
      </c>
      <c r="K15" s="5">
        <f t="shared" si="8"/>
        <v>4084.1964766364149</v>
      </c>
      <c r="L15" s="5">
        <f t="shared" si="9"/>
        <v>428840.63004682359</v>
      </c>
      <c r="M15" s="5">
        <f t="shared" si="0"/>
        <v>2477548.6778975055</v>
      </c>
      <c r="N15" s="33">
        <f t="shared" si="10"/>
        <v>28.214808686846983</v>
      </c>
      <c r="O15" s="4"/>
      <c r="Q15" s="27" t="s">
        <v>56</v>
      </c>
      <c r="R15" s="29">
        <f t="shared" si="1"/>
        <v>87810.224247682912</v>
      </c>
      <c r="S15" s="29">
        <f t="shared" si="2"/>
        <v>428840.63004682359</v>
      </c>
      <c r="T15" s="35">
        <f t="shared" si="3"/>
        <v>28.214808686846983</v>
      </c>
      <c r="U15" s="42">
        <v>0.91645683631107144</v>
      </c>
      <c r="V15" s="43">
        <f t="shared" si="15"/>
        <v>8.3543163688928557E-2</v>
      </c>
      <c r="W15" s="29">
        <f t="shared" si="11"/>
        <v>393013.92709435854</v>
      </c>
      <c r="X15" s="29">
        <f t="shared" si="4"/>
        <v>1992359.2244676966</v>
      </c>
      <c r="Y15" s="35">
        <f t="shared" si="12"/>
        <v>22.689376340139226</v>
      </c>
      <c r="Z15" s="36">
        <f t="shared" si="13"/>
        <v>5.5254323467077562</v>
      </c>
    </row>
    <row r="16" spans="1:26" s="2" customFormat="1" x14ac:dyDescent="0.25">
      <c r="A16" s="2">
        <v>13</v>
      </c>
      <c r="B16" s="1" t="s">
        <v>57</v>
      </c>
      <c r="C16" s="1">
        <v>5</v>
      </c>
      <c r="D16">
        <v>2204</v>
      </c>
      <c r="E16">
        <v>21</v>
      </c>
      <c r="F16" s="3">
        <f t="shared" si="5"/>
        <v>9.5281306715063515E-3</v>
      </c>
      <c r="G16" s="2">
        <v>0.5</v>
      </c>
      <c r="H16" s="3">
        <f t="shared" si="6"/>
        <v>4.653224019499224E-2</v>
      </c>
      <c r="I16" s="3">
        <f t="shared" si="7"/>
        <v>0.95346775980500775</v>
      </c>
      <c r="J16" s="5">
        <f t="shared" si="14"/>
        <v>83726.027771046502</v>
      </c>
      <c r="K16" s="5">
        <f t="shared" si="8"/>
        <v>3895.9596348149266</v>
      </c>
      <c r="L16" s="5">
        <f t="shared" si="9"/>
        <v>408890.23976819526</v>
      </c>
      <c r="M16" s="5">
        <f t="shared" si="0"/>
        <v>2048708.0478506817</v>
      </c>
      <c r="N16" s="33">
        <f t="shared" si="10"/>
        <v>24.46918959840049</v>
      </c>
      <c r="O16" s="4"/>
      <c r="Q16" s="27" t="s">
        <v>58</v>
      </c>
      <c r="R16" s="29">
        <f t="shared" si="1"/>
        <v>83726.027771046502</v>
      </c>
      <c r="S16" s="29">
        <f t="shared" si="2"/>
        <v>408890.23976819526</v>
      </c>
      <c r="T16" s="35">
        <f t="shared" si="3"/>
        <v>24.46918959840049</v>
      </c>
      <c r="U16" s="42">
        <v>0.8859396016463057</v>
      </c>
      <c r="V16" s="43">
        <f t="shared" si="15"/>
        <v>0.1140603983536943</v>
      </c>
      <c r="W16" s="29">
        <f t="shared" si="11"/>
        <v>362252.0561372973</v>
      </c>
      <c r="X16" s="29">
        <f t="shared" si="4"/>
        <v>1599345.2973733381</v>
      </c>
      <c r="Y16" s="35">
        <f t="shared" si="12"/>
        <v>19.102127975625898</v>
      </c>
      <c r="Z16" s="36">
        <f t="shared" si="13"/>
        <v>5.3670616227745924</v>
      </c>
    </row>
    <row r="17" spans="1:26" s="2" customFormat="1" x14ac:dyDescent="0.25">
      <c r="A17" s="2">
        <v>14</v>
      </c>
      <c r="B17" s="1" t="s">
        <v>59</v>
      </c>
      <c r="C17" s="1">
        <v>5</v>
      </c>
      <c r="D17">
        <v>1789</v>
      </c>
      <c r="E17">
        <v>29</v>
      </c>
      <c r="F17" s="3">
        <f t="shared" si="5"/>
        <v>1.621017328116266E-2</v>
      </c>
      <c r="G17" s="2">
        <v>0.5</v>
      </c>
      <c r="H17" s="3">
        <f t="shared" si="6"/>
        <v>7.7894171367177009E-2</v>
      </c>
      <c r="I17" s="3">
        <f t="shared" si="7"/>
        <v>0.92210582863282298</v>
      </c>
      <c r="J17" s="5">
        <f t="shared" si="14"/>
        <v>79830.068136231581</v>
      </c>
      <c r="K17" s="5">
        <f t="shared" si="8"/>
        <v>6218.29700765704</v>
      </c>
      <c r="L17" s="5">
        <f t="shared" si="9"/>
        <v>383604.59816201532</v>
      </c>
      <c r="M17" s="5">
        <f t="shared" si="0"/>
        <v>1639817.8080824865</v>
      </c>
      <c r="N17" s="33">
        <f t="shared" si="10"/>
        <v>20.541355486307555</v>
      </c>
      <c r="O17" s="4"/>
      <c r="Q17" s="27" t="s">
        <v>60</v>
      </c>
      <c r="R17" s="29">
        <f t="shared" si="1"/>
        <v>79830.068136231581</v>
      </c>
      <c r="S17" s="29">
        <f t="shared" si="2"/>
        <v>383604.59816201532</v>
      </c>
      <c r="T17" s="35">
        <f t="shared" si="3"/>
        <v>20.541355486307555</v>
      </c>
      <c r="U17" s="42">
        <v>0.85631920960893304</v>
      </c>
      <c r="V17" s="43">
        <f t="shared" si="15"/>
        <v>0.14368079039106696</v>
      </c>
      <c r="W17" s="29">
        <f t="shared" si="11"/>
        <v>328487.98630044935</v>
      </c>
      <c r="X17" s="29">
        <f t="shared" si="4"/>
        <v>1237093.2412360408</v>
      </c>
      <c r="Y17" s="35">
        <f t="shared" si="12"/>
        <v>15.496582554895442</v>
      </c>
      <c r="Z17" s="36">
        <f t="shared" si="13"/>
        <v>5.0447729314121137</v>
      </c>
    </row>
    <row r="18" spans="1:26" s="2" customFormat="1" x14ac:dyDescent="0.25">
      <c r="A18" s="2">
        <v>15</v>
      </c>
      <c r="B18" s="1" t="s">
        <v>61</v>
      </c>
      <c r="C18" s="1">
        <v>5</v>
      </c>
      <c r="D18">
        <v>1398</v>
      </c>
      <c r="E18">
        <v>35</v>
      </c>
      <c r="F18" s="3">
        <f t="shared" si="5"/>
        <v>2.503576537911302E-2</v>
      </c>
      <c r="G18" s="2">
        <v>0.5</v>
      </c>
      <c r="H18" s="3">
        <f t="shared" si="6"/>
        <v>0.11780545270952542</v>
      </c>
      <c r="I18" s="3">
        <f t="shared" si="7"/>
        <v>0.88219454729047464</v>
      </c>
      <c r="J18" s="5">
        <f t="shared" si="14"/>
        <v>73611.771128574546</v>
      </c>
      <c r="K18" s="5">
        <f t="shared" si="8"/>
        <v>8671.8680225516964</v>
      </c>
      <c r="L18" s="5">
        <f t="shared" si="9"/>
        <v>346379.18558649346</v>
      </c>
      <c r="M18" s="5">
        <f t="shared" si="0"/>
        <v>1256213.2099204711</v>
      </c>
      <c r="N18" s="33">
        <f t="shared" si="10"/>
        <v>17.065384933155553</v>
      </c>
      <c r="O18" s="4"/>
      <c r="Q18" s="27" t="s">
        <v>62</v>
      </c>
      <c r="R18" s="29">
        <f t="shared" si="1"/>
        <v>73611.771128574546</v>
      </c>
      <c r="S18" s="29">
        <f t="shared" si="2"/>
        <v>346379.18558649346</v>
      </c>
      <c r="T18" s="35">
        <f t="shared" si="3"/>
        <v>17.065384933155553</v>
      </c>
      <c r="U18" s="42">
        <v>0.77613843304153718</v>
      </c>
      <c r="V18" s="43">
        <f t="shared" si="15"/>
        <v>0.22386156695846282</v>
      </c>
      <c r="W18" s="29">
        <f t="shared" si="11"/>
        <v>268838.19833930483</v>
      </c>
      <c r="X18" s="29">
        <f t="shared" si="4"/>
        <v>908605.25493559148</v>
      </c>
      <c r="Y18" s="35">
        <f t="shared" si="12"/>
        <v>12.343205998244077</v>
      </c>
      <c r="Z18" s="36">
        <f t="shared" si="13"/>
        <v>4.7221789349114758</v>
      </c>
    </row>
    <row r="19" spans="1:26" s="2" customFormat="1" x14ac:dyDescent="0.25">
      <c r="A19" s="2">
        <v>16</v>
      </c>
      <c r="B19" s="1" t="s">
        <v>63</v>
      </c>
      <c r="C19" s="1">
        <v>5</v>
      </c>
      <c r="D19">
        <v>977</v>
      </c>
      <c r="E19">
        <v>36</v>
      </c>
      <c r="F19" s="3">
        <f t="shared" si="5"/>
        <v>3.6847492323439097E-2</v>
      </c>
      <c r="G19" s="2">
        <v>0.5</v>
      </c>
      <c r="H19" s="3">
        <f t="shared" si="6"/>
        <v>0.16869728209934393</v>
      </c>
      <c r="I19" s="3">
        <f t="shared" si="7"/>
        <v>0.83130271790065602</v>
      </c>
      <c r="J19" s="5">
        <f t="shared" si="14"/>
        <v>64939.903106022852</v>
      </c>
      <c r="K19" s="5">
        <f t="shared" si="8"/>
        <v>10955.185153780798</v>
      </c>
      <c r="L19" s="5">
        <f t="shared" si="9"/>
        <v>297311.55264566222</v>
      </c>
      <c r="M19" s="5">
        <f t="shared" si="0"/>
        <v>909834.02433397749</v>
      </c>
      <c r="N19" s="33">
        <f t="shared" si="10"/>
        <v>14.010400090196546</v>
      </c>
      <c r="O19" s="4"/>
      <c r="Q19" s="27" t="s">
        <v>64</v>
      </c>
      <c r="R19" s="29">
        <f t="shared" si="1"/>
        <v>64939.903106022852</v>
      </c>
      <c r="S19" s="29">
        <f t="shared" si="2"/>
        <v>297311.55264566222</v>
      </c>
      <c r="T19" s="35">
        <f t="shared" si="3"/>
        <v>14.010400090196546</v>
      </c>
      <c r="U19" s="42">
        <v>0.73716277889453141</v>
      </c>
      <c r="V19" s="43">
        <f t="shared" si="15"/>
        <v>0.26283722110546859</v>
      </c>
      <c r="W19" s="29">
        <f t="shared" si="11"/>
        <v>219167.01034572412</v>
      </c>
      <c r="X19" s="29">
        <f t="shared" si="4"/>
        <v>639767.05659628659</v>
      </c>
      <c r="Y19" s="35">
        <f t="shared" si="12"/>
        <v>9.8516786443580546</v>
      </c>
      <c r="Z19" s="36">
        <f t="shared" si="13"/>
        <v>4.1587214458384913</v>
      </c>
    </row>
    <row r="20" spans="1:26" s="2" customFormat="1" x14ac:dyDescent="0.25">
      <c r="A20" s="2">
        <v>17</v>
      </c>
      <c r="B20" s="1" t="s">
        <v>65</v>
      </c>
      <c r="C20" s="1">
        <v>5</v>
      </c>
      <c r="D20">
        <v>561</v>
      </c>
      <c r="E20">
        <v>36</v>
      </c>
      <c r="F20" s="3">
        <f t="shared" si="5"/>
        <v>6.4171122994652413E-2</v>
      </c>
      <c r="G20" s="2">
        <v>0.5</v>
      </c>
      <c r="H20" s="3">
        <f t="shared" si="6"/>
        <v>0.27649769585253464</v>
      </c>
      <c r="I20" s="3">
        <f t="shared" si="7"/>
        <v>0.7235023041474653</v>
      </c>
      <c r="J20" s="5">
        <f t="shared" si="14"/>
        <v>53984.717952242048</v>
      </c>
      <c r="K20" s="5">
        <f t="shared" si="8"/>
        <v>14926.650125043889</v>
      </c>
      <c r="L20" s="5">
        <f t="shared" si="9"/>
        <v>232606.96444860051</v>
      </c>
      <c r="M20" s="5">
        <f t="shared" si="0"/>
        <v>612522.47168831527</v>
      </c>
      <c r="N20" s="33">
        <f t="shared" si="10"/>
        <v>11.3462197251857</v>
      </c>
      <c r="O20" s="4"/>
      <c r="Q20" s="27" t="s">
        <v>66</v>
      </c>
      <c r="R20" s="29">
        <f t="shared" si="1"/>
        <v>53984.717952242048</v>
      </c>
      <c r="S20" s="29">
        <f t="shared" si="2"/>
        <v>232606.96444860051</v>
      </c>
      <c r="T20" s="35">
        <f t="shared" si="3"/>
        <v>11.3462197251857</v>
      </c>
      <c r="U20" s="42">
        <v>0.7271372759570951</v>
      </c>
      <c r="V20" s="43">
        <f t="shared" si="15"/>
        <v>0.2728627240429049</v>
      </c>
      <c r="W20" s="29">
        <f t="shared" si="11"/>
        <v>169137.19449780424</v>
      </c>
      <c r="X20" s="29">
        <f t="shared" si="4"/>
        <v>420600.04625056242</v>
      </c>
      <c r="Y20" s="35">
        <f t="shared" si="12"/>
        <v>7.7910946320521512</v>
      </c>
      <c r="Z20" s="36">
        <f t="shared" si="13"/>
        <v>3.5551250931335483</v>
      </c>
    </row>
    <row r="21" spans="1:26" s="2" customFormat="1" x14ac:dyDescent="0.25">
      <c r="A21" s="2">
        <v>18</v>
      </c>
      <c r="B21" s="1" t="s">
        <v>67</v>
      </c>
      <c r="C21" s="1">
        <v>5</v>
      </c>
      <c r="D21">
        <v>305</v>
      </c>
      <c r="E21">
        <v>24</v>
      </c>
      <c r="F21" s="3">
        <f t="shared" si="5"/>
        <v>7.8688524590163941E-2</v>
      </c>
      <c r="G21" s="2">
        <v>0.5</v>
      </c>
      <c r="H21" s="3">
        <f t="shared" si="6"/>
        <v>0.32876712328767127</v>
      </c>
      <c r="I21" s="3">
        <f t="shared" si="7"/>
        <v>0.67123287671232879</v>
      </c>
      <c r="J21" s="5">
        <f t="shared" si="14"/>
        <v>39058.06782719816</v>
      </c>
      <c r="K21" s="5">
        <f t="shared" si="8"/>
        <v>12841.008600722684</v>
      </c>
      <c r="L21" s="5">
        <f t="shared" si="9"/>
        <v>163187.81763418409</v>
      </c>
      <c r="M21" s="5">
        <f>L21+M22</f>
        <v>379915.50723971473</v>
      </c>
      <c r="N21" s="33">
        <f t="shared" si="10"/>
        <v>9.726940639269408</v>
      </c>
      <c r="O21" s="4"/>
      <c r="Q21" s="27" t="s">
        <v>68</v>
      </c>
      <c r="R21" s="29">
        <f t="shared" si="1"/>
        <v>39058.06782719816</v>
      </c>
      <c r="S21" s="29">
        <f t="shared" si="2"/>
        <v>163187.81763418409</v>
      </c>
      <c r="T21" s="35">
        <f t="shared" si="3"/>
        <v>9.726940639269408</v>
      </c>
      <c r="U21" s="42">
        <v>0.68635947845240242</v>
      </c>
      <c r="V21" s="43">
        <f t="shared" si="15"/>
        <v>0.31364052154759758</v>
      </c>
      <c r="W21" s="29">
        <f t="shared" si="11"/>
        <v>112005.50540118435</v>
      </c>
      <c r="X21" s="29">
        <f>X22+W21</f>
        <v>251462.85175275817</v>
      </c>
      <c r="Y21" s="35">
        <f t="shared" si="12"/>
        <v>6.4381795040473442</v>
      </c>
      <c r="Z21" s="36">
        <f t="shared" si="13"/>
        <v>3.2887611352220638</v>
      </c>
    </row>
    <row r="22" spans="1:26" s="2" customFormat="1" x14ac:dyDescent="0.25">
      <c r="A22" s="12">
        <v>19</v>
      </c>
      <c r="B22" s="13" t="s">
        <v>69</v>
      </c>
      <c r="C22" s="12"/>
      <c r="D22">
        <v>248</v>
      </c>
      <c r="E22">
        <v>30</v>
      </c>
      <c r="F22" s="17">
        <f t="shared" si="5"/>
        <v>0.12096774193548387</v>
      </c>
      <c r="G22" s="12"/>
      <c r="H22" s="17">
        <v>1</v>
      </c>
      <c r="I22" s="17">
        <f t="shared" si="7"/>
        <v>0</v>
      </c>
      <c r="J22" s="21">
        <f t="shared" si="14"/>
        <v>26217.059226475478</v>
      </c>
      <c r="K22" s="21">
        <f t="shared" si="8"/>
        <v>26217.059226475478</v>
      </c>
      <c r="L22" s="21">
        <f>K22/F22</f>
        <v>216727.68960553061</v>
      </c>
      <c r="M22" s="21">
        <f>L22</f>
        <v>216727.68960553061</v>
      </c>
      <c r="N22" s="34">
        <f t="shared" si="10"/>
        <v>8.2666666666666657</v>
      </c>
      <c r="O22" s="4"/>
      <c r="Q22" s="30" t="s">
        <v>69</v>
      </c>
      <c r="R22" s="31">
        <f t="shared" si="1"/>
        <v>26217.059226475478</v>
      </c>
      <c r="S22" s="31">
        <f t="shared" si="2"/>
        <v>216727.68960553061</v>
      </c>
      <c r="T22" s="38">
        <f t="shared" si="3"/>
        <v>8.2666666666666657</v>
      </c>
      <c r="U22" s="44">
        <v>0.64346806172022719</v>
      </c>
      <c r="V22" s="45">
        <f t="shared" si="15"/>
        <v>0.35653193827977281</v>
      </c>
      <c r="W22" s="31">
        <f t="shared" si="11"/>
        <v>139457.34635157383</v>
      </c>
      <c r="X22" s="31">
        <f>W22</f>
        <v>139457.34635157383</v>
      </c>
      <c r="Y22" s="38">
        <f t="shared" si="12"/>
        <v>5.3193359768872117</v>
      </c>
      <c r="Z22" s="37">
        <f t="shared" si="13"/>
        <v>2.947330689779454</v>
      </c>
    </row>
    <row r="23" spans="1:26" s="2" customFormat="1" ht="13.2" x14ac:dyDescent="0.25">
      <c r="B23" s="2" t="s">
        <v>70</v>
      </c>
      <c r="D23" s="25">
        <f>SUM(D4:D22)</f>
        <v>31082</v>
      </c>
      <c r="E23" s="25">
        <f>SUM(E4:E22)</f>
        <v>297</v>
      </c>
    </row>
    <row r="24" spans="1:26" s="2" customFormat="1" ht="13.2" x14ac:dyDescent="0.25">
      <c r="D24" s="14"/>
      <c r="E24" s="14"/>
      <c r="F24" s="5"/>
    </row>
    <row r="25" spans="1:26" x14ac:dyDescent="0.25">
      <c r="D25" s="15"/>
      <c r="E25" s="15"/>
      <c r="K25" s="16"/>
    </row>
    <row r="26" spans="1:26" s="2" customFormat="1" ht="18" thickBot="1" x14ac:dyDescent="0.35">
      <c r="B26" s="73" t="s">
        <v>88</v>
      </c>
      <c r="C26" s="73"/>
      <c r="D26" s="73"/>
      <c r="E26" s="73"/>
      <c r="F26" s="73"/>
      <c r="G26" s="73"/>
      <c r="H26" s="73"/>
      <c r="I26" s="73"/>
      <c r="J26" s="73"/>
      <c r="K26" s="73"/>
      <c r="L26" s="73"/>
      <c r="M26" s="73"/>
      <c r="N26" s="73"/>
      <c r="Q26" s="60" t="s">
        <v>91</v>
      </c>
      <c r="R26" s="61"/>
      <c r="S26" s="61"/>
      <c r="T26" s="61"/>
      <c r="U26" s="61"/>
      <c r="V26" s="61"/>
      <c r="W26" s="61"/>
      <c r="X26" s="61"/>
      <c r="Y26" s="61"/>
      <c r="Z26" s="62"/>
    </row>
    <row r="27" spans="1:26" s="9" customFormat="1" ht="14.25" customHeight="1" x14ac:dyDescent="0.35">
      <c r="A27" s="7"/>
      <c r="B27" s="67" t="s">
        <v>0</v>
      </c>
      <c r="C27" s="6" t="s">
        <v>1</v>
      </c>
      <c r="D27" s="8" t="s">
        <v>71</v>
      </c>
      <c r="E27" s="8" t="s">
        <v>72</v>
      </c>
      <c r="F27" s="8" t="s">
        <v>73</v>
      </c>
      <c r="G27" s="8" t="s">
        <v>5</v>
      </c>
      <c r="H27" s="8" t="s">
        <v>74</v>
      </c>
      <c r="I27" s="8" t="s">
        <v>75</v>
      </c>
      <c r="J27" s="8" t="s">
        <v>76</v>
      </c>
      <c r="K27" s="8" t="s">
        <v>77</v>
      </c>
      <c r="L27" s="8" t="s">
        <v>78</v>
      </c>
      <c r="M27" s="8" t="s">
        <v>79</v>
      </c>
      <c r="N27" s="22" t="s">
        <v>80</v>
      </c>
      <c r="Q27" s="26" t="s">
        <v>13</v>
      </c>
      <c r="R27" s="63" t="s">
        <v>14</v>
      </c>
      <c r="S27" s="63"/>
      <c r="T27" s="63"/>
      <c r="U27" s="64" t="s">
        <v>15</v>
      </c>
      <c r="V27" s="65" t="s">
        <v>16</v>
      </c>
      <c r="W27" s="66" t="s">
        <v>17</v>
      </c>
      <c r="X27" s="66" t="s">
        <v>18</v>
      </c>
      <c r="Y27" s="59" t="s">
        <v>19</v>
      </c>
      <c r="Z27" s="59" t="s">
        <v>20</v>
      </c>
    </row>
    <row r="28" spans="1:26" s="10" customFormat="1" ht="32.549999999999997" customHeight="1" thickBot="1" x14ac:dyDescent="0.35">
      <c r="B28" s="68"/>
      <c r="C28" s="11"/>
      <c r="D28" s="23" t="s">
        <v>21</v>
      </c>
      <c r="E28" s="23" t="s">
        <v>22</v>
      </c>
      <c r="F28" s="23" t="s">
        <v>23</v>
      </c>
      <c r="G28" s="23"/>
      <c r="H28" s="23" t="s">
        <v>24</v>
      </c>
      <c r="I28" s="23" t="s">
        <v>25</v>
      </c>
      <c r="J28" s="23" t="s">
        <v>26</v>
      </c>
      <c r="K28" s="23" t="s">
        <v>27</v>
      </c>
      <c r="L28" s="23" t="s">
        <v>28</v>
      </c>
      <c r="M28" s="23" t="s">
        <v>29</v>
      </c>
      <c r="N28" s="24" t="s">
        <v>30</v>
      </c>
      <c r="Q28" s="27" t="s">
        <v>31</v>
      </c>
      <c r="R28" s="28" t="s">
        <v>32</v>
      </c>
      <c r="S28" s="28" t="s">
        <v>33</v>
      </c>
      <c r="T28" s="28" t="s">
        <v>34</v>
      </c>
      <c r="U28" s="64"/>
      <c r="V28" s="65"/>
      <c r="W28" s="66"/>
      <c r="X28" s="66"/>
      <c r="Y28" s="59"/>
      <c r="Z28" s="59"/>
    </row>
    <row r="29" spans="1:26" s="2" customFormat="1" x14ac:dyDescent="0.25">
      <c r="A29" s="2">
        <v>1</v>
      </c>
      <c r="B29" s="1">
        <v>0</v>
      </c>
      <c r="C29" s="1">
        <v>1</v>
      </c>
      <c r="D29">
        <v>208</v>
      </c>
      <c r="E29"/>
      <c r="F29" s="3">
        <f>E29/D29</f>
        <v>0</v>
      </c>
      <c r="G29" s="2">
        <v>0.3</v>
      </c>
      <c r="H29" s="18">
        <f>C29*F29/(1+(1-G29)*C29*F29)</f>
        <v>0</v>
      </c>
      <c r="I29" s="18">
        <f>1-H29</f>
        <v>1</v>
      </c>
      <c r="J29" s="19">
        <v>100000</v>
      </c>
      <c r="K29" s="20">
        <f>J29*H29</f>
        <v>0</v>
      </c>
      <c r="L29" s="20">
        <f>C29*(J30+G29*K29)</f>
        <v>100000</v>
      </c>
      <c r="M29" s="5">
        <f t="shared" ref="M29:M45" si="16">L29+M30</f>
        <v>7968011.0196130769</v>
      </c>
      <c r="N29" s="32">
        <f>M29/J29</f>
        <v>79.680110196130769</v>
      </c>
      <c r="O29" s="4"/>
      <c r="Q29" s="39">
        <v>0</v>
      </c>
      <c r="R29" s="29">
        <f t="shared" ref="R29:R47" si="17">J29</f>
        <v>100000</v>
      </c>
      <c r="S29" s="29">
        <f t="shared" ref="S29:S47" si="18">L29</f>
        <v>100000</v>
      </c>
      <c r="T29" s="35">
        <f t="shared" ref="T29:T47" si="19">N29</f>
        <v>79.680110196130769</v>
      </c>
      <c r="U29" s="42">
        <v>0.95864674002964168</v>
      </c>
      <c r="V29" s="43">
        <f>1-U29</f>
        <v>4.1353259970358325E-2</v>
      </c>
      <c r="W29" s="29">
        <f>S29*U29</f>
        <v>95864.674002964166</v>
      </c>
      <c r="X29" s="29">
        <f t="shared" ref="X29:X45" si="20">X30+W29</f>
        <v>7030177.0938723199</v>
      </c>
      <c r="Y29" s="40">
        <f>X29/R29</f>
        <v>70.301770938723195</v>
      </c>
      <c r="Z29" s="36">
        <f>T29-Y29</f>
        <v>9.3783392574075748</v>
      </c>
    </row>
    <row r="30" spans="1:26" s="2" customFormat="1" x14ac:dyDescent="0.25">
      <c r="A30" s="2">
        <v>2</v>
      </c>
      <c r="B30" s="1" t="s">
        <v>35</v>
      </c>
      <c r="C30" s="1">
        <v>4</v>
      </c>
      <c r="D30">
        <v>1084</v>
      </c>
      <c r="E30"/>
      <c r="F30" s="3">
        <f t="shared" ref="F30:F47" si="21">E30/D30</f>
        <v>0</v>
      </c>
      <c r="G30" s="2">
        <v>0.4</v>
      </c>
      <c r="H30" s="3">
        <f t="shared" ref="H30:H46" si="22">C30*F30/(1+(1-G30)*C30*F30)</f>
        <v>0</v>
      </c>
      <c r="I30" s="3">
        <f t="shared" ref="I30:I47" si="23">1-H30</f>
        <v>1</v>
      </c>
      <c r="J30" s="5">
        <f>I29*J29</f>
        <v>100000</v>
      </c>
      <c r="K30" s="5">
        <f t="shared" ref="K30:K47" si="24">J30*H30</f>
        <v>0</v>
      </c>
      <c r="L30" s="5">
        <f t="shared" ref="L30:L46" si="25">C30*(J31+G30*K30)</f>
        <v>400000</v>
      </c>
      <c r="M30" s="5">
        <f t="shared" si="16"/>
        <v>7868011.0196130769</v>
      </c>
      <c r="N30" s="33">
        <f t="shared" ref="N30:N47" si="26">M30/J30</f>
        <v>78.680110196130769</v>
      </c>
      <c r="O30" s="4"/>
      <c r="Q30" s="27" t="s">
        <v>36</v>
      </c>
      <c r="R30" s="29">
        <f t="shared" si="17"/>
        <v>100000</v>
      </c>
      <c r="S30" s="29">
        <f t="shared" si="18"/>
        <v>400000</v>
      </c>
      <c r="T30" s="35">
        <f t="shared" si="19"/>
        <v>78.680110196130769</v>
      </c>
      <c r="U30" s="42">
        <v>0.95864674002964168</v>
      </c>
      <c r="V30" s="43">
        <f>1-U30</f>
        <v>4.1353259970358325E-2</v>
      </c>
      <c r="W30" s="29">
        <f t="shared" ref="W30:W47" si="27">S30*U30</f>
        <v>383458.69601185666</v>
      </c>
      <c r="X30" s="29">
        <f t="shared" si="20"/>
        <v>6934312.4198693559</v>
      </c>
      <c r="Y30" s="35">
        <f t="shared" ref="Y30:Y47" si="28">X30/R30</f>
        <v>69.343124198693559</v>
      </c>
      <c r="Z30" s="36">
        <f t="shared" ref="Z30:Z47" si="29">T30-Y30</f>
        <v>9.3369859974372105</v>
      </c>
    </row>
    <row r="31" spans="1:26" s="2" customFormat="1" x14ac:dyDescent="0.25">
      <c r="A31" s="2">
        <v>3</v>
      </c>
      <c r="B31" s="1" t="s">
        <v>37</v>
      </c>
      <c r="C31" s="1">
        <v>5</v>
      </c>
      <c r="D31">
        <v>1569</v>
      </c>
      <c r="E31">
        <v>1</v>
      </c>
      <c r="F31" s="3">
        <f t="shared" si="21"/>
        <v>6.3734862970044612E-4</v>
      </c>
      <c r="G31" s="2">
        <v>0.5</v>
      </c>
      <c r="H31" s="3">
        <f t="shared" si="22"/>
        <v>3.181673560292714E-3</v>
      </c>
      <c r="I31" s="3">
        <f t="shared" si="23"/>
        <v>0.99681832643970725</v>
      </c>
      <c r="J31" s="5">
        <f t="shared" ref="J31:J47" si="30">I30*J30</f>
        <v>100000</v>
      </c>
      <c r="K31" s="5">
        <f t="shared" si="24"/>
        <v>318.16735602927139</v>
      </c>
      <c r="L31" s="5">
        <f t="shared" si="25"/>
        <v>499204.58160992683</v>
      </c>
      <c r="M31" s="5">
        <f t="shared" si="16"/>
        <v>7468011.0196130769</v>
      </c>
      <c r="N31" s="33">
        <f t="shared" si="26"/>
        <v>74.680110196130769</v>
      </c>
      <c r="O31" s="4"/>
      <c r="Q31" s="27" t="s">
        <v>38</v>
      </c>
      <c r="R31" s="29">
        <f t="shared" si="17"/>
        <v>100000</v>
      </c>
      <c r="S31" s="29">
        <f t="shared" si="18"/>
        <v>499204.58160992683</v>
      </c>
      <c r="T31" s="35">
        <f t="shared" si="19"/>
        <v>74.680110196130769</v>
      </c>
      <c r="U31" s="42">
        <v>0.95864674002964168</v>
      </c>
      <c r="V31" s="43">
        <f>1-U31</f>
        <v>4.1353259970358325E-2</v>
      </c>
      <c r="W31" s="29">
        <f t="shared" si="27"/>
        <v>478560.84476821759</v>
      </c>
      <c r="X31" s="29">
        <f t="shared" si="20"/>
        <v>6550853.7238574997</v>
      </c>
      <c r="Y31" s="35">
        <f t="shared" si="28"/>
        <v>65.508537238575002</v>
      </c>
      <c r="Z31" s="36">
        <f t="shared" si="29"/>
        <v>9.1715729575557674</v>
      </c>
    </row>
    <row r="32" spans="1:26" s="2" customFormat="1" x14ac:dyDescent="0.25">
      <c r="A32" s="2">
        <v>4</v>
      </c>
      <c r="B32" s="1" t="s">
        <v>39</v>
      </c>
      <c r="C32" s="1">
        <v>5</v>
      </c>
      <c r="D32">
        <v>1734</v>
      </c>
      <c r="E32"/>
      <c r="F32" s="3">
        <f t="shared" si="21"/>
        <v>0</v>
      </c>
      <c r="G32" s="2">
        <v>0.5</v>
      </c>
      <c r="H32" s="3">
        <f t="shared" si="22"/>
        <v>0</v>
      </c>
      <c r="I32" s="3">
        <f t="shared" si="23"/>
        <v>1</v>
      </c>
      <c r="J32" s="5">
        <f t="shared" si="30"/>
        <v>99681.832643970731</v>
      </c>
      <c r="K32" s="5">
        <f t="shared" si="24"/>
        <v>0</v>
      </c>
      <c r="L32" s="5">
        <f t="shared" si="25"/>
        <v>498409.16321985365</v>
      </c>
      <c r="M32" s="5">
        <f t="shared" si="16"/>
        <v>6968806.4380031498</v>
      </c>
      <c r="N32" s="33">
        <f t="shared" si="26"/>
        <v>69.910496759157041</v>
      </c>
      <c r="O32" s="4"/>
      <c r="Q32" s="27" t="s">
        <v>40</v>
      </c>
      <c r="R32" s="29">
        <f t="shared" si="17"/>
        <v>99681.832643970731</v>
      </c>
      <c r="S32" s="29">
        <f t="shared" si="18"/>
        <v>498409.16321985365</v>
      </c>
      <c r="T32" s="35">
        <f t="shared" si="19"/>
        <v>69.910496759157041</v>
      </c>
      <c r="U32" s="42">
        <v>0.95864674002964168</v>
      </c>
      <c r="V32" s="43">
        <f>1-U32</f>
        <v>4.1353259970358325E-2</v>
      </c>
      <c r="W32" s="29">
        <f t="shared" si="27"/>
        <v>477798.31952161429</v>
      </c>
      <c r="X32" s="29">
        <f t="shared" si="20"/>
        <v>6072292.8790892819</v>
      </c>
      <c r="Y32" s="35">
        <f t="shared" si="28"/>
        <v>60.916745990991423</v>
      </c>
      <c r="Z32" s="36">
        <f t="shared" si="29"/>
        <v>8.9937507681656186</v>
      </c>
    </row>
    <row r="33" spans="1:26" s="2" customFormat="1" x14ac:dyDescent="0.25">
      <c r="A33" s="2">
        <v>5</v>
      </c>
      <c r="B33" s="1" t="s">
        <v>41</v>
      </c>
      <c r="C33" s="1">
        <v>5</v>
      </c>
      <c r="D33">
        <v>1892</v>
      </c>
      <c r="E33">
        <v>1</v>
      </c>
      <c r="F33" s="3">
        <f t="shared" si="21"/>
        <v>5.2854122621564484E-4</v>
      </c>
      <c r="G33" s="2">
        <v>0.5</v>
      </c>
      <c r="H33" s="3">
        <f t="shared" si="22"/>
        <v>2.6392187912377936E-3</v>
      </c>
      <c r="I33" s="3">
        <f t="shared" si="23"/>
        <v>0.99736078120876226</v>
      </c>
      <c r="J33" s="5">
        <f t="shared" si="30"/>
        <v>99681.832643970731</v>
      </c>
      <c r="K33" s="5">
        <f t="shared" si="24"/>
        <v>263.08216585898845</v>
      </c>
      <c r="L33" s="5">
        <f t="shared" si="25"/>
        <v>497751.45780520624</v>
      </c>
      <c r="M33" s="5">
        <f t="shared" si="16"/>
        <v>6470397.2747832965</v>
      </c>
      <c r="N33" s="33">
        <f t="shared" si="26"/>
        <v>64.910496759157041</v>
      </c>
      <c r="O33" s="4"/>
      <c r="Q33" s="27" t="s">
        <v>42</v>
      </c>
      <c r="R33" s="29">
        <f t="shared" si="17"/>
        <v>99681.832643970731</v>
      </c>
      <c r="S33" s="29">
        <f t="shared" si="18"/>
        <v>497751.45780520624</v>
      </c>
      <c r="T33" s="35">
        <f t="shared" si="19"/>
        <v>64.910496759157041</v>
      </c>
      <c r="U33" s="42">
        <v>0.95864674002964168</v>
      </c>
      <c r="V33" s="43">
        <f>1-U33</f>
        <v>4.1353259970358325E-2</v>
      </c>
      <c r="W33" s="29">
        <f t="shared" si="27"/>
        <v>477167.81236996269</v>
      </c>
      <c r="X33" s="29">
        <f t="shared" si="20"/>
        <v>5594494.5595676675</v>
      </c>
      <c r="Y33" s="35">
        <f t="shared" si="28"/>
        <v>56.123512290843216</v>
      </c>
      <c r="Z33" s="36">
        <f t="shared" si="29"/>
        <v>8.7869844683138254</v>
      </c>
    </row>
    <row r="34" spans="1:26" s="2" customFormat="1" x14ac:dyDescent="0.25">
      <c r="A34" s="2">
        <v>6</v>
      </c>
      <c r="B34" s="1" t="s">
        <v>43</v>
      </c>
      <c r="C34" s="1">
        <v>5</v>
      </c>
      <c r="D34">
        <v>2011</v>
      </c>
      <c r="E34">
        <v>2</v>
      </c>
      <c r="F34" s="3">
        <f t="shared" si="21"/>
        <v>9.945300845350571E-4</v>
      </c>
      <c r="G34" s="2">
        <v>0.5</v>
      </c>
      <c r="H34" s="3">
        <f t="shared" si="22"/>
        <v>4.96031746031746E-3</v>
      </c>
      <c r="I34" s="3">
        <f t="shared" si="23"/>
        <v>0.99503968253968256</v>
      </c>
      <c r="J34" s="5">
        <f t="shared" si="30"/>
        <v>99418.750478111746</v>
      </c>
      <c r="K34" s="5">
        <f t="shared" si="24"/>
        <v>493.1485638795225</v>
      </c>
      <c r="L34" s="5">
        <f t="shared" si="25"/>
        <v>495860.88098085986</v>
      </c>
      <c r="M34" s="5">
        <f t="shared" si="16"/>
        <v>5972645.8169780904</v>
      </c>
      <c r="N34" s="33">
        <f t="shared" si="26"/>
        <v>60.075647584134963</v>
      </c>
      <c r="O34" s="4"/>
      <c r="Q34" s="27" t="s">
        <v>44</v>
      </c>
      <c r="R34" s="29">
        <f t="shared" si="17"/>
        <v>99418.750478111746</v>
      </c>
      <c r="S34" s="29">
        <f t="shared" si="18"/>
        <v>495860.88098085986</v>
      </c>
      <c r="T34" s="35">
        <f t="shared" si="19"/>
        <v>60.075647584134963</v>
      </c>
      <c r="U34" s="42">
        <v>0.96918021726394632</v>
      </c>
      <c r="V34" s="43">
        <f t="shared" ref="V34:V47" si="31">1-U34</f>
        <v>3.081978273605368E-2</v>
      </c>
      <c r="W34" s="29">
        <f t="shared" si="27"/>
        <v>480578.5563617216</v>
      </c>
      <c r="X34" s="29">
        <f t="shared" si="20"/>
        <v>5117326.7471977044</v>
      </c>
      <c r="Y34" s="35">
        <f t="shared" si="28"/>
        <v>51.472450846426064</v>
      </c>
      <c r="Z34" s="36">
        <f t="shared" si="29"/>
        <v>8.6031967377088989</v>
      </c>
    </row>
    <row r="35" spans="1:26" s="2" customFormat="1" x14ac:dyDescent="0.25">
      <c r="A35" s="2">
        <v>7</v>
      </c>
      <c r="B35" s="1" t="s">
        <v>45</v>
      </c>
      <c r="C35" s="1">
        <v>5</v>
      </c>
      <c r="D35">
        <v>2110</v>
      </c>
      <c r="E35">
        <v>1</v>
      </c>
      <c r="F35" s="3">
        <f t="shared" si="21"/>
        <v>4.7393364928909954E-4</v>
      </c>
      <c r="G35" s="2">
        <v>0.5</v>
      </c>
      <c r="H35" s="3">
        <f t="shared" si="22"/>
        <v>2.3668639053254438E-3</v>
      </c>
      <c r="I35" s="3">
        <f t="shared" si="23"/>
        <v>0.99763313609467452</v>
      </c>
      <c r="J35" s="5">
        <f t="shared" si="30"/>
        <v>98925.601914232218</v>
      </c>
      <c r="K35" s="5">
        <f t="shared" si="24"/>
        <v>234.14343648338988</v>
      </c>
      <c r="L35" s="5">
        <f t="shared" si="25"/>
        <v>494042.6509799526</v>
      </c>
      <c r="M35" s="5">
        <f t="shared" si="16"/>
        <v>5476784.9359972309</v>
      </c>
      <c r="N35" s="33">
        <f t="shared" si="26"/>
        <v>55.362664770496558</v>
      </c>
      <c r="O35" s="4"/>
      <c r="Q35" s="27" t="s">
        <v>46</v>
      </c>
      <c r="R35" s="29">
        <f t="shared" si="17"/>
        <v>98925.601914232218</v>
      </c>
      <c r="S35" s="29">
        <f t="shared" si="18"/>
        <v>494042.6509799526</v>
      </c>
      <c r="T35" s="35">
        <f t="shared" si="19"/>
        <v>55.362664770496558</v>
      </c>
      <c r="U35" s="42">
        <v>0.96192878092594225</v>
      </c>
      <c r="V35" s="43">
        <f t="shared" si="31"/>
        <v>3.8071219074057749E-2</v>
      </c>
      <c r="W35" s="29">
        <f t="shared" si="27"/>
        <v>475233.84498256654</v>
      </c>
      <c r="X35" s="29">
        <f t="shared" si="20"/>
        <v>4636748.1908359826</v>
      </c>
      <c r="Y35" s="35">
        <f t="shared" si="28"/>
        <v>46.871063719743752</v>
      </c>
      <c r="Z35" s="36">
        <f t="shared" si="29"/>
        <v>8.4916010507528057</v>
      </c>
    </row>
    <row r="36" spans="1:26" s="2" customFormat="1" x14ac:dyDescent="0.25">
      <c r="A36" s="2">
        <v>8</v>
      </c>
      <c r="B36" s="1" t="s">
        <v>47</v>
      </c>
      <c r="C36" s="1">
        <v>5</v>
      </c>
      <c r="D36">
        <v>2120</v>
      </c>
      <c r="E36">
        <v>4</v>
      </c>
      <c r="F36" s="3">
        <f t="shared" si="21"/>
        <v>1.8867924528301887E-3</v>
      </c>
      <c r="G36" s="2">
        <v>0.5</v>
      </c>
      <c r="H36" s="3">
        <f t="shared" si="22"/>
        <v>9.3896713615023459E-3</v>
      </c>
      <c r="I36" s="3">
        <f t="shared" si="23"/>
        <v>0.99061032863849763</v>
      </c>
      <c r="J36" s="5">
        <f t="shared" si="30"/>
        <v>98691.45847774882</v>
      </c>
      <c r="K36" s="5">
        <f t="shared" si="24"/>
        <v>926.68036129341601</v>
      </c>
      <c r="L36" s="5">
        <f t="shared" si="25"/>
        <v>491140.59148551052</v>
      </c>
      <c r="M36" s="5">
        <f t="shared" si="16"/>
        <v>4982742.285017278</v>
      </c>
      <c r="N36" s="33">
        <f t="shared" si="26"/>
        <v>50.488080345278284</v>
      </c>
      <c r="O36" s="4"/>
      <c r="Q36" s="27" t="s">
        <v>48</v>
      </c>
      <c r="R36" s="29">
        <f t="shared" si="17"/>
        <v>98691.45847774882</v>
      </c>
      <c r="S36" s="29">
        <f t="shared" si="18"/>
        <v>491140.59148551052</v>
      </c>
      <c r="T36" s="35">
        <f t="shared" si="19"/>
        <v>50.488080345278284</v>
      </c>
      <c r="U36" s="42">
        <v>0.95558309086652893</v>
      </c>
      <c r="V36" s="43">
        <f t="shared" si="31"/>
        <v>4.4416909133471072E-2</v>
      </c>
      <c r="W36" s="29">
        <f t="shared" si="27"/>
        <v>469325.64446173934</v>
      </c>
      <c r="X36" s="29">
        <f t="shared" si="20"/>
        <v>4161514.3458534158</v>
      </c>
      <c r="Y36" s="35">
        <f t="shared" si="28"/>
        <v>42.166915050623956</v>
      </c>
      <c r="Z36" s="36">
        <f t="shared" si="29"/>
        <v>8.3211652946543282</v>
      </c>
    </row>
    <row r="37" spans="1:26" s="2" customFormat="1" x14ac:dyDescent="0.25">
      <c r="A37" s="2">
        <v>9</v>
      </c>
      <c r="B37" s="1" t="s">
        <v>49</v>
      </c>
      <c r="C37" s="1">
        <v>5</v>
      </c>
      <c r="D37">
        <v>2248</v>
      </c>
      <c r="E37">
        <v>7</v>
      </c>
      <c r="F37" s="3">
        <f t="shared" si="21"/>
        <v>3.1138790035587188E-3</v>
      </c>
      <c r="G37" s="2">
        <v>0.5</v>
      </c>
      <c r="H37" s="3">
        <f t="shared" si="22"/>
        <v>1.544912822776429E-2</v>
      </c>
      <c r="I37" s="3">
        <f t="shared" si="23"/>
        <v>0.98455087177223566</v>
      </c>
      <c r="J37" s="5">
        <f t="shared" si="30"/>
        <v>97764.778116455404</v>
      </c>
      <c r="K37" s="5">
        <f t="shared" si="24"/>
        <v>1510.3805932800437</v>
      </c>
      <c r="L37" s="5">
        <f t="shared" si="25"/>
        <v>485047.9390990769</v>
      </c>
      <c r="M37" s="5">
        <f t="shared" si="16"/>
        <v>4491601.6935317675</v>
      </c>
      <c r="N37" s="33">
        <f t="shared" si="26"/>
        <v>45.942943666086606</v>
      </c>
      <c r="O37" s="4"/>
      <c r="Q37" s="27" t="s">
        <v>50</v>
      </c>
      <c r="R37" s="29">
        <f t="shared" si="17"/>
        <v>97764.778116455404</v>
      </c>
      <c r="S37" s="29">
        <f t="shared" si="18"/>
        <v>485047.9390990769</v>
      </c>
      <c r="T37" s="35">
        <f t="shared" si="19"/>
        <v>45.942943666086606</v>
      </c>
      <c r="U37" s="42">
        <v>0.95343645724036619</v>
      </c>
      <c r="V37" s="43">
        <f t="shared" si="31"/>
        <v>4.6563542759633814E-2</v>
      </c>
      <c r="W37" s="29">
        <f t="shared" si="27"/>
        <v>462462.38864636479</v>
      </c>
      <c r="X37" s="29">
        <f t="shared" si="20"/>
        <v>3692188.7013916764</v>
      </c>
      <c r="Y37" s="35">
        <f t="shared" si="28"/>
        <v>37.766041845802761</v>
      </c>
      <c r="Z37" s="36">
        <f t="shared" si="29"/>
        <v>8.1769018202838453</v>
      </c>
    </row>
    <row r="38" spans="1:26" s="2" customFormat="1" x14ac:dyDescent="0.25">
      <c r="A38" s="2">
        <v>10</v>
      </c>
      <c r="B38" s="1" t="s">
        <v>51</v>
      </c>
      <c r="C38" s="1">
        <v>5</v>
      </c>
      <c r="D38">
        <v>2631</v>
      </c>
      <c r="E38">
        <v>4</v>
      </c>
      <c r="F38" s="3">
        <f t="shared" si="21"/>
        <v>1.5203344735841885E-3</v>
      </c>
      <c r="G38" s="2">
        <v>0.5</v>
      </c>
      <c r="H38" s="3">
        <f t="shared" si="22"/>
        <v>7.5728890571753115E-3</v>
      </c>
      <c r="I38" s="3">
        <f t="shared" si="23"/>
        <v>0.99242711094282465</v>
      </c>
      <c r="J38" s="5">
        <f t="shared" si="30"/>
        <v>96254.397523175357</v>
      </c>
      <c r="K38" s="5">
        <f t="shared" si="24"/>
        <v>728.92387370825702</v>
      </c>
      <c r="L38" s="5">
        <f t="shared" si="25"/>
        <v>479449.67793160613</v>
      </c>
      <c r="M38" s="5">
        <f t="shared" si="16"/>
        <v>4006553.7544326903</v>
      </c>
      <c r="N38" s="33">
        <f t="shared" si="26"/>
        <v>41.624630744460525</v>
      </c>
      <c r="O38" s="4"/>
      <c r="Q38" s="27" t="s">
        <v>52</v>
      </c>
      <c r="R38" s="29">
        <f t="shared" si="17"/>
        <v>96254.397523175357</v>
      </c>
      <c r="S38" s="29">
        <f t="shared" si="18"/>
        <v>479449.67793160613</v>
      </c>
      <c r="T38" s="35">
        <f t="shared" si="19"/>
        <v>41.624630744460525</v>
      </c>
      <c r="U38" s="42">
        <v>0.93748024841036759</v>
      </c>
      <c r="V38" s="43">
        <f t="shared" si="31"/>
        <v>6.2519751589632411E-2</v>
      </c>
      <c r="W38" s="29">
        <f t="shared" si="27"/>
        <v>449474.60316759284</v>
      </c>
      <c r="X38" s="29">
        <f t="shared" si="20"/>
        <v>3229726.3127453118</v>
      </c>
      <c r="Y38" s="35">
        <f t="shared" si="28"/>
        <v>33.554065017836557</v>
      </c>
      <c r="Z38" s="36">
        <f t="shared" si="29"/>
        <v>8.0705657266239683</v>
      </c>
    </row>
    <row r="39" spans="1:26" s="2" customFormat="1" x14ac:dyDescent="0.25">
      <c r="A39" s="2">
        <v>11</v>
      </c>
      <c r="B39" s="1" t="s">
        <v>53</v>
      </c>
      <c r="C39" s="1">
        <v>5</v>
      </c>
      <c r="D39">
        <v>2692</v>
      </c>
      <c r="E39">
        <v>12</v>
      </c>
      <c r="F39" s="3">
        <f t="shared" si="21"/>
        <v>4.4576523031203564E-3</v>
      </c>
      <c r="G39" s="2">
        <v>0.5</v>
      </c>
      <c r="H39" s="3">
        <f t="shared" si="22"/>
        <v>2.2042615723732548E-2</v>
      </c>
      <c r="I39" s="3">
        <f t="shared" si="23"/>
        <v>0.97795738427626744</v>
      </c>
      <c r="J39" s="5">
        <f t="shared" si="30"/>
        <v>95525.473649467094</v>
      </c>
      <c r="K39" s="5">
        <f t="shared" si="24"/>
        <v>2105.6313074827426</v>
      </c>
      <c r="L39" s="5">
        <f t="shared" si="25"/>
        <v>472363.28997862863</v>
      </c>
      <c r="M39" s="5">
        <f t="shared" si="16"/>
        <v>3527104.076501084</v>
      </c>
      <c r="N39" s="33">
        <f t="shared" si="26"/>
        <v>36.923178098481593</v>
      </c>
      <c r="O39" s="4"/>
      <c r="Q39" s="27" t="s">
        <v>54</v>
      </c>
      <c r="R39" s="29">
        <f t="shared" si="17"/>
        <v>95525.473649467094</v>
      </c>
      <c r="S39" s="29">
        <f t="shared" si="18"/>
        <v>472363.28997862863</v>
      </c>
      <c r="T39" s="35">
        <f t="shared" si="19"/>
        <v>36.923178098481593</v>
      </c>
      <c r="U39" s="42">
        <v>0.91788799906018037</v>
      </c>
      <c r="V39" s="43">
        <f t="shared" si="31"/>
        <v>8.2112000939819629E-2</v>
      </c>
      <c r="W39" s="29">
        <f t="shared" si="27"/>
        <v>433576.5950679672</v>
      </c>
      <c r="X39" s="29">
        <f t="shared" si="20"/>
        <v>2780251.7095777187</v>
      </c>
      <c r="Y39" s="35">
        <f t="shared" si="28"/>
        <v>29.104819932952292</v>
      </c>
      <c r="Z39" s="36">
        <f t="shared" si="29"/>
        <v>7.8183581655293004</v>
      </c>
    </row>
    <row r="40" spans="1:26" s="2" customFormat="1" x14ac:dyDescent="0.25">
      <c r="A40" s="2">
        <v>12</v>
      </c>
      <c r="B40" s="1" t="s">
        <v>55</v>
      </c>
      <c r="C40" s="1">
        <v>5</v>
      </c>
      <c r="D40">
        <v>2816</v>
      </c>
      <c r="E40">
        <v>13</v>
      </c>
      <c r="F40" s="3">
        <f t="shared" si="21"/>
        <v>4.616477272727273E-3</v>
      </c>
      <c r="G40" s="2">
        <v>0.5</v>
      </c>
      <c r="H40" s="3">
        <f t="shared" si="22"/>
        <v>2.2819027558364052E-2</v>
      </c>
      <c r="I40" s="3">
        <f t="shared" si="23"/>
        <v>0.97718097244163593</v>
      </c>
      <c r="J40" s="5">
        <f t="shared" si="30"/>
        <v>93419.842341984346</v>
      </c>
      <c r="K40" s="5">
        <f t="shared" si="24"/>
        <v>2131.7499568997655</v>
      </c>
      <c r="L40" s="5">
        <f t="shared" si="25"/>
        <v>461769.83681767224</v>
      </c>
      <c r="M40" s="5">
        <f t="shared" si="16"/>
        <v>3054740.7865224555</v>
      </c>
      <c r="N40" s="33">
        <f t="shared" si="26"/>
        <v>32.699057394465406</v>
      </c>
      <c r="O40" s="4"/>
      <c r="Q40" s="27" t="s">
        <v>56</v>
      </c>
      <c r="R40" s="29">
        <f t="shared" si="17"/>
        <v>93419.842341984346</v>
      </c>
      <c r="S40" s="29">
        <f t="shared" si="18"/>
        <v>461769.83681767224</v>
      </c>
      <c r="T40" s="35">
        <f t="shared" si="19"/>
        <v>32.699057394465406</v>
      </c>
      <c r="U40" s="42">
        <v>0.89571782863194893</v>
      </c>
      <c r="V40" s="43">
        <f t="shared" si="31"/>
        <v>0.10428217136805107</v>
      </c>
      <c r="W40" s="29">
        <f t="shared" si="27"/>
        <v>413615.47556205478</v>
      </c>
      <c r="X40" s="29">
        <f t="shared" si="20"/>
        <v>2346675.1145097516</v>
      </c>
      <c r="Y40" s="35">
        <f t="shared" si="28"/>
        <v>25.119664684502673</v>
      </c>
      <c r="Z40" s="36">
        <f t="shared" si="29"/>
        <v>7.5793927099627325</v>
      </c>
    </row>
    <row r="41" spans="1:26" s="2" customFormat="1" x14ac:dyDescent="0.25">
      <c r="A41" s="2">
        <v>13</v>
      </c>
      <c r="B41" s="1" t="s">
        <v>57</v>
      </c>
      <c r="C41" s="1">
        <v>5</v>
      </c>
      <c r="D41">
        <v>2278</v>
      </c>
      <c r="E41">
        <v>18</v>
      </c>
      <c r="F41" s="3">
        <f t="shared" si="21"/>
        <v>7.9016681299385431E-3</v>
      </c>
      <c r="G41" s="2">
        <v>0.5</v>
      </c>
      <c r="H41" s="3">
        <f t="shared" si="22"/>
        <v>3.8743004735256145E-2</v>
      </c>
      <c r="I41" s="3">
        <f t="shared" si="23"/>
        <v>0.96125699526474384</v>
      </c>
      <c r="J41" s="5">
        <f t="shared" si="30"/>
        <v>91288.092385084572</v>
      </c>
      <c r="K41" s="5">
        <f t="shared" si="24"/>
        <v>3536.7749955478321</v>
      </c>
      <c r="L41" s="5">
        <f t="shared" si="25"/>
        <v>447598.52443655324</v>
      </c>
      <c r="M41" s="5">
        <f t="shared" si="16"/>
        <v>2592970.949704783</v>
      </c>
      <c r="N41" s="33">
        <f t="shared" si="26"/>
        <v>28.404262614742127</v>
      </c>
      <c r="O41" s="4"/>
      <c r="Q41" s="27" t="s">
        <v>58</v>
      </c>
      <c r="R41" s="29">
        <f t="shared" si="17"/>
        <v>91288.092385084572</v>
      </c>
      <c r="S41" s="29">
        <f t="shared" si="18"/>
        <v>447598.52443655324</v>
      </c>
      <c r="T41" s="35">
        <f t="shared" si="19"/>
        <v>28.404262614742127</v>
      </c>
      <c r="U41" s="42">
        <v>0.86473435856680392</v>
      </c>
      <c r="V41" s="43">
        <f t="shared" si="31"/>
        <v>0.13526564143319608</v>
      </c>
      <c r="W41" s="29">
        <f t="shared" si="27"/>
        <v>387053.82292409078</v>
      </c>
      <c r="X41" s="29">
        <f t="shared" si="20"/>
        <v>1933059.6389476969</v>
      </c>
      <c r="Y41" s="35">
        <f t="shared" si="28"/>
        <v>21.175375543979893</v>
      </c>
      <c r="Z41" s="36">
        <f t="shared" si="29"/>
        <v>7.2288870707622337</v>
      </c>
    </row>
    <row r="42" spans="1:26" s="2" customFormat="1" x14ac:dyDescent="0.25">
      <c r="A42" s="2">
        <v>14</v>
      </c>
      <c r="B42" s="1" t="s">
        <v>59</v>
      </c>
      <c r="C42" s="1">
        <v>5</v>
      </c>
      <c r="D42">
        <v>1933</v>
      </c>
      <c r="E42">
        <v>11</v>
      </c>
      <c r="F42" s="3">
        <f t="shared" si="21"/>
        <v>5.6906363166063113E-3</v>
      </c>
      <c r="G42" s="2">
        <v>0.5</v>
      </c>
      <c r="H42" s="3">
        <f t="shared" si="22"/>
        <v>2.8054067839836775E-2</v>
      </c>
      <c r="I42" s="3">
        <f t="shared" si="23"/>
        <v>0.97194593216016323</v>
      </c>
      <c r="J42" s="5">
        <f t="shared" si="30"/>
        <v>87751.317389536736</v>
      </c>
      <c r="K42" s="5">
        <f t="shared" si="24"/>
        <v>2461.7814110811123</v>
      </c>
      <c r="L42" s="5">
        <f t="shared" si="25"/>
        <v>432602.13341998088</v>
      </c>
      <c r="M42" s="5">
        <f t="shared" si="16"/>
        <v>2145372.4252682296</v>
      </c>
      <c r="N42" s="33">
        <f t="shared" si="26"/>
        <v>24.448321564731732</v>
      </c>
      <c r="O42" s="4"/>
      <c r="Q42" s="27" t="s">
        <v>60</v>
      </c>
      <c r="R42" s="29">
        <f t="shared" si="17"/>
        <v>87751.317389536736</v>
      </c>
      <c r="S42" s="29">
        <f t="shared" si="18"/>
        <v>432602.13341998088</v>
      </c>
      <c r="T42" s="35">
        <f t="shared" si="19"/>
        <v>24.448321564731732</v>
      </c>
      <c r="U42" s="42">
        <v>0.81758889711164551</v>
      </c>
      <c r="V42" s="43">
        <f t="shared" si="31"/>
        <v>0.18241110288835449</v>
      </c>
      <c r="W42" s="29">
        <f t="shared" si="27"/>
        <v>353690.70115098706</v>
      </c>
      <c r="X42" s="29">
        <f t="shared" si="20"/>
        <v>1546005.8160236061</v>
      </c>
      <c r="Y42" s="35">
        <f t="shared" si="28"/>
        <v>17.618035398383071</v>
      </c>
      <c r="Z42" s="36">
        <f t="shared" si="29"/>
        <v>6.8302861663486603</v>
      </c>
    </row>
    <row r="43" spans="1:26" s="2" customFormat="1" x14ac:dyDescent="0.25">
      <c r="A43" s="2">
        <v>15</v>
      </c>
      <c r="B43" s="1" t="s">
        <v>61</v>
      </c>
      <c r="C43" s="1">
        <v>5</v>
      </c>
      <c r="D43">
        <v>1497</v>
      </c>
      <c r="E43">
        <v>23</v>
      </c>
      <c r="F43" s="3">
        <f t="shared" si="21"/>
        <v>1.5364061456245824E-2</v>
      </c>
      <c r="G43" s="2">
        <v>0.5</v>
      </c>
      <c r="H43" s="3">
        <f t="shared" si="22"/>
        <v>7.3978771309102617E-2</v>
      </c>
      <c r="I43" s="3">
        <f t="shared" si="23"/>
        <v>0.92602122869089742</v>
      </c>
      <c r="J43" s="5">
        <f t="shared" si="30"/>
        <v>85289.53597845562</v>
      </c>
      <c r="K43" s="5">
        <f t="shared" si="24"/>
        <v>6309.615077209648</v>
      </c>
      <c r="L43" s="5">
        <f t="shared" si="25"/>
        <v>410673.64219925401</v>
      </c>
      <c r="M43" s="5">
        <f t="shared" si="16"/>
        <v>1712770.2918482488</v>
      </c>
      <c r="N43" s="33">
        <f t="shared" si="26"/>
        <v>20.081833863897437</v>
      </c>
      <c r="O43" s="4"/>
      <c r="Q43" s="27" t="s">
        <v>62</v>
      </c>
      <c r="R43" s="29">
        <f t="shared" si="17"/>
        <v>85289.53597845562</v>
      </c>
      <c r="S43" s="29">
        <f t="shared" si="18"/>
        <v>410673.64219925401</v>
      </c>
      <c r="T43" s="35">
        <f t="shared" si="19"/>
        <v>20.081833863897437</v>
      </c>
      <c r="U43" s="42">
        <v>0.77888026534586052</v>
      </c>
      <c r="V43" s="43">
        <f t="shared" si="31"/>
        <v>0.22111973465413948</v>
      </c>
      <c r="W43" s="29">
        <f t="shared" si="27"/>
        <v>319865.59540670592</v>
      </c>
      <c r="X43" s="29">
        <f t="shared" si="20"/>
        <v>1192315.114872619</v>
      </c>
      <c r="Y43" s="35">
        <f t="shared" si="28"/>
        <v>13.979617794776152</v>
      </c>
      <c r="Z43" s="36">
        <f t="shared" si="29"/>
        <v>6.102216069121285</v>
      </c>
    </row>
    <row r="44" spans="1:26" s="2" customFormat="1" x14ac:dyDescent="0.25">
      <c r="A44" s="2">
        <v>16</v>
      </c>
      <c r="B44" s="1" t="s">
        <v>63</v>
      </c>
      <c r="C44" s="1">
        <v>5</v>
      </c>
      <c r="D44">
        <v>1124</v>
      </c>
      <c r="E44">
        <v>25</v>
      </c>
      <c r="F44" s="3">
        <f t="shared" si="21"/>
        <v>2.2241992882562279E-2</v>
      </c>
      <c r="G44" s="2">
        <v>0.5</v>
      </c>
      <c r="H44" s="3">
        <f t="shared" si="22"/>
        <v>0.10535187526337969</v>
      </c>
      <c r="I44" s="3">
        <f t="shared" si="23"/>
        <v>0.89464812473662025</v>
      </c>
      <c r="J44" s="5">
        <f t="shared" si="30"/>
        <v>78979.920901245976</v>
      </c>
      <c r="K44" s="5">
        <f t="shared" si="24"/>
        <v>8320.6827750996599</v>
      </c>
      <c r="L44" s="5">
        <f t="shared" si="25"/>
        <v>374097.89756848069</v>
      </c>
      <c r="M44" s="5">
        <f t="shared" si="16"/>
        <v>1302096.6496489947</v>
      </c>
      <c r="N44" s="33">
        <f t="shared" si="26"/>
        <v>16.486426357366142</v>
      </c>
      <c r="O44" s="4"/>
      <c r="Q44" s="27" t="s">
        <v>64</v>
      </c>
      <c r="R44" s="29">
        <f t="shared" si="17"/>
        <v>78979.920901245976</v>
      </c>
      <c r="S44" s="29">
        <f t="shared" si="18"/>
        <v>374097.89756848069</v>
      </c>
      <c r="T44" s="35">
        <f t="shared" si="19"/>
        <v>16.486426357366142</v>
      </c>
      <c r="U44" s="42">
        <v>0.71980976748499381</v>
      </c>
      <c r="V44" s="43">
        <f t="shared" si="31"/>
        <v>0.28019023251500619</v>
      </c>
      <c r="W44" s="29">
        <f t="shared" si="27"/>
        <v>269279.32066539314</v>
      </c>
      <c r="X44" s="29">
        <f t="shared" si="20"/>
        <v>872449.51946591318</v>
      </c>
      <c r="Y44" s="35">
        <f t="shared" si="28"/>
        <v>11.046472438948081</v>
      </c>
      <c r="Z44" s="36">
        <f t="shared" si="29"/>
        <v>5.4399539184180608</v>
      </c>
    </row>
    <row r="45" spans="1:26" s="2" customFormat="1" x14ac:dyDescent="0.25">
      <c r="A45" s="2">
        <v>17</v>
      </c>
      <c r="B45" s="1" t="s">
        <v>65</v>
      </c>
      <c r="C45" s="1">
        <v>5</v>
      </c>
      <c r="D45">
        <v>722</v>
      </c>
      <c r="E45">
        <v>20</v>
      </c>
      <c r="F45" s="3">
        <f t="shared" si="21"/>
        <v>2.7700831024930747E-2</v>
      </c>
      <c r="G45" s="2">
        <v>0.5</v>
      </c>
      <c r="H45" s="3">
        <f t="shared" si="22"/>
        <v>0.1295336787564767</v>
      </c>
      <c r="I45" s="3">
        <f t="shared" si="23"/>
        <v>0.8704663212435233</v>
      </c>
      <c r="J45" s="5">
        <f t="shared" si="30"/>
        <v>70659.238126146316</v>
      </c>
      <c r="K45" s="5">
        <f t="shared" si="24"/>
        <v>9152.7510526096285</v>
      </c>
      <c r="L45" s="5">
        <f t="shared" si="25"/>
        <v>330414.31299920747</v>
      </c>
      <c r="M45" s="5">
        <f t="shared" si="16"/>
        <v>927998.7520805141</v>
      </c>
      <c r="N45" s="33">
        <f t="shared" si="26"/>
        <v>13.133438410753584</v>
      </c>
      <c r="O45" s="4"/>
      <c r="Q45" s="27" t="s">
        <v>66</v>
      </c>
      <c r="R45" s="29">
        <f t="shared" si="17"/>
        <v>70659.238126146316</v>
      </c>
      <c r="S45" s="29">
        <f t="shared" si="18"/>
        <v>330414.31299920747</v>
      </c>
      <c r="T45" s="35">
        <f t="shared" si="19"/>
        <v>13.133438410753584</v>
      </c>
      <c r="U45" s="42">
        <v>0.68480776711742686</v>
      </c>
      <c r="V45" s="43">
        <f t="shared" si="31"/>
        <v>0.31519223288257314</v>
      </c>
      <c r="W45" s="29">
        <f t="shared" si="27"/>
        <v>226270.28790862585</v>
      </c>
      <c r="X45" s="29">
        <f t="shared" si="20"/>
        <v>603170.19880052004</v>
      </c>
      <c r="Y45" s="35">
        <f t="shared" si="28"/>
        <v>8.5363246872785989</v>
      </c>
      <c r="Z45" s="36">
        <f t="shared" si="29"/>
        <v>4.597113723474985</v>
      </c>
    </row>
    <row r="46" spans="1:26" s="2" customFormat="1" x14ac:dyDescent="0.25">
      <c r="A46" s="2">
        <v>18</v>
      </c>
      <c r="B46" s="1" t="s">
        <v>67</v>
      </c>
      <c r="C46" s="1">
        <v>5</v>
      </c>
      <c r="D46">
        <v>432</v>
      </c>
      <c r="E46">
        <v>25</v>
      </c>
      <c r="F46" s="3">
        <f t="shared" si="21"/>
        <v>5.7870370370370371E-2</v>
      </c>
      <c r="G46" s="2">
        <v>0.5</v>
      </c>
      <c r="H46" s="3">
        <f t="shared" si="22"/>
        <v>0.25278058645096052</v>
      </c>
      <c r="I46" s="3">
        <f t="shared" si="23"/>
        <v>0.74721941354903954</v>
      </c>
      <c r="J46" s="5">
        <f t="shared" si="30"/>
        <v>61506.487073536686</v>
      </c>
      <c r="K46" s="5">
        <f t="shared" si="24"/>
        <v>15547.645872987026</v>
      </c>
      <c r="L46" s="5">
        <f t="shared" si="25"/>
        <v>268663.32068521588</v>
      </c>
      <c r="M46" s="5">
        <f>L46+M47</f>
        <v>597584.43908130657</v>
      </c>
      <c r="N46" s="33">
        <f t="shared" si="26"/>
        <v>9.7157953171157239</v>
      </c>
      <c r="O46" s="4"/>
      <c r="Q46" s="27" t="s">
        <v>68</v>
      </c>
      <c r="R46" s="29">
        <f t="shared" si="17"/>
        <v>61506.487073536686</v>
      </c>
      <c r="S46" s="29">
        <f t="shared" si="18"/>
        <v>268663.32068521588</v>
      </c>
      <c r="T46" s="35">
        <f t="shared" si="19"/>
        <v>9.7157953171157239</v>
      </c>
      <c r="U46" s="42">
        <v>0.65629805890441617</v>
      </c>
      <c r="V46" s="43">
        <f t="shared" si="31"/>
        <v>0.34370194109558383</v>
      </c>
      <c r="W46" s="29">
        <f t="shared" si="27"/>
        <v>176323.21586452186</v>
      </c>
      <c r="X46" s="29">
        <f>X47+W46</f>
        <v>376899.91089189419</v>
      </c>
      <c r="Y46" s="35">
        <f t="shared" si="28"/>
        <v>6.1278074691743578</v>
      </c>
      <c r="Z46" s="36">
        <f t="shared" si="29"/>
        <v>3.587987847941366</v>
      </c>
    </row>
    <row r="47" spans="1:26" s="2" customFormat="1" x14ac:dyDescent="0.25">
      <c r="A47" s="12">
        <v>19</v>
      </c>
      <c r="B47" s="13" t="s">
        <v>69</v>
      </c>
      <c r="C47" s="12"/>
      <c r="D47">
        <v>365</v>
      </c>
      <c r="E47">
        <v>51</v>
      </c>
      <c r="F47" s="17">
        <f t="shared" si="21"/>
        <v>0.13972602739726028</v>
      </c>
      <c r="G47" s="12"/>
      <c r="H47" s="17">
        <v>1</v>
      </c>
      <c r="I47" s="17">
        <f t="shared" si="23"/>
        <v>0</v>
      </c>
      <c r="J47" s="21">
        <f t="shared" si="30"/>
        <v>45958.841200549665</v>
      </c>
      <c r="K47" s="21">
        <f t="shared" si="24"/>
        <v>45958.841200549665</v>
      </c>
      <c r="L47" s="21">
        <f>K47/F47</f>
        <v>328921.11839609069</v>
      </c>
      <c r="M47" s="21">
        <f>L47</f>
        <v>328921.11839609069</v>
      </c>
      <c r="N47" s="34">
        <f t="shared" si="26"/>
        <v>7.1568627450980387</v>
      </c>
      <c r="O47" s="4"/>
      <c r="Q47" s="30" t="s">
        <v>69</v>
      </c>
      <c r="R47" s="31">
        <f t="shared" si="17"/>
        <v>45958.841200549665</v>
      </c>
      <c r="S47" s="31">
        <f t="shared" si="18"/>
        <v>328921.11839609069</v>
      </c>
      <c r="T47" s="38">
        <f t="shared" si="19"/>
        <v>7.1568627450980387</v>
      </c>
      <c r="U47" s="44">
        <v>0.6098018151143324</v>
      </c>
      <c r="V47" s="45">
        <f t="shared" si="31"/>
        <v>0.3901981848856676</v>
      </c>
      <c r="W47" s="31">
        <f t="shared" si="27"/>
        <v>200576.69502737233</v>
      </c>
      <c r="X47" s="31">
        <f>W47</f>
        <v>200576.69502737233</v>
      </c>
      <c r="Y47" s="38">
        <f t="shared" si="28"/>
        <v>4.3642678924849276</v>
      </c>
      <c r="Z47" s="37">
        <f t="shared" si="29"/>
        <v>2.792594852613111</v>
      </c>
    </row>
    <row r="48" spans="1:26" s="2" customFormat="1" ht="13.2" x14ac:dyDescent="0.25">
      <c r="B48" s="2" t="s">
        <v>70</v>
      </c>
      <c r="D48" s="25">
        <f>SUM(D29:D47)</f>
        <v>31466</v>
      </c>
      <c r="E48" s="25">
        <f>SUM(E29:E47)</f>
        <v>218</v>
      </c>
    </row>
    <row r="51" spans="1:26" s="2" customFormat="1" ht="18" thickBot="1" x14ac:dyDescent="0.35">
      <c r="B51" s="74" t="s">
        <v>89</v>
      </c>
      <c r="C51" s="74"/>
      <c r="D51" s="74"/>
      <c r="E51" s="74"/>
      <c r="F51" s="74"/>
      <c r="G51" s="74"/>
      <c r="H51" s="74"/>
      <c r="I51" s="74"/>
      <c r="J51" s="74"/>
      <c r="K51" s="74"/>
      <c r="L51" s="74"/>
      <c r="M51" s="74"/>
      <c r="N51" s="74"/>
      <c r="Q51" s="60" t="s">
        <v>92</v>
      </c>
      <c r="R51" s="61"/>
      <c r="S51" s="61"/>
      <c r="T51" s="61"/>
      <c r="U51" s="61"/>
      <c r="V51" s="61"/>
      <c r="W51" s="61"/>
      <c r="X51" s="61"/>
      <c r="Y51" s="61"/>
      <c r="Z51" s="62"/>
    </row>
    <row r="52" spans="1:26" s="9" customFormat="1" ht="14.25" customHeight="1" x14ac:dyDescent="0.35">
      <c r="A52" s="7"/>
      <c r="B52" s="67" t="s">
        <v>0</v>
      </c>
      <c r="C52" s="6" t="s">
        <v>1</v>
      </c>
      <c r="D52" s="8" t="s">
        <v>71</v>
      </c>
      <c r="E52" s="8" t="s">
        <v>72</v>
      </c>
      <c r="F52" s="8" t="s">
        <v>73</v>
      </c>
      <c r="G52" s="8" t="s">
        <v>5</v>
      </c>
      <c r="H52" s="8" t="s">
        <v>74</v>
      </c>
      <c r="I52" s="8" t="s">
        <v>75</v>
      </c>
      <c r="J52" s="8" t="s">
        <v>76</v>
      </c>
      <c r="K52" s="8" t="s">
        <v>77</v>
      </c>
      <c r="L52" s="8" t="s">
        <v>78</v>
      </c>
      <c r="M52" s="8" t="s">
        <v>79</v>
      </c>
      <c r="N52" s="22" t="s">
        <v>80</v>
      </c>
      <c r="Q52" s="26" t="s">
        <v>13</v>
      </c>
      <c r="R52" s="63" t="s">
        <v>14</v>
      </c>
      <c r="S52" s="63"/>
      <c r="T52" s="63"/>
      <c r="U52" s="64" t="s">
        <v>15</v>
      </c>
      <c r="V52" s="65" t="s">
        <v>16</v>
      </c>
      <c r="W52" s="66" t="s">
        <v>17</v>
      </c>
      <c r="X52" s="66" t="s">
        <v>18</v>
      </c>
      <c r="Y52" s="59" t="s">
        <v>19</v>
      </c>
      <c r="Z52" s="59" t="s">
        <v>20</v>
      </c>
    </row>
    <row r="53" spans="1:26" s="10" customFormat="1" ht="35.549999999999997" customHeight="1" thickBot="1" x14ac:dyDescent="0.35">
      <c r="B53" s="68"/>
      <c r="C53" s="11"/>
      <c r="D53" s="23" t="s">
        <v>21</v>
      </c>
      <c r="E53" s="23" t="s">
        <v>22</v>
      </c>
      <c r="F53" s="23" t="s">
        <v>23</v>
      </c>
      <c r="G53" s="23"/>
      <c r="H53" s="23" t="s">
        <v>24</v>
      </c>
      <c r="I53" s="23" t="s">
        <v>25</v>
      </c>
      <c r="J53" s="23" t="s">
        <v>26</v>
      </c>
      <c r="K53" s="23" t="s">
        <v>27</v>
      </c>
      <c r="L53" s="23" t="s">
        <v>28</v>
      </c>
      <c r="M53" s="23" t="s">
        <v>29</v>
      </c>
      <c r="N53" s="24" t="s">
        <v>30</v>
      </c>
      <c r="Q53" s="27" t="s">
        <v>31</v>
      </c>
      <c r="R53" s="28" t="s">
        <v>32</v>
      </c>
      <c r="S53" s="28" t="s">
        <v>33</v>
      </c>
      <c r="T53" s="28" t="s">
        <v>34</v>
      </c>
      <c r="U53" s="64"/>
      <c r="V53" s="65"/>
      <c r="W53" s="66"/>
      <c r="X53" s="66"/>
      <c r="Y53" s="59"/>
      <c r="Z53" s="59"/>
    </row>
    <row r="54" spans="1:26" s="2" customFormat="1" ht="13.2" x14ac:dyDescent="0.25">
      <c r="A54" s="2">
        <v>1</v>
      </c>
      <c r="B54" s="1">
        <v>0</v>
      </c>
      <c r="C54" s="1">
        <v>1</v>
      </c>
      <c r="D54" s="49">
        <f>D4+D29</f>
        <v>419</v>
      </c>
      <c r="E54" s="49">
        <f>E4+E29</f>
        <v>0</v>
      </c>
      <c r="F54" s="3">
        <f>E54/D54</f>
        <v>0</v>
      </c>
      <c r="G54" s="2">
        <v>0.3</v>
      </c>
      <c r="H54" s="18">
        <f>C54*F54/(1+(1-G54)*C54*F54)</f>
        <v>0</v>
      </c>
      <c r="I54" s="18">
        <f>1-H54</f>
        <v>1</v>
      </c>
      <c r="J54" s="19">
        <v>100000</v>
      </c>
      <c r="K54" s="20">
        <f>J54*H54</f>
        <v>0</v>
      </c>
      <c r="L54" s="20">
        <f>C54*(J55+G54*K54)</f>
        <v>100000</v>
      </c>
      <c r="M54" s="5">
        <f t="shared" ref="M54:M70" si="32">L54+M55</f>
        <v>7621109.1036256701</v>
      </c>
      <c r="N54" s="32">
        <f>M54/J54</f>
        <v>76.211091036256704</v>
      </c>
      <c r="O54" s="4"/>
      <c r="Q54" s="39">
        <v>0</v>
      </c>
      <c r="R54" s="29">
        <f t="shared" ref="R54:R72" si="33">J54</f>
        <v>100000</v>
      </c>
      <c r="S54" s="29">
        <f t="shared" ref="S54:S72" si="34">L54</f>
        <v>100000</v>
      </c>
      <c r="T54" s="35">
        <f t="shared" ref="T54:T72" si="35">N54</f>
        <v>76.211091036256704</v>
      </c>
      <c r="U54" s="42">
        <v>0.96170886472285344</v>
      </c>
      <c r="V54" s="43">
        <f>1-U54</f>
        <v>3.829113527714656E-2</v>
      </c>
      <c r="W54" s="29">
        <f>S54*U54</f>
        <v>96170.886472285347</v>
      </c>
      <c r="X54" s="29">
        <f t="shared" ref="X54:X70" si="36">X55+W54</f>
        <v>6746014.3460798152</v>
      </c>
      <c r="Y54" s="40">
        <f>X54/R54</f>
        <v>67.46014346079815</v>
      </c>
      <c r="Z54" s="36">
        <f>T54-Y54</f>
        <v>8.7509475754585537</v>
      </c>
    </row>
    <row r="55" spans="1:26" s="2" customFormat="1" ht="13.2" x14ac:dyDescent="0.25">
      <c r="A55" s="2">
        <v>2</v>
      </c>
      <c r="B55" s="1" t="s">
        <v>35</v>
      </c>
      <c r="C55" s="1">
        <v>4</v>
      </c>
      <c r="D55" s="49">
        <f t="shared" ref="D55:E70" si="37">D5+D30</f>
        <v>2191</v>
      </c>
      <c r="E55" s="49">
        <f t="shared" si="37"/>
        <v>1</v>
      </c>
      <c r="F55" s="3">
        <f t="shared" ref="F55:F72" si="38">E55/D55</f>
        <v>4.5641259698767686E-4</v>
      </c>
      <c r="G55" s="2">
        <v>0.4</v>
      </c>
      <c r="H55" s="3">
        <f t="shared" ref="H55:H71" si="39">C55*F55/(1+(1-G55)*C55*F55)</f>
        <v>1.8236527765113522E-3</v>
      </c>
      <c r="I55" s="3">
        <f t="shared" ref="I55:I72" si="40">1-H55</f>
        <v>0.99817634722348869</v>
      </c>
      <c r="J55" s="5">
        <f>I54*J54</f>
        <v>100000</v>
      </c>
      <c r="K55" s="5">
        <f t="shared" ref="K55:K72" si="41">J55*H55</f>
        <v>182.36527765113522</v>
      </c>
      <c r="L55" s="5">
        <f t="shared" ref="L55:L71" si="42">C55*(J56+G55*K55)</f>
        <v>399562.32333363732</v>
      </c>
      <c r="M55" s="5">
        <f t="shared" si="32"/>
        <v>7521109.1036256701</v>
      </c>
      <c r="N55" s="33">
        <f t="shared" ref="N55:N72" si="43">M55/J55</f>
        <v>75.211091036256704</v>
      </c>
      <c r="O55" s="4"/>
      <c r="Q55" s="27" t="s">
        <v>36</v>
      </c>
      <c r="R55" s="29">
        <f t="shared" si="33"/>
        <v>100000</v>
      </c>
      <c r="S55" s="29">
        <f t="shared" si="34"/>
        <v>399562.32333363732</v>
      </c>
      <c r="T55" s="35">
        <f t="shared" si="35"/>
        <v>75.211091036256704</v>
      </c>
      <c r="U55" s="42">
        <v>0.96170886472285344</v>
      </c>
      <c r="V55" s="43">
        <f>1-U55</f>
        <v>3.829113527714656E-2</v>
      </c>
      <c r="W55" s="29">
        <f t="shared" ref="W55:W72" si="44">S55*U55</f>
        <v>384262.62835921807</v>
      </c>
      <c r="X55" s="29">
        <f t="shared" si="36"/>
        <v>6649843.4596075295</v>
      </c>
      <c r="Y55" s="35">
        <f t="shared" ref="Y55:Y72" si="45">X55/R55</f>
        <v>66.498434596075299</v>
      </c>
      <c r="Z55" s="36">
        <f t="shared" ref="Z55:Z72" si="46">T55-Y55</f>
        <v>8.7126564401814051</v>
      </c>
    </row>
    <row r="56" spans="1:26" s="2" customFormat="1" ht="13.2" x14ac:dyDescent="0.25">
      <c r="A56" s="2">
        <v>3</v>
      </c>
      <c r="B56" s="1" t="s">
        <v>37</v>
      </c>
      <c r="C56" s="1">
        <v>5</v>
      </c>
      <c r="D56" s="49">
        <f t="shared" si="37"/>
        <v>3333</v>
      </c>
      <c r="E56" s="49">
        <f t="shared" si="37"/>
        <v>1</v>
      </c>
      <c r="F56" s="3">
        <f t="shared" si="38"/>
        <v>3.0003000300030005E-4</v>
      </c>
      <c r="G56" s="2">
        <v>0.5</v>
      </c>
      <c r="H56" s="3">
        <f t="shared" si="39"/>
        <v>1.4990256333383303E-3</v>
      </c>
      <c r="I56" s="3">
        <f t="shared" si="40"/>
        <v>0.99850097436666163</v>
      </c>
      <c r="J56" s="5">
        <f t="shared" ref="J56:J72" si="47">I55*J55</f>
        <v>99817.63472234887</v>
      </c>
      <c r="K56" s="5">
        <f t="shared" si="41"/>
        <v>149.62919310800314</v>
      </c>
      <c r="L56" s="5">
        <f t="shared" si="42"/>
        <v>498714.10062897432</v>
      </c>
      <c r="M56" s="5">
        <f t="shared" si="32"/>
        <v>7121546.7802920323</v>
      </c>
      <c r="N56" s="33">
        <f t="shared" si="43"/>
        <v>71.345577363170477</v>
      </c>
      <c r="O56" s="4"/>
      <c r="Q56" s="27" t="s">
        <v>38</v>
      </c>
      <c r="R56" s="29">
        <f t="shared" si="33"/>
        <v>99817.63472234887</v>
      </c>
      <c r="S56" s="29">
        <f t="shared" si="34"/>
        <v>498714.10062897432</v>
      </c>
      <c r="T56" s="35">
        <f t="shared" si="35"/>
        <v>71.345577363170477</v>
      </c>
      <c r="U56" s="42">
        <v>0.96170886472285344</v>
      </c>
      <c r="V56" s="43">
        <f>1-U56</f>
        <v>3.829113527714656E-2</v>
      </c>
      <c r="W56" s="29">
        <f t="shared" si="44"/>
        <v>479617.77153716981</v>
      </c>
      <c r="X56" s="29">
        <f t="shared" si="36"/>
        <v>6265580.8312483113</v>
      </c>
      <c r="Y56" s="35">
        <f t="shared" si="45"/>
        <v>62.770279506988423</v>
      </c>
      <c r="Z56" s="36">
        <f t="shared" si="46"/>
        <v>8.5752978561820541</v>
      </c>
    </row>
    <row r="57" spans="1:26" s="2" customFormat="1" ht="13.2" x14ac:dyDescent="0.25">
      <c r="A57" s="2">
        <v>4</v>
      </c>
      <c r="B57" s="1" t="s">
        <v>39</v>
      </c>
      <c r="C57" s="1">
        <v>5</v>
      </c>
      <c r="D57" s="49">
        <f t="shared" si="37"/>
        <v>3594</v>
      </c>
      <c r="E57" s="49">
        <f t="shared" si="37"/>
        <v>4</v>
      </c>
      <c r="F57" s="3">
        <f t="shared" si="38"/>
        <v>1.1129660545353367E-3</v>
      </c>
      <c r="G57" s="2">
        <v>0.5</v>
      </c>
      <c r="H57" s="3">
        <f t="shared" si="39"/>
        <v>5.5493895671476137E-3</v>
      </c>
      <c r="I57" s="3">
        <f t="shared" si="40"/>
        <v>0.99445061043285243</v>
      </c>
      <c r="J57" s="5">
        <f t="shared" si="47"/>
        <v>99668.005529240865</v>
      </c>
      <c r="K57" s="5">
        <f t="shared" si="41"/>
        <v>553.09659006237996</v>
      </c>
      <c r="L57" s="5">
        <f t="shared" si="42"/>
        <v>496957.28617104841</v>
      </c>
      <c r="M57" s="5">
        <f t="shared" si="32"/>
        <v>6622832.6796630584</v>
      </c>
      <c r="N57" s="33">
        <f t="shared" si="43"/>
        <v>66.448933582001231</v>
      </c>
      <c r="O57" s="4"/>
      <c r="Q57" s="27" t="s">
        <v>40</v>
      </c>
      <c r="R57" s="29">
        <f t="shared" si="33"/>
        <v>99668.005529240865</v>
      </c>
      <c r="S57" s="29">
        <f t="shared" si="34"/>
        <v>496957.28617104841</v>
      </c>
      <c r="T57" s="35">
        <f t="shared" si="35"/>
        <v>66.448933582001231</v>
      </c>
      <c r="U57" s="42">
        <v>0.96170886472285344</v>
      </c>
      <c r="V57" s="43">
        <f>1-U57</f>
        <v>3.829113527714656E-2</v>
      </c>
      <c r="W57" s="29">
        <f t="shared" si="44"/>
        <v>477928.22749930917</v>
      </c>
      <c r="X57" s="29">
        <f t="shared" si="36"/>
        <v>5785963.0597111415</v>
      </c>
      <c r="Y57" s="35">
        <f t="shared" si="45"/>
        <v>58.05236122652861</v>
      </c>
      <c r="Z57" s="36">
        <f t="shared" si="46"/>
        <v>8.396572355472621</v>
      </c>
    </row>
    <row r="58" spans="1:26" s="2" customFormat="1" ht="13.2" x14ac:dyDescent="0.25">
      <c r="A58" s="2">
        <v>5</v>
      </c>
      <c r="B58" s="1" t="s">
        <v>41</v>
      </c>
      <c r="C58" s="1">
        <v>5</v>
      </c>
      <c r="D58" s="49">
        <f t="shared" si="37"/>
        <v>3825</v>
      </c>
      <c r="E58" s="49">
        <f t="shared" si="37"/>
        <v>2</v>
      </c>
      <c r="F58" s="3">
        <f t="shared" si="38"/>
        <v>5.228758169934641E-4</v>
      </c>
      <c r="G58" s="2">
        <v>0.5</v>
      </c>
      <c r="H58" s="3">
        <f t="shared" si="39"/>
        <v>2.6109660574412537E-3</v>
      </c>
      <c r="I58" s="3">
        <f t="shared" si="40"/>
        <v>0.99738903394255873</v>
      </c>
      <c r="J58" s="5">
        <f t="shared" si="47"/>
        <v>99114.908939178495</v>
      </c>
      <c r="K58" s="5">
        <f t="shared" si="41"/>
        <v>258.78566302657578</v>
      </c>
      <c r="L58" s="5">
        <f t="shared" si="42"/>
        <v>494927.58053832606</v>
      </c>
      <c r="M58" s="5">
        <f t="shared" si="32"/>
        <v>6125875.3934920104</v>
      </c>
      <c r="N58" s="33">
        <f t="shared" si="43"/>
        <v>61.805791470293656</v>
      </c>
      <c r="O58" s="4"/>
      <c r="Q58" s="27" t="s">
        <v>42</v>
      </c>
      <c r="R58" s="29">
        <f t="shared" si="33"/>
        <v>99114.908939178495</v>
      </c>
      <c r="S58" s="29">
        <f t="shared" si="34"/>
        <v>494927.58053832606</v>
      </c>
      <c r="T58" s="35">
        <f t="shared" si="35"/>
        <v>61.805791470293656</v>
      </c>
      <c r="U58" s="42">
        <v>0.96170886472285344</v>
      </c>
      <c r="V58" s="43">
        <f>1-U58</f>
        <v>3.829113527714656E-2</v>
      </c>
      <c r="W58" s="29">
        <f t="shared" si="44"/>
        <v>475976.24159954215</v>
      </c>
      <c r="X58" s="29">
        <f t="shared" si="36"/>
        <v>5308034.8322118325</v>
      </c>
      <c r="Y58" s="35">
        <f t="shared" si="45"/>
        <v>53.554353114213008</v>
      </c>
      <c r="Z58" s="36">
        <f t="shared" si="46"/>
        <v>8.2514383560806479</v>
      </c>
    </row>
    <row r="59" spans="1:26" s="2" customFormat="1" ht="13.2" x14ac:dyDescent="0.25">
      <c r="A59" s="2">
        <v>6</v>
      </c>
      <c r="B59" s="1" t="s">
        <v>43</v>
      </c>
      <c r="C59" s="1">
        <v>5</v>
      </c>
      <c r="D59" s="49">
        <f t="shared" si="37"/>
        <v>3990</v>
      </c>
      <c r="E59" s="49">
        <f t="shared" si="37"/>
        <v>7</v>
      </c>
      <c r="F59" s="3">
        <f t="shared" si="38"/>
        <v>1.7543859649122807E-3</v>
      </c>
      <c r="G59" s="2">
        <v>0.5</v>
      </c>
      <c r="H59" s="3">
        <f t="shared" si="39"/>
        <v>8.7336244541484712E-3</v>
      </c>
      <c r="I59" s="3">
        <f t="shared" si="40"/>
        <v>0.99126637554585151</v>
      </c>
      <c r="J59" s="5">
        <f t="shared" si="47"/>
        <v>98856.12327615192</v>
      </c>
      <c r="K59" s="5">
        <f t="shared" si="41"/>
        <v>863.37225568691633</v>
      </c>
      <c r="L59" s="5">
        <f t="shared" si="42"/>
        <v>492122.18574154226</v>
      </c>
      <c r="M59" s="5">
        <f t="shared" si="32"/>
        <v>5630947.8129536845</v>
      </c>
      <c r="N59" s="33">
        <f t="shared" si="43"/>
        <v>56.961042233304894</v>
      </c>
      <c r="O59" s="4"/>
      <c r="Q59" s="27" t="s">
        <v>44</v>
      </c>
      <c r="R59" s="29">
        <f t="shared" si="33"/>
        <v>98856.12327615192</v>
      </c>
      <c r="S59" s="29">
        <f t="shared" si="34"/>
        <v>492122.18574154226</v>
      </c>
      <c r="T59" s="35">
        <f t="shared" si="35"/>
        <v>56.961042233304894</v>
      </c>
      <c r="U59" s="42">
        <v>0.963091689110254</v>
      </c>
      <c r="V59" s="43">
        <f t="shared" ref="V59:V72" si="48">1-U59</f>
        <v>3.6908310889745999E-2</v>
      </c>
      <c r="W59" s="29">
        <f t="shared" si="44"/>
        <v>473958.78711445211</v>
      </c>
      <c r="X59" s="29">
        <f t="shared" si="36"/>
        <v>4832058.5906122904</v>
      </c>
      <c r="Y59" s="35">
        <f t="shared" si="45"/>
        <v>48.87970952607624</v>
      </c>
      <c r="Z59" s="36">
        <f t="shared" si="46"/>
        <v>8.081332707228654</v>
      </c>
    </row>
    <row r="60" spans="1:26" s="2" customFormat="1" ht="13.2" x14ac:dyDescent="0.25">
      <c r="A60" s="2">
        <v>7</v>
      </c>
      <c r="B60" s="1" t="s">
        <v>45</v>
      </c>
      <c r="C60" s="1">
        <v>5</v>
      </c>
      <c r="D60" s="49">
        <f t="shared" si="37"/>
        <v>4388</v>
      </c>
      <c r="E60" s="49">
        <f t="shared" si="37"/>
        <v>2</v>
      </c>
      <c r="F60" s="3">
        <f t="shared" si="38"/>
        <v>4.5578851412944393E-4</v>
      </c>
      <c r="G60" s="2">
        <v>0.5</v>
      </c>
      <c r="H60" s="3">
        <f t="shared" si="39"/>
        <v>2.2763487366264509E-3</v>
      </c>
      <c r="I60" s="3">
        <f t="shared" si="40"/>
        <v>0.99772365126337359</v>
      </c>
      <c r="J60" s="5">
        <f t="shared" si="47"/>
        <v>97992.751020465003</v>
      </c>
      <c r="K60" s="5">
        <f t="shared" si="41"/>
        <v>223.06567498398587</v>
      </c>
      <c r="L60" s="5">
        <f t="shared" si="42"/>
        <v>489406.09091486502</v>
      </c>
      <c r="M60" s="5">
        <f t="shared" si="32"/>
        <v>5138825.6272121426</v>
      </c>
      <c r="N60" s="33">
        <f t="shared" si="43"/>
        <v>52.440875204523444</v>
      </c>
      <c r="O60" s="4"/>
      <c r="Q60" s="27" t="s">
        <v>46</v>
      </c>
      <c r="R60" s="29">
        <f t="shared" si="33"/>
        <v>97992.751020465003</v>
      </c>
      <c r="S60" s="29">
        <f t="shared" si="34"/>
        <v>489406.09091486502</v>
      </c>
      <c r="T60" s="35">
        <f t="shared" si="35"/>
        <v>52.440875204523444</v>
      </c>
      <c r="U60" s="42">
        <v>0.95736753435116873</v>
      </c>
      <c r="V60" s="43">
        <f t="shared" si="48"/>
        <v>4.2632465648831275E-2</v>
      </c>
      <c r="W60" s="29">
        <f t="shared" si="44"/>
        <v>468541.50255560823</v>
      </c>
      <c r="X60" s="29">
        <f t="shared" si="36"/>
        <v>4358099.8034978388</v>
      </c>
      <c r="Y60" s="35">
        <f t="shared" si="45"/>
        <v>44.47369584090648</v>
      </c>
      <c r="Z60" s="36">
        <f t="shared" si="46"/>
        <v>7.9671793636169639</v>
      </c>
    </row>
    <row r="61" spans="1:26" s="2" customFormat="1" ht="13.2" x14ac:dyDescent="0.25">
      <c r="A61" s="2">
        <v>8</v>
      </c>
      <c r="B61" s="1" t="s">
        <v>47</v>
      </c>
      <c r="C61" s="1">
        <v>5</v>
      </c>
      <c r="D61" s="49">
        <f t="shared" si="37"/>
        <v>4333</v>
      </c>
      <c r="E61" s="49">
        <f t="shared" si="37"/>
        <v>13</v>
      </c>
      <c r="F61" s="3">
        <f t="shared" si="38"/>
        <v>3.0002307869836141E-3</v>
      </c>
      <c r="G61" s="2">
        <v>0.5</v>
      </c>
      <c r="H61" s="3">
        <f t="shared" si="39"/>
        <v>1.488947428702325E-2</v>
      </c>
      <c r="I61" s="3">
        <f t="shared" si="40"/>
        <v>0.98511052571297675</v>
      </c>
      <c r="J61" s="5">
        <f t="shared" si="47"/>
        <v>97769.685345481019</v>
      </c>
      <c r="K61" s="5">
        <f t="shared" si="41"/>
        <v>1455.7392160018935</v>
      </c>
      <c r="L61" s="5">
        <f t="shared" si="42"/>
        <v>485209.07868740032</v>
      </c>
      <c r="M61" s="5">
        <f t="shared" si="32"/>
        <v>4649419.5362972775</v>
      </c>
      <c r="N61" s="33">
        <f t="shared" si="43"/>
        <v>47.554817424930754</v>
      </c>
      <c r="O61" s="4"/>
      <c r="Q61" s="27" t="s">
        <v>48</v>
      </c>
      <c r="R61" s="29">
        <f t="shared" si="33"/>
        <v>97769.685345481019</v>
      </c>
      <c r="S61" s="29">
        <f t="shared" si="34"/>
        <v>485209.07868740032</v>
      </c>
      <c r="T61" s="35">
        <f t="shared" si="35"/>
        <v>47.554817424930754</v>
      </c>
      <c r="U61" s="42">
        <v>0.95681081085376496</v>
      </c>
      <c r="V61" s="43">
        <f t="shared" si="48"/>
        <v>4.3189189146235041E-2</v>
      </c>
      <c r="W61" s="29">
        <f t="shared" si="44"/>
        <v>464253.29201249976</v>
      </c>
      <c r="X61" s="29">
        <f t="shared" si="36"/>
        <v>3889558.3009422305</v>
      </c>
      <c r="Y61" s="35">
        <f t="shared" si="45"/>
        <v>39.782866102084768</v>
      </c>
      <c r="Z61" s="36">
        <f t="shared" si="46"/>
        <v>7.771951322845986</v>
      </c>
    </row>
    <row r="62" spans="1:26" s="2" customFormat="1" ht="13.2" x14ac:dyDescent="0.25">
      <c r="A62" s="2">
        <v>9</v>
      </c>
      <c r="B62" s="1" t="s">
        <v>49</v>
      </c>
      <c r="C62" s="1">
        <v>5</v>
      </c>
      <c r="D62" s="49">
        <f t="shared" si="37"/>
        <v>4611</v>
      </c>
      <c r="E62" s="49">
        <f t="shared" si="37"/>
        <v>16</v>
      </c>
      <c r="F62" s="3">
        <f t="shared" si="38"/>
        <v>3.4699631316417261E-3</v>
      </c>
      <c r="G62" s="2">
        <v>0.5</v>
      </c>
      <c r="H62" s="3">
        <f t="shared" si="39"/>
        <v>1.7200602021070734E-2</v>
      </c>
      <c r="I62" s="3">
        <f t="shared" si="40"/>
        <v>0.98279939797892923</v>
      </c>
      <c r="J62" s="5">
        <f t="shared" si="47"/>
        <v>96313.946129479125</v>
      </c>
      <c r="K62" s="5">
        <f t="shared" si="41"/>
        <v>1656.6578564520164</v>
      </c>
      <c r="L62" s="5">
        <f t="shared" si="42"/>
        <v>477428.0860062656</v>
      </c>
      <c r="M62" s="5">
        <f t="shared" si="32"/>
        <v>4164210.457609877</v>
      </c>
      <c r="N62" s="33">
        <f t="shared" si="43"/>
        <v>43.235799434608808</v>
      </c>
      <c r="O62" s="4"/>
      <c r="Q62" s="27" t="s">
        <v>50</v>
      </c>
      <c r="R62" s="29">
        <f t="shared" si="33"/>
        <v>96313.946129479125</v>
      </c>
      <c r="S62" s="29">
        <f t="shared" si="34"/>
        <v>477428.0860062656</v>
      </c>
      <c r="T62" s="35">
        <f t="shared" si="35"/>
        <v>43.235799434608808</v>
      </c>
      <c r="U62" s="42">
        <v>0.94800928093814252</v>
      </c>
      <c r="V62" s="43">
        <f t="shared" si="48"/>
        <v>5.1990719061857482E-2</v>
      </c>
      <c r="W62" s="29">
        <f t="shared" si="44"/>
        <v>452606.25651447353</v>
      </c>
      <c r="X62" s="29">
        <f t="shared" si="36"/>
        <v>3425305.0089297309</v>
      </c>
      <c r="Y62" s="35">
        <f t="shared" si="45"/>
        <v>35.56395669143221</v>
      </c>
      <c r="Z62" s="36">
        <f t="shared" si="46"/>
        <v>7.6718427431765974</v>
      </c>
    </row>
    <row r="63" spans="1:26" s="2" customFormat="1" ht="13.2" x14ac:dyDescent="0.25">
      <c r="A63" s="2">
        <v>10</v>
      </c>
      <c r="B63" s="1" t="s">
        <v>51</v>
      </c>
      <c r="C63" s="1">
        <v>5</v>
      </c>
      <c r="D63" s="49">
        <f t="shared" si="37"/>
        <v>5235</v>
      </c>
      <c r="E63" s="49">
        <f t="shared" si="37"/>
        <v>13</v>
      </c>
      <c r="F63" s="3">
        <f t="shared" si="38"/>
        <v>2.4832855778414518E-3</v>
      </c>
      <c r="G63" s="2">
        <v>0.5</v>
      </c>
      <c r="H63" s="3">
        <f t="shared" si="39"/>
        <v>1.2339819648789749E-2</v>
      </c>
      <c r="I63" s="3">
        <f t="shared" si="40"/>
        <v>0.98766018035121028</v>
      </c>
      <c r="J63" s="5">
        <f t="shared" si="47"/>
        <v>94657.288273027109</v>
      </c>
      <c r="K63" s="5">
        <f t="shared" si="41"/>
        <v>1168.0538657326554</v>
      </c>
      <c r="L63" s="5">
        <f t="shared" si="42"/>
        <v>470366.30670080392</v>
      </c>
      <c r="M63" s="5">
        <f t="shared" si="32"/>
        <v>3686782.3716036114</v>
      </c>
      <c r="N63" s="33">
        <f t="shared" si="43"/>
        <v>38.948742763151515</v>
      </c>
      <c r="O63" s="4"/>
      <c r="Q63" s="27" t="s">
        <v>52</v>
      </c>
      <c r="R63" s="29">
        <f t="shared" si="33"/>
        <v>94657.288273027109</v>
      </c>
      <c r="S63" s="29">
        <f t="shared" si="34"/>
        <v>470366.30670080392</v>
      </c>
      <c r="T63" s="35">
        <f t="shared" si="35"/>
        <v>38.948742763151515</v>
      </c>
      <c r="U63" s="42">
        <v>0.94216194080535964</v>
      </c>
      <c r="V63" s="43">
        <f t="shared" si="48"/>
        <v>5.7838059194640357E-2</v>
      </c>
      <c r="W63" s="29">
        <f t="shared" si="44"/>
        <v>443161.23241067847</v>
      </c>
      <c r="X63" s="29">
        <f t="shared" si="36"/>
        <v>2972698.7524152575</v>
      </c>
      <c r="Y63" s="35">
        <f t="shared" si="45"/>
        <v>31.404858586703643</v>
      </c>
      <c r="Z63" s="36">
        <f t="shared" si="46"/>
        <v>7.5438841764478717</v>
      </c>
    </row>
    <row r="64" spans="1:26" s="2" customFormat="1" ht="13.2" x14ac:dyDescent="0.25">
      <c r="A64" s="2">
        <v>11</v>
      </c>
      <c r="B64" s="1" t="s">
        <v>53</v>
      </c>
      <c r="C64" s="1">
        <v>5</v>
      </c>
      <c r="D64" s="49">
        <f t="shared" si="37"/>
        <v>5460</v>
      </c>
      <c r="E64" s="49">
        <f t="shared" si="37"/>
        <v>35</v>
      </c>
      <c r="F64" s="3">
        <f t="shared" si="38"/>
        <v>6.41025641025641E-3</v>
      </c>
      <c r="G64" s="2">
        <v>0.5</v>
      </c>
      <c r="H64" s="3">
        <f t="shared" si="39"/>
        <v>3.1545741324921134E-2</v>
      </c>
      <c r="I64" s="3">
        <f t="shared" si="40"/>
        <v>0.96845425867507884</v>
      </c>
      <c r="J64" s="5">
        <f t="shared" si="47"/>
        <v>93489.234407294454</v>
      </c>
      <c r="K64" s="5">
        <f t="shared" si="41"/>
        <v>2949.1872052774274</v>
      </c>
      <c r="L64" s="5">
        <f t="shared" si="42"/>
        <v>460073.20402327873</v>
      </c>
      <c r="M64" s="5">
        <f t="shared" si="32"/>
        <v>3216416.0649028076</v>
      </c>
      <c r="N64" s="33">
        <f t="shared" si="43"/>
        <v>34.404133110024141</v>
      </c>
      <c r="O64" s="4"/>
      <c r="Q64" s="27" t="s">
        <v>54</v>
      </c>
      <c r="R64" s="29">
        <f t="shared" si="33"/>
        <v>93489.234407294454</v>
      </c>
      <c r="S64" s="29">
        <f t="shared" si="34"/>
        <v>460073.20402327873</v>
      </c>
      <c r="T64" s="35">
        <f t="shared" si="35"/>
        <v>34.404133110024141</v>
      </c>
      <c r="U64" s="42">
        <v>0.92489605986448908</v>
      </c>
      <c r="V64" s="43">
        <f t="shared" si="48"/>
        <v>7.5103940135510916E-2</v>
      </c>
      <c r="W64" s="29">
        <f t="shared" si="44"/>
        <v>425519.89365036169</v>
      </c>
      <c r="X64" s="29">
        <f t="shared" si="36"/>
        <v>2529537.5200045789</v>
      </c>
      <c r="Y64" s="35">
        <f t="shared" si="45"/>
        <v>27.056992562206851</v>
      </c>
      <c r="Z64" s="36">
        <f t="shared" si="46"/>
        <v>7.3471405478172898</v>
      </c>
    </row>
    <row r="65" spans="1:26" s="2" customFormat="1" ht="13.2" x14ac:dyDescent="0.25">
      <c r="A65" s="2">
        <v>12</v>
      </c>
      <c r="B65" s="1" t="s">
        <v>55</v>
      </c>
      <c r="C65" s="1">
        <v>5</v>
      </c>
      <c r="D65" s="49">
        <f t="shared" si="37"/>
        <v>5336</v>
      </c>
      <c r="E65" s="49">
        <f t="shared" si="37"/>
        <v>37</v>
      </c>
      <c r="F65" s="3">
        <f t="shared" si="38"/>
        <v>6.9340329835082459E-3</v>
      </c>
      <c r="G65" s="2">
        <v>0.5</v>
      </c>
      <c r="H65" s="3">
        <f t="shared" si="39"/>
        <v>3.4079395781523442E-2</v>
      </c>
      <c r="I65" s="3">
        <f t="shared" si="40"/>
        <v>0.96592060421847659</v>
      </c>
      <c r="J65" s="5">
        <f t="shared" si="47"/>
        <v>90540.047202017027</v>
      </c>
      <c r="K65" s="5">
        <f t="shared" si="41"/>
        <v>3085.5501026753523</v>
      </c>
      <c r="L65" s="5">
        <f t="shared" si="42"/>
        <v>444986.36075339682</v>
      </c>
      <c r="M65" s="5">
        <f t="shared" si="32"/>
        <v>2756342.8608795288</v>
      </c>
      <c r="N65" s="33">
        <f t="shared" si="43"/>
        <v>30.443355686897895</v>
      </c>
      <c r="O65" s="4"/>
      <c r="Q65" s="27" t="s">
        <v>56</v>
      </c>
      <c r="R65" s="29">
        <f t="shared" si="33"/>
        <v>90540.047202017027</v>
      </c>
      <c r="S65" s="29">
        <f t="shared" si="34"/>
        <v>444986.36075339682</v>
      </c>
      <c r="T65" s="35">
        <f t="shared" si="35"/>
        <v>30.443355686897895</v>
      </c>
      <c r="U65" s="42">
        <v>0.89970667843387275</v>
      </c>
      <c r="V65" s="43">
        <f t="shared" si="48"/>
        <v>0.10029332156612725</v>
      </c>
      <c r="W65" s="29">
        <f t="shared" si="44"/>
        <v>400357.20058181568</v>
      </c>
      <c r="X65" s="29">
        <f t="shared" si="36"/>
        <v>2104017.6263542171</v>
      </c>
      <c r="Y65" s="35">
        <f t="shared" si="45"/>
        <v>23.238530256778397</v>
      </c>
      <c r="Z65" s="36">
        <f t="shared" si="46"/>
        <v>7.2048254301194987</v>
      </c>
    </row>
    <row r="66" spans="1:26" s="2" customFormat="1" ht="13.2" x14ac:dyDescent="0.25">
      <c r="A66" s="2">
        <v>13</v>
      </c>
      <c r="B66" s="1" t="s">
        <v>57</v>
      </c>
      <c r="C66" s="1">
        <v>5</v>
      </c>
      <c r="D66" s="49">
        <f t="shared" si="37"/>
        <v>4482</v>
      </c>
      <c r="E66" s="49">
        <f t="shared" si="37"/>
        <v>39</v>
      </c>
      <c r="F66" s="3">
        <f t="shared" si="38"/>
        <v>8.7014725568942443E-3</v>
      </c>
      <c r="G66" s="2">
        <v>0.5</v>
      </c>
      <c r="H66" s="3">
        <f t="shared" si="39"/>
        <v>4.2581067802161802E-2</v>
      </c>
      <c r="I66" s="3">
        <f t="shared" si="40"/>
        <v>0.95741893219783825</v>
      </c>
      <c r="J66" s="5">
        <f t="shared" si="47"/>
        <v>87454.497099341679</v>
      </c>
      <c r="K66" s="5">
        <f t="shared" si="41"/>
        <v>3723.9058705910306</v>
      </c>
      <c r="L66" s="5">
        <f t="shared" si="42"/>
        <v>427962.72082023084</v>
      </c>
      <c r="M66" s="5">
        <f t="shared" si="32"/>
        <v>2311356.5001261318</v>
      </c>
      <c r="N66" s="33">
        <f t="shared" si="43"/>
        <v>26.429246943134395</v>
      </c>
      <c r="O66" s="4"/>
      <c r="Q66" s="27" t="s">
        <v>58</v>
      </c>
      <c r="R66" s="29">
        <f t="shared" si="33"/>
        <v>87454.497099341679</v>
      </c>
      <c r="S66" s="29">
        <f t="shared" si="34"/>
        <v>427962.72082023084</v>
      </c>
      <c r="T66" s="35">
        <f t="shared" si="35"/>
        <v>26.429246943134395</v>
      </c>
      <c r="U66" s="42">
        <v>0.86438699185239576</v>
      </c>
      <c r="V66" s="43">
        <f t="shared" si="48"/>
        <v>0.13561300814760424</v>
      </c>
      <c r="W66" s="29">
        <f t="shared" si="44"/>
        <v>369925.40887476597</v>
      </c>
      <c r="X66" s="29">
        <f t="shared" si="36"/>
        <v>1703660.4257724013</v>
      </c>
      <c r="Y66" s="35">
        <f t="shared" si="45"/>
        <v>19.480535390160352</v>
      </c>
      <c r="Z66" s="36">
        <f t="shared" si="46"/>
        <v>6.9487115529740429</v>
      </c>
    </row>
    <row r="67" spans="1:26" s="2" customFormat="1" ht="13.2" x14ac:dyDescent="0.25">
      <c r="A67" s="2">
        <v>14</v>
      </c>
      <c r="B67" s="1" t="s">
        <v>59</v>
      </c>
      <c r="C67" s="1">
        <v>5</v>
      </c>
      <c r="D67" s="49">
        <f t="shared" si="37"/>
        <v>3722</v>
      </c>
      <c r="E67" s="49">
        <f t="shared" si="37"/>
        <v>40</v>
      </c>
      <c r="F67" s="3">
        <f t="shared" si="38"/>
        <v>1.0746910263299301E-2</v>
      </c>
      <c r="G67" s="2">
        <v>0.5</v>
      </c>
      <c r="H67" s="3">
        <f t="shared" si="39"/>
        <v>5.2328623757195179E-2</v>
      </c>
      <c r="I67" s="3">
        <f t="shared" si="40"/>
        <v>0.94767137624280484</v>
      </c>
      <c r="J67" s="5">
        <f t="shared" si="47"/>
        <v>83730.591228750651</v>
      </c>
      <c r="K67" s="5">
        <f t="shared" si="41"/>
        <v>4381.5066053767996</v>
      </c>
      <c r="L67" s="5">
        <f t="shared" si="42"/>
        <v>407699.18963031133</v>
      </c>
      <c r="M67" s="5">
        <f t="shared" si="32"/>
        <v>1883393.7793059009</v>
      </c>
      <c r="N67" s="33">
        <f t="shared" si="43"/>
        <v>22.493496721652171</v>
      </c>
      <c r="O67" s="4"/>
      <c r="Q67" s="27" t="s">
        <v>60</v>
      </c>
      <c r="R67" s="29">
        <f t="shared" si="33"/>
        <v>83730.591228750651</v>
      </c>
      <c r="S67" s="29">
        <f t="shared" si="34"/>
        <v>407699.18963031133</v>
      </c>
      <c r="T67" s="35">
        <f t="shared" si="35"/>
        <v>22.493496721652171</v>
      </c>
      <c r="U67" s="42">
        <v>0.82345390469096191</v>
      </c>
      <c r="V67" s="43">
        <f t="shared" si="48"/>
        <v>0.17654609530903809</v>
      </c>
      <c r="W67" s="29">
        <f t="shared" si="44"/>
        <v>335721.48964042077</v>
      </c>
      <c r="X67" s="29">
        <f t="shared" si="36"/>
        <v>1333735.0168976353</v>
      </c>
      <c r="Y67" s="35">
        <f t="shared" si="45"/>
        <v>15.928885695478876</v>
      </c>
      <c r="Z67" s="36">
        <f t="shared" si="46"/>
        <v>6.5646110261732957</v>
      </c>
    </row>
    <row r="68" spans="1:26" s="2" customFormat="1" ht="13.2" x14ac:dyDescent="0.25">
      <c r="A68" s="2">
        <v>15</v>
      </c>
      <c r="B68" s="1" t="s">
        <v>61</v>
      </c>
      <c r="C68" s="1">
        <v>5</v>
      </c>
      <c r="D68" s="49">
        <f t="shared" si="37"/>
        <v>2895</v>
      </c>
      <c r="E68" s="49">
        <f t="shared" si="37"/>
        <v>58</v>
      </c>
      <c r="F68" s="3">
        <f t="shared" si="38"/>
        <v>2.003454231433506E-2</v>
      </c>
      <c r="G68" s="2">
        <v>0.5</v>
      </c>
      <c r="H68" s="3">
        <f t="shared" si="39"/>
        <v>9.5394736842105254E-2</v>
      </c>
      <c r="I68" s="3">
        <f t="shared" si="40"/>
        <v>0.90460526315789469</v>
      </c>
      <c r="J68" s="5">
        <f t="shared" si="47"/>
        <v>79349.084623373856</v>
      </c>
      <c r="K68" s="5">
        <f t="shared" si="41"/>
        <v>7569.4850463086896</v>
      </c>
      <c r="L68" s="5">
        <f t="shared" si="42"/>
        <v>377821.71050109755</v>
      </c>
      <c r="M68" s="5">
        <f t="shared" si="32"/>
        <v>1475694.5896755897</v>
      </c>
      <c r="N68" s="33">
        <f t="shared" si="43"/>
        <v>18.597499853714687</v>
      </c>
      <c r="O68" s="4"/>
      <c r="Q68" s="27" t="s">
        <v>62</v>
      </c>
      <c r="R68" s="29">
        <f t="shared" si="33"/>
        <v>79349.084623373856</v>
      </c>
      <c r="S68" s="29">
        <f t="shared" si="34"/>
        <v>377821.71050109755</v>
      </c>
      <c r="T68" s="35">
        <f t="shared" si="35"/>
        <v>18.597499853714687</v>
      </c>
      <c r="U68" s="42">
        <v>0.7557222850963411</v>
      </c>
      <c r="V68" s="43">
        <f t="shared" si="48"/>
        <v>0.2442777149036589</v>
      </c>
      <c r="W68" s="29">
        <f t="shared" si="44"/>
        <v>285528.28641889768</v>
      </c>
      <c r="X68" s="29">
        <f t="shared" si="36"/>
        <v>998013.52725721453</v>
      </c>
      <c r="Y68" s="35">
        <f t="shared" si="45"/>
        <v>12.577505235179862</v>
      </c>
      <c r="Z68" s="36">
        <f t="shared" si="46"/>
        <v>6.0199946185348256</v>
      </c>
    </row>
    <row r="69" spans="1:26" s="2" customFormat="1" ht="13.2" x14ac:dyDescent="0.25">
      <c r="A69" s="2">
        <v>16</v>
      </c>
      <c r="B69" s="1" t="s">
        <v>63</v>
      </c>
      <c r="C69" s="1">
        <v>5</v>
      </c>
      <c r="D69" s="49">
        <f t="shared" si="37"/>
        <v>2101</v>
      </c>
      <c r="E69" s="49">
        <f t="shared" si="37"/>
        <v>61</v>
      </c>
      <c r="F69" s="3">
        <f t="shared" si="38"/>
        <v>2.9033793431699192E-2</v>
      </c>
      <c r="G69" s="2">
        <v>0.5</v>
      </c>
      <c r="H69" s="3">
        <f t="shared" si="39"/>
        <v>0.13534501885955183</v>
      </c>
      <c r="I69" s="3">
        <f t="shared" si="40"/>
        <v>0.86465498114044814</v>
      </c>
      <c r="J69" s="5">
        <f t="shared" si="47"/>
        <v>71779.599577065164</v>
      </c>
      <c r="K69" s="5">
        <f t="shared" si="41"/>
        <v>9715.011258488963</v>
      </c>
      <c r="L69" s="5">
        <f t="shared" si="42"/>
        <v>334610.46973910346</v>
      </c>
      <c r="M69" s="5">
        <f t="shared" si="32"/>
        <v>1097872.8791744921</v>
      </c>
      <c r="N69" s="33">
        <f t="shared" si="43"/>
        <v>15.295054383742782</v>
      </c>
      <c r="O69" s="4"/>
      <c r="Q69" s="27" t="s">
        <v>64</v>
      </c>
      <c r="R69" s="29">
        <f t="shared" si="33"/>
        <v>71779.599577065164</v>
      </c>
      <c r="S69" s="29">
        <f t="shared" si="34"/>
        <v>334610.46973910346</v>
      </c>
      <c r="T69" s="35">
        <f t="shared" si="35"/>
        <v>15.295054383742782</v>
      </c>
      <c r="U69" s="42">
        <v>0.69850988448397933</v>
      </c>
      <c r="V69" s="43">
        <f t="shared" si="48"/>
        <v>0.30149011551602067</v>
      </c>
      <c r="W69" s="29">
        <f t="shared" si="44"/>
        <v>233728.7205645912</v>
      </c>
      <c r="X69" s="29">
        <f t="shared" si="36"/>
        <v>712485.24083831685</v>
      </c>
      <c r="Y69" s="35">
        <f t="shared" si="45"/>
        <v>9.9260130320644517</v>
      </c>
      <c r="Z69" s="36">
        <f t="shared" si="46"/>
        <v>5.3690413516783302</v>
      </c>
    </row>
    <row r="70" spans="1:26" s="2" customFormat="1" ht="13.2" x14ac:dyDescent="0.25">
      <c r="A70" s="2">
        <v>17</v>
      </c>
      <c r="B70" s="1" t="s">
        <v>65</v>
      </c>
      <c r="C70" s="1">
        <v>5</v>
      </c>
      <c r="D70" s="49">
        <f t="shared" si="37"/>
        <v>1283</v>
      </c>
      <c r="E70" s="49">
        <f t="shared" si="37"/>
        <v>56</v>
      </c>
      <c r="F70" s="3">
        <f t="shared" si="38"/>
        <v>4.3647700701480906E-2</v>
      </c>
      <c r="G70" s="2">
        <v>0.5</v>
      </c>
      <c r="H70" s="3">
        <f t="shared" si="39"/>
        <v>0.19676739283204497</v>
      </c>
      <c r="I70" s="3">
        <f t="shared" si="40"/>
        <v>0.80323260716795497</v>
      </c>
      <c r="J70" s="5">
        <f t="shared" si="47"/>
        <v>62064.5883185762</v>
      </c>
      <c r="K70" s="5">
        <f t="shared" si="41"/>
        <v>12212.287230640433</v>
      </c>
      <c r="L70" s="5">
        <f t="shared" si="42"/>
        <v>279792.22351627989</v>
      </c>
      <c r="M70" s="5">
        <f t="shared" si="32"/>
        <v>763262.40943538863</v>
      </c>
      <c r="N70" s="33">
        <f t="shared" si="43"/>
        <v>12.297872750199826</v>
      </c>
      <c r="O70" s="4"/>
      <c r="Q70" s="27" t="s">
        <v>66</v>
      </c>
      <c r="R70" s="29">
        <f t="shared" si="33"/>
        <v>62064.5883185762</v>
      </c>
      <c r="S70" s="29">
        <f t="shared" si="34"/>
        <v>279792.22351627989</v>
      </c>
      <c r="T70" s="35">
        <f t="shared" si="35"/>
        <v>12.297872750199826</v>
      </c>
      <c r="U70" s="42">
        <v>0.67065690345363116</v>
      </c>
      <c r="V70" s="43">
        <f t="shared" si="48"/>
        <v>0.32934309654636884</v>
      </c>
      <c r="W70" s="29">
        <f t="shared" si="44"/>
        <v>187644.5862338345</v>
      </c>
      <c r="X70" s="29">
        <f t="shared" si="36"/>
        <v>478756.52027372562</v>
      </c>
      <c r="Y70" s="35">
        <f t="shared" si="45"/>
        <v>7.713843485374924</v>
      </c>
      <c r="Z70" s="36">
        <f t="shared" si="46"/>
        <v>4.5840292648249017</v>
      </c>
    </row>
    <row r="71" spans="1:26" s="2" customFormat="1" ht="13.2" x14ac:dyDescent="0.25">
      <c r="A71" s="2">
        <v>18</v>
      </c>
      <c r="B71" s="1" t="s">
        <v>67</v>
      </c>
      <c r="C71" s="1">
        <v>5</v>
      </c>
      <c r="D71" s="49">
        <f t="shared" ref="D71:E72" si="49">D21+D46</f>
        <v>737</v>
      </c>
      <c r="E71" s="49">
        <f t="shared" si="49"/>
        <v>49</v>
      </c>
      <c r="F71" s="3">
        <f t="shared" si="38"/>
        <v>6.6485753052917235E-2</v>
      </c>
      <c r="G71" s="2">
        <v>0.5</v>
      </c>
      <c r="H71" s="3">
        <f t="shared" si="39"/>
        <v>0.28504944735311233</v>
      </c>
      <c r="I71" s="3">
        <f t="shared" si="40"/>
        <v>0.71495055264688767</v>
      </c>
      <c r="J71" s="5">
        <f t="shared" si="47"/>
        <v>49852.301087935761</v>
      </c>
      <c r="K71" s="5">
        <f t="shared" si="41"/>
        <v>14210.370874397049</v>
      </c>
      <c r="L71" s="5">
        <f t="shared" si="42"/>
        <v>213735.5782536862</v>
      </c>
      <c r="M71" s="5">
        <f>L71+M72</f>
        <v>483470.1859191088</v>
      </c>
      <c r="N71" s="33">
        <f t="shared" si="43"/>
        <v>9.6980515516486037</v>
      </c>
      <c r="O71" s="4"/>
      <c r="Q71" s="27" t="s">
        <v>68</v>
      </c>
      <c r="R71" s="29">
        <f t="shared" si="33"/>
        <v>49852.301087935761</v>
      </c>
      <c r="S71" s="29">
        <f t="shared" si="34"/>
        <v>213735.5782536862</v>
      </c>
      <c r="T71" s="35">
        <f t="shared" si="35"/>
        <v>9.6980515516486037</v>
      </c>
      <c r="U71" s="42">
        <v>0.63527807449444496</v>
      </c>
      <c r="V71" s="43">
        <f t="shared" si="48"/>
        <v>0.36472192550555504</v>
      </c>
      <c r="W71" s="29">
        <f t="shared" si="44"/>
        <v>135781.52660395854</v>
      </c>
      <c r="X71" s="29">
        <f>X72+W71</f>
        <v>291111.93403989112</v>
      </c>
      <c r="Y71" s="35">
        <f t="shared" si="45"/>
        <v>5.8394884024789802</v>
      </c>
      <c r="Z71" s="36">
        <f t="shared" si="46"/>
        <v>3.8585631491696235</v>
      </c>
    </row>
    <row r="72" spans="1:26" s="2" customFormat="1" ht="13.2" x14ac:dyDescent="0.25">
      <c r="A72" s="12">
        <v>19</v>
      </c>
      <c r="B72" s="13" t="s">
        <v>69</v>
      </c>
      <c r="C72" s="12"/>
      <c r="D72" s="50">
        <f t="shared" si="49"/>
        <v>613</v>
      </c>
      <c r="E72" s="50">
        <f t="shared" si="49"/>
        <v>81</v>
      </c>
      <c r="F72" s="17">
        <f t="shared" si="38"/>
        <v>0.13213703099510604</v>
      </c>
      <c r="G72" s="12"/>
      <c r="H72" s="17">
        <v>1</v>
      </c>
      <c r="I72" s="17">
        <f t="shared" si="40"/>
        <v>0</v>
      </c>
      <c r="J72" s="21">
        <f t="shared" si="47"/>
        <v>35641.930213538712</v>
      </c>
      <c r="K72" s="21">
        <f t="shared" si="41"/>
        <v>35641.930213538712</v>
      </c>
      <c r="L72" s="21">
        <f>K72/F72</f>
        <v>269734.60766542261</v>
      </c>
      <c r="M72" s="21">
        <f>L72</f>
        <v>269734.60766542261</v>
      </c>
      <c r="N72" s="34">
        <f t="shared" si="43"/>
        <v>7.5679012345679011</v>
      </c>
      <c r="O72" s="4"/>
      <c r="Q72" s="30" t="s">
        <v>69</v>
      </c>
      <c r="R72" s="31">
        <f t="shared" si="33"/>
        <v>35641.930213538712</v>
      </c>
      <c r="S72" s="31">
        <f t="shared" si="34"/>
        <v>269734.60766542261</v>
      </c>
      <c r="T72" s="38">
        <f t="shared" si="35"/>
        <v>7.5679012345679011</v>
      </c>
      <c r="U72" s="44">
        <v>0.57586384179742911</v>
      </c>
      <c r="V72" s="45">
        <f t="shared" si="48"/>
        <v>0.42413615820257089</v>
      </c>
      <c r="W72" s="31">
        <f t="shared" si="44"/>
        <v>155330.40743593255</v>
      </c>
      <c r="X72" s="31">
        <f>W72</f>
        <v>155330.40743593255</v>
      </c>
      <c r="Y72" s="38">
        <f t="shared" si="45"/>
        <v>4.3580806792817786</v>
      </c>
      <c r="Z72" s="37">
        <f t="shared" si="46"/>
        <v>3.2098205552861225</v>
      </c>
    </row>
    <row r="73" spans="1:26" s="2" customFormat="1" ht="13.2" x14ac:dyDescent="0.25">
      <c r="B73" s="2" t="s">
        <v>70</v>
      </c>
      <c r="D73" s="25">
        <f>SUM(D54:D72)</f>
        <v>62548</v>
      </c>
      <c r="E73" s="25">
        <f>SUM(E54:E72)</f>
        <v>515</v>
      </c>
    </row>
    <row r="77" spans="1:26" s="51" customFormat="1" ht="17.399999999999999" x14ac:dyDescent="0.3">
      <c r="C77" s="52" t="s">
        <v>81</v>
      </c>
      <c r="D77" s="52" t="s">
        <v>82</v>
      </c>
      <c r="E77" s="52" t="s">
        <v>83</v>
      </c>
      <c r="F77" s="52" t="s">
        <v>19</v>
      </c>
      <c r="G77" s="52" t="s">
        <v>20</v>
      </c>
    </row>
    <row r="78" spans="1:26" s="51" customFormat="1" ht="17.399999999999999" x14ac:dyDescent="0.3">
      <c r="C78" s="52" t="s">
        <v>84</v>
      </c>
      <c r="D78" s="53">
        <v>0</v>
      </c>
      <c r="E78" s="54">
        <f>$N$4</f>
        <v>72.957003597711534</v>
      </c>
      <c r="F78" s="54">
        <f>$Y$4</f>
        <v>66.11261638992832</v>
      </c>
      <c r="G78" s="54">
        <f>E78-F78</f>
        <v>6.844387207783214</v>
      </c>
    </row>
    <row r="79" spans="1:26" s="51" customFormat="1" ht="17.399999999999999" x14ac:dyDescent="0.3">
      <c r="C79" s="52" t="s">
        <v>85</v>
      </c>
      <c r="D79" s="53">
        <v>0</v>
      </c>
      <c r="E79" s="54">
        <f>$N$29</f>
        <v>79.680110196130769</v>
      </c>
      <c r="F79" s="54">
        <f>$Y$29</f>
        <v>70.301770938723195</v>
      </c>
      <c r="G79" s="54">
        <f t="shared" ref="G79:G80" si="50">E79-F79</f>
        <v>9.3783392574075748</v>
      </c>
    </row>
    <row r="80" spans="1:26" s="51" customFormat="1" ht="17.399999999999999" x14ac:dyDescent="0.3">
      <c r="C80" s="52" t="s">
        <v>86</v>
      </c>
      <c r="D80" s="53">
        <v>0</v>
      </c>
      <c r="E80" s="54">
        <f>$N$54</f>
        <v>76.211091036256704</v>
      </c>
      <c r="F80" s="54">
        <f>$Y$54</f>
        <v>67.46014346079815</v>
      </c>
      <c r="G80" s="54">
        <f t="shared" si="50"/>
        <v>8.7509475754585537</v>
      </c>
    </row>
  </sheetData>
  <mergeCells count="30">
    <mergeCell ref="B51:N51"/>
    <mergeCell ref="Q51:Z51"/>
    <mergeCell ref="B52:B53"/>
    <mergeCell ref="R52:T52"/>
    <mergeCell ref="U52:U53"/>
    <mergeCell ref="V52:V53"/>
    <mergeCell ref="W52:W53"/>
    <mergeCell ref="X52:X53"/>
    <mergeCell ref="Y52:Y53"/>
    <mergeCell ref="Z52:Z53"/>
    <mergeCell ref="B26:N26"/>
    <mergeCell ref="Q26:Z26"/>
    <mergeCell ref="B27:B28"/>
    <mergeCell ref="R27:T27"/>
    <mergeCell ref="U27:U28"/>
    <mergeCell ref="V27:V28"/>
    <mergeCell ref="W27:W28"/>
    <mergeCell ref="X27:X28"/>
    <mergeCell ref="Y27:Y28"/>
    <mergeCell ref="Z27:Z28"/>
    <mergeCell ref="B1:N1"/>
    <mergeCell ref="Q1:Z1"/>
    <mergeCell ref="B2:B3"/>
    <mergeCell ref="R2:T2"/>
    <mergeCell ref="U2:U3"/>
    <mergeCell ref="V2:V3"/>
    <mergeCell ref="W2:W3"/>
    <mergeCell ref="X2:X3"/>
    <mergeCell ref="Y2:Y3"/>
    <mergeCell ref="Z2:Z3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5ECD38-AD32-D242-9CED-69894580B79A}">
  <dimension ref="A1:Z80"/>
  <sheetViews>
    <sheetView workbookViewId="0">
      <selection sqref="A1:XFD1048576"/>
    </sheetView>
  </sheetViews>
  <sheetFormatPr defaultColWidth="8.796875" defaultRowHeight="13.8" x14ac:dyDescent="0.25"/>
  <cols>
    <col min="1" max="1" width="9" customWidth="1"/>
    <col min="4" max="4" width="10.19921875" bestFit="1" customWidth="1"/>
    <col min="8" max="8" width="19" customWidth="1"/>
    <col min="10" max="10" width="9.69921875" bestFit="1" customWidth="1"/>
    <col min="12" max="12" width="12.796875" bestFit="1" customWidth="1"/>
    <col min="21" max="22" width="20.19921875" customWidth="1"/>
    <col min="23" max="23" width="18.19921875" customWidth="1"/>
    <col min="24" max="24" width="20.296875" customWidth="1"/>
  </cols>
  <sheetData>
    <row r="1" spans="1:26" s="2" customFormat="1" ht="27.45" customHeight="1" thickBot="1" x14ac:dyDescent="0.3">
      <c r="B1" s="72" t="s">
        <v>87</v>
      </c>
      <c r="C1" s="72"/>
      <c r="D1" s="72"/>
      <c r="E1" s="72"/>
      <c r="F1" s="72"/>
      <c r="G1" s="72"/>
      <c r="H1" s="72"/>
      <c r="I1" s="72"/>
      <c r="J1" s="72"/>
      <c r="K1" s="72"/>
      <c r="L1" s="72"/>
      <c r="M1" s="72"/>
      <c r="N1" s="72"/>
      <c r="Q1" s="60" t="s">
        <v>90</v>
      </c>
      <c r="R1" s="61"/>
      <c r="S1" s="61"/>
      <c r="T1" s="61"/>
      <c r="U1" s="61"/>
      <c r="V1" s="61"/>
      <c r="W1" s="61"/>
      <c r="X1" s="61"/>
      <c r="Y1" s="61"/>
      <c r="Z1" s="62"/>
    </row>
    <row r="2" spans="1:26" s="9" customFormat="1" ht="35.549999999999997" customHeight="1" x14ac:dyDescent="0.25">
      <c r="A2" s="7"/>
      <c r="B2" s="67" t="s">
        <v>0</v>
      </c>
      <c r="C2" s="46" t="s">
        <v>1</v>
      </c>
      <c r="D2" s="47" t="s">
        <v>2</v>
      </c>
      <c r="E2" s="47" t="s">
        <v>3</v>
      </c>
      <c r="F2" s="47" t="s">
        <v>4</v>
      </c>
      <c r="G2" s="47" t="s">
        <v>5</v>
      </c>
      <c r="H2" s="47" t="s">
        <v>6</v>
      </c>
      <c r="I2" s="47" t="s">
        <v>7</v>
      </c>
      <c r="J2" s="47" t="s">
        <v>8</v>
      </c>
      <c r="K2" s="47" t="s">
        <v>9</v>
      </c>
      <c r="L2" s="47" t="s">
        <v>10</v>
      </c>
      <c r="M2" s="47" t="s">
        <v>11</v>
      </c>
      <c r="N2" s="48" t="s">
        <v>12</v>
      </c>
      <c r="Q2" s="26" t="s">
        <v>13</v>
      </c>
      <c r="R2" s="69" t="s">
        <v>14</v>
      </c>
      <c r="S2" s="69"/>
      <c r="T2" s="69"/>
      <c r="U2" s="64" t="s">
        <v>15</v>
      </c>
      <c r="V2" s="64" t="s">
        <v>16</v>
      </c>
      <c r="W2" s="70" t="s">
        <v>17</v>
      </c>
      <c r="X2" s="70" t="s">
        <v>18</v>
      </c>
      <c r="Y2" s="71" t="s">
        <v>19</v>
      </c>
      <c r="Z2" s="71" t="s">
        <v>20</v>
      </c>
    </row>
    <row r="3" spans="1:26" s="10" customFormat="1" ht="23.25" customHeight="1" thickBot="1" x14ac:dyDescent="0.35">
      <c r="B3" s="68"/>
      <c r="C3" s="11"/>
      <c r="D3" s="23" t="s">
        <v>21</v>
      </c>
      <c r="E3" s="23" t="s">
        <v>22</v>
      </c>
      <c r="F3" s="23" t="s">
        <v>23</v>
      </c>
      <c r="G3" s="23"/>
      <c r="H3" s="23" t="s">
        <v>24</v>
      </c>
      <c r="I3" s="23" t="s">
        <v>25</v>
      </c>
      <c r="J3" s="23" t="s">
        <v>26</v>
      </c>
      <c r="K3" s="23" t="s">
        <v>27</v>
      </c>
      <c r="L3" s="23" t="s">
        <v>28</v>
      </c>
      <c r="M3" s="23" t="s">
        <v>29</v>
      </c>
      <c r="N3" s="24" t="s">
        <v>30</v>
      </c>
      <c r="Q3" s="27" t="s">
        <v>31</v>
      </c>
      <c r="R3" s="28" t="s">
        <v>32</v>
      </c>
      <c r="S3" s="28" t="s">
        <v>33</v>
      </c>
      <c r="T3" s="28" t="s">
        <v>34</v>
      </c>
      <c r="U3" s="64"/>
      <c r="V3" s="64"/>
      <c r="W3" s="70"/>
      <c r="X3" s="70"/>
      <c r="Y3" s="71"/>
      <c r="Z3" s="71"/>
    </row>
    <row r="4" spans="1:26" s="2" customFormat="1" x14ac:dyDescent="0.25">
      <c r="A4" s="2">
        <v>1</v>
      </c>
      <c r="B4" s="1">
        <v>0</v>
      </c>
      <c r="C4" s="1">
        <v>1</v>
      </c>
      <c r="D4">
        <v>195</v>
      </c>
      <c r="E4">
        <v>1</v>
      </c>
      <c r="F4" s="3">
        <f>E4/D4</f>
        <v>5.1282051282051282E-3</v>
      </c>
      <c r="G4" s="2">
        <v>0.3</v>
      </c>
      <c r="H4" s="18">
        <f>C4*F4/(1+(1-G4)*C4*F4)</f>
        <v>5.1098620337250893E-3</v>
      </c>
      <c r="I4" s="18">
        <f>1-H4</f>
        <v>0.9948901379662749</v>
      </c>
      <c r="J4" s="41">
        <v>100000</v>
      </c>
      <c r="K4" s="20">
        <f>J4*H4</f>
        <v>510.98620337250895</v>
      </c>
      <c r="L4" s="20">
        <f>C4*(J5+G4*K4)</f>
        <v>99642.309657639242</v>
      </c>
      <c r="M4" s="5">
        <f t="shared" ref="M4:M20" si="0">L4+M5</f>
        <v>7010640.4746117108</v>
      </c>
      <c r="N4" s="32">
        <f>M4/J4</f>
        <v>70.106404746117107</v>
      </c>
      <c r="O4" s="4"/>
      <c r="Q4" s="39">
        <v>0</v>
      </c>
      <c r="R4" s="29">
        <f t="shared" ref="R4:R22" si="1">J4</f>
        <v>100000</v>
      </c>
      <c r="S4" s="29">
        <f t="shared" ref="S4:S22" si="2">L4</f>
        <v>99642.309657639242</v>
      </c>
      <c r="T4" s="35">
        <f t="shared" ref="T4:T22" si="3">N4</f>
        <v>70.106404746117107</v>
      </c>
      <c r="U4" s="42">
        <v>0.96680194174873568</v>
      </c>
      <c r="V4" s="43">
        <f>1-U4</f>
        <v>3.3198058251264317E-2</v>
      </c>
      <c r="W4" s="29">
        <f>S4*U4</f>
        <v>96334.378457334416</v>
      </c>
      <c r="X4" s="29">
        <f t="shared" ref="X4:X20" si="4">X5+W4</f>
        <v>6381549.2047000183</v>
      </c>
      <c r="Y4" s="40">
        <f>X4/R4</f>
        <v>63.815492047000184</v>
      </c>
      <c r="Z4" s="36">
        <f>T4-Y4</f>
        <v>6.2909126991169231</v>
      </c>
    </row>
    <row r="5" spans="1:26" s="2" customFormat="1" x14ac:dyDescent="0.25">
      <c r="A5" s="2">
        <v>2</v>
      </c>
      <c r="B5" s="1" t="s">
        <v>35</v>
      </c>
      <c r="C5" s="1">
        <v>4</v>
      </c>
      <c r="D5">
        <v>1045</v>
      </c>
      <c r="E5"/>
      <c r="F5" s="3">
        <f t="shared" ref="F5:F22" si="5">E5/D5</f>
        <v>0</v>
      </c>
      <c r="G5" s="2">
        <v>0.4</v>
      </c>
      <c r="H5" s="3">
        <f t="shared" ref="H5:H21" si="6">C5*F5/(1+(1-G5)*C5*F5)</f>
        <v>0</v>
      </c>
      <c r="I5" s="3">
        <f t="shared" ref="I5:I22" si="7">1-H5</f>
        <v>1</v>
      </c>
      <c r="J5" s="5">
        <f>I4*J4</f>
        <v>99489.013796627492</v>
      </c>
      <c r="K5" s="5">
        <f t="shared" ref="K5:K22" si="8">J5*H5</f>
        <v>0</v>
      </c>
      <c r="L5" s="5">
        <f t="shared" ref="L5:L21" si="9">C5*(J6+G5*K5)</f>
        <v>397956.05518650997</v>
      </c>
      <c r="M5" s="5">
        <f t="shared" si="0"/>
        <v>6910998.1649540719</v>
      </c>
      <c r="N5" s="33">
        <f t="shared" ref="N5:N22" si="10">M5/J5</f>
        <v>69.464937898382729</v>
      </c>
      <c r="O5" s="4"/>
      <c r="Q5" s="27" t="s">
        <v>36</v>
      </c>
      <c r="R5" s="29">
        <f t="shared" si="1"/>
        <v>99489.013796627492</v>
      </c>
      <c r="S5" s="29">
        <f t="shared" si="2"/>
        <v>397956.05518650997</v>
      </c>
      <c r="T5" s="35">
        <f t="shared" si="3"/>
        <v>69.464937898382729</v>
      </c>
      <c r="U5" s="42">
        <v>0.96680194174873568</v>
      </c>
      <c r="V5" s="43">
        <f>1-U5</f>
        <v>3.3198058251264317E-2</v>
      </c>
      <c r="W5" s="29">
        <f t="shared" ref="W5:W22" si="11">S5*U5</f>
        <v>384744.68688498484</v>
      </c>
      <c r="X5" s="29">
        <f t="shared" si="4"/>
        <v>6285214.8262426835</v>
      </c>
      <c r="Y5" s="35">
        <f t="shared" ref="Y5:Y22" si="12">X5/R5</f>
        <v>63.174963610461894</v>
      </c>
      <c r="Z5" s="36">
        <f t="shared" ref="Z5:Z22" si="13">T5-Y5</f>
        <v>6.2899742879208347</v>
      </c>
    </row>
    <row r="6" spans="1:26" s="2" customFormat="1" x14ac:dyDescent="0.25">
      <c r="A6" s="2">
        <v>3</v>
      </c>
      <c r="B6" s="1" t="s">
        <v>37</v>
      </c>
      <c r="C6" s="1">
        <v>5</v>
      </c>
      <c r="D6">
        <v>1677</v>
      </c>
      <c r="E6">
        <v>1</v>
      </c>
      <c r="F6" s="3">
        <f t="shared" si="5"/>
        <v>5.963029218843172E-4</v>
      </c>
      <c r="G6" s="2">
        <v>0.5</v>
      </c>
      <c r="H6" s="3">
        <f t="shared" si="6"/>
        <v>2.9770765108663292E-3</v>
      </c>
      <c r="I6" s="3">
        <f t="shared" si="7"/>
        <v>0.99702292348913368</v>
      </c>
      <c r="J6" s="5">
        <f t="shared" ref="J6:J22" si="14">I5*J5</f>
        <v>99489.013796627492</v>
      </c>
      <c r="K6" s="5">
        <f t="shared" si="8"/>
        <v>296.18640606319588</v>
      </c>
      <c r="L6" s="5">
        <f t="shared" si="9"/>
        <v>496704.6029679795</v>
      </c>
      <c r="M6" s="5">
        <f t="shared" si="0"/>
        <v>6513042.1097675618</v>
      </c>
      <c r="N6" s="33">
        <f t="shared" si="10"/>
        <v>65.464937898382729</v>
      </c>
      <c r="O6" s="4"/>
      <c r="Q6" s="27" t="s">
        <v>38</v>
      </c>
      <c r="R6" s="29">
        <f t="shared" si="1"/>
        <v>99489.013796627492</v>
      </c>
      <c r="S6" s="29">
        <f t="shared" si="2"/>
        <v>496704.6029679795</v>
      </c>
      <c r="T6" s="35">
        <f t="shared" si="3"/>
        <v>65.464937898382729</v>
      </c>
      <c r="U6" s="42">
        <v>0.96680194174873568</v>
      </c>
      <c r="V6" s="43">
        <f>1-U6</f>
        <v>3.3198058251264317E-2</v>
      </c>
      <c r="W6" s="29">
        <f t="shared" si="11"/>
        <v>480214.97462497739</v>
      </c>
      <c r="X6" s="29">
        <f t="shared" si="4"/>
        <v>5900470.1393576981</v>
      </c>
      <c r="Y6" s="35">
        <f t="shared" si="12"/>
        <v>59.30775584346695</v>
      </c>
      <c r="Z6" s="36">
        <f t="shared" si="13"/>
        <v>6.1571820549157792</v>
      </c>
    </row>
    <row r="7" spans="1:26" s="2" customFormat="1" x14ac:dyDescent="0.25">
      <c r="A7" s="2">
        <v>4</v>
      </c>
      <c r="B7" s="1" t="s">
        <v>39</v>
      </c>
      <c r="C7" s="1">
        <v>5</v>
      </c>
      <c r="D7">
        <v>1894</v>
      </c>
      <c r="E7">
        <v>1</v>
      </c>
      <c r="F7" s="3">
        <f t="shared" si="5"/>
        <v>5.2798310454065466E-4</v>
      </c>
      <c r="G7" s="2">
        <v>0.5</v>
      </c>
      <c r="H7" s="3">
        <f t="shared" si="6"/>
        <v>2.6364355391510679E-3</v>
      </c>
      <c r="I7" s="3">
        <f t="shared" si="7"/>
        <v>0.99736356446084895</v>
      </c>
      <c r="J7" s="5">
        <f t="shared" si="14"/>
        <v>99192.8273905643</v>
      </c>
      <c r="K7" s="5">
        <f t="shared" si="8"/>
        <v>261.51549536136122</v>
      </c>
      <c r="L7" s="5">
        <f t="shared" si="9"/>
        <v>495310.3482144181</v>
      </c>
      <c r="M7" s="5">
        <f t="shared" si="0"/>
        <v>6016337.5067995824</v>
      </c>
      <c r="N7" s="33">
        <f t="shared" si="10"/>
        <v>60.652949059620063</v>
      </c>
      <c r="O7" s="4"/>
      <c r="Q7" s="27" t="s">
        <v>40</v>
      </c>
      <c r="R7" s="29">
        <f t="shared" si="1"/>
        <v>99192.8273905643</v>
      </c>
      <c r="S7" s="29">
        <f t="shared" si="2"/>
        <v>495310.3482144181</v>
      </c>
      <c r="T7" s="35">
        <f t="shared" si="3"/>
        <v>60.652949059620063</v>
      </c>
      <c r="U7" s="42">
        <v>0.96680194174873568</v>
      </c>
      <c r="V7" s="43">
        <f>1-U7</f>
        <v>3.3198058251264317E-2</v>
      </c>
      <c r="W7" s="29">
        <f t="shared" si="11"/>
        <v>478867.00642194186</v>
      </c>
      <c r="X7" s="29">
        <f t="shared" si="4"/>
        <v>5420255.1647327207</v>
      </c>
      <c r="Y7" s="35">
        <f t="shared" si="12"/>
        <v>54.643619980614865</v>
      </c>
      <c r="Z7" s="36">
        <f t="shared" si="13"/>
        <v>6.0093290790051981</v>
      </c>
    </row>
    <row r="8" spans="1:26" s="2" customFormat="1" x14ac:dyDescent="0.25">
      <c r="A8" s="2">
        <v>5</v>
      </c>
      <c r="B8" s="1" t="s">
        <v>41</v>
      </c>
      <c r="C8" s="1">
        <v>5</v>
      </c>
      <c r="D8">
        <v>1910</v>
      </c>
      <c r="E8">
        <v>4</v>
      </c>
      <c r="F8" s="3">
        <f t="shared" si="5"/>
        <v>2.0942408376963353E-3</v>
      </c>
      <c r="G8" s="2">
        <v>0.5</v>
      </c>
      <c r="H8" s="3">
        <f t="shared" si="6"/>
        <v>1.0416666666666668E-2</v>
      </c>
      <c r="I8" s="3">
        <f t="shared" si="7"/>
        <v>0.98958333333333337</v>
      </c>
      <c r="J8" s="5">
        <f t="shared" si="14"/>
        <v>98931.311895202947</v>
      </c>
      <c r="K8" s="5">
        <f t="shared" si="8"/>
        <v>1030.5344989083642</v>
      </c>
      <c r="L8" s="5">
        <f t="shared" si="9"/>
        <v>492080.22322874388</v>
      </c>
      <c r="M8" s="5">
        <f t="shared" si="0"/>
        <v>5521027.1585851647</v>
      </c>
      <c r="N8" s="33">
        <f t="shared" si="10"/>
        <v>55.806670838789032</v>
      </c>
      <c r="O8" s="4"/>
      <c r="Q8" s="27" t="s">
        <v>42</v>
      </c>
      <c r="R8" s="29">
        <f t="shared" si="1"/>
        <v>98931.311895202947</v>
      </c>
      <c r="S8" s="29">
        <f t="shared" si="2"/>
        <v>492080.22322874388</v>
      </c>
      <c r="T8" s="35">
        <f t="shared" si="3"/>
        <v>55.806670838789032</v>
      </c>
      <c r="U8" s="42">
        <v>0.96680194174873568</v>
      </c>
      <c r="V8" s="43">
        <f>1-U8</f>
        <v>3.3198058251264317E-2</v>
      </c>
      <c r="W8" s="29">
        <f t="shared" si="11"/>
        <v>475744.11531370087</v>
      </c>
      <c r="X8" s="29">
        <f t="shared" si="4"/>
        <v>4941388.1583107784</v>
      </c>
      <c r="Y8" s="35">
        <f t="shared" si="12"/>
        <v>49.947666352035711</v>
      </c>
      <c r="Z8" s="36">
        <f t="shared" si="13"/>
        <v>5.8590044867533209</v>
      </c>
    </row>
    <row r="9" spans="1:26" s="2" customFormat="1" x14ac:dyDescent="0.25">
      <c r="A9" s="2">
        <v>6</v>
      </c>
      <c r="B9" s="1" t="s">
        <v>43</v>
      </c>
      <c r="C9" s="1">
        <v>5</v>
      </c>
      <c r="D9">
        <v>1864</v>
      </c>
      <c r="E9">
        <v>4</v>
      </c>
      <c r="F9" s="3">
        <f t="shared" si="5"/>
        <v>2.1459227467811159E-3</v>
      </c>
      <c r="G9" s="2">
        <v>0.5</v>
      </c>
      <c r="H9" s="3">
        <f t="shared" si="6"/>
        <v>1.0672358591248666E-2</v>
      </c>
      <c r="I9" s="3">
        <f t="shared" si="7"/>
        <v>0.98932764140875129</v>
      </c>
      <c r="J9" s="5">
        <f t="shared" si="14"/>
        <v>97900.777396294594</v>
      </c>
      <c r="K9" s="5">
        <f t="shared" si="8"/>
        <v>1044.8322027352679</v>
      </c>
      <c r="L9" s="5">
        <f t="shared" si="9"/>
        <v>486891.8064746348</v>
      </c>
      <c r="M9" s="5">
        <f t="shared" si="0"/>
        <v>5028946.9353564205</v>
      </c>
      <c r="N9" s="33">
        <f t="shared" si="10"/>
        <v>51.367793689723641</v>
      </c>
      <c r="O9" s="4"/>
      <c r="Q9" s="27" t="s">
        <v>44</v>
      </c>
      <c r="R9" s="29">
        <f t="shared" si="1"/>
        <v>97900.777396294594</v>
      </c>
      <c r="S9" s="29">
        <f t="shared" si="2"/>
        <v>486891.8064746348</v>
      </c>
      <c r="T9" s="35">
        <f t="shared" si="3"/>
        <v>51.367793689723641</v>
      </c>
      <c r="U9" s="42">
        <v>0.9555940589531835</v>
      </c>
      <c r="V9" s="43">
        <f t="shared" ref="V9:V22" si="15">1-U9</f>
        <v>4.4405941046816499E-2</v>
      </c>
      <c r="W9" s="29">
        <f t="shared" si="11"/>
        <v>465270.9176201442</v>
      </c>
      <c r="X9" s="29">
        <f t="shared" si="4"/>
        <v>4465644.042997078</v>
      </c>
      <c r="Y9" s="35">
        <f t="shared" si="12"/>
        <v>45.613979395899023</v>
      </c>
      <c r="Z9" s="36">
        <f t="shared" si="13"/>
        <v>5.7538142938246182</v>
      </c>
    </row>
    <row r="10" spans="1:26" s="2" customFormat="1" x14ac:dyDescent="0.25">
      <c r="A10" s="2">
        <v>7</v>
      </c>
      <c r="B10" s="1" t="s">
        <v>45</v>
      </c>
      <c r="C10" s="1">
        <v>5</v>
      </c>
      <c r="D10">
        <v>2288</v>
      </c>
      <c r="E10">
        <v>9</v>
      </c>
      <c r="F10" s="3">
        <f t="shared" si="5"/>
        <v>3.9335664335664339E-3</v>
      </c>
      <c r="G10" s="2">
        <v>0.5</v>
      </c>
      <c r="H10" s="3">
        <f t="shared" si="6"/>
        <v>1.9476303830339756E-2</v>
      </c>
      <c r="I10" s="3">
        <f t="shared" si="7"/>
        <v>0.98052369616966029</v>
      </c>
      <c r="J10" s="5">
        <f t="shared" si="14"/>
        <v>96855.945193559324</v>
      </c>
      <c r="K10" s="5">
        <f t="shared" si="8"/>
        <v>1886.395816364497</v>
      </c>
      <c r="L10" s="5">
        <f t="shared" si="9"/>
        <v>479563.73642688547</v>
      </c>
      <c r="M10" s="5">
        <f t="shared" si="0"/>
        <v>4542055.128881786</v>
      </c>
      <c r="N10" s="33">
        <f t="shared" si="10"/>
        <v>46.89495435520071</v>
      </c>
      <c r="O10" s="4"/>
      <c r="Q10" s="27" t="s">
        <v>46</v>
      </c>
      <c r="R10" s="29">
        <f t="shared" si="1"/>
        <v>96855.945193559324</v>
      </c>
      <c r="S10" s="29">
        <f t="shared" si="2"/>
        <v>479563.73642688547</v>
      </c>
      <c r="T10" s="35">
        <f t="shared" si="3"/>
        <v>46.89495435520071</v>
      </c>
      <c r="U10" s="42">
        <v>0.96363095511775332</v>
      </c>
      <c r="V10" s="43">
        <f t="shared" si="15"/>
        <v>3.6369044882246682E-2</v>
      </c>
      <c r="W10" s="29">
        <f t="shared" si="11"/>
        <v>462122.46137287817</v>
      </c>
      <c r="X10" s="29">
        <f t="shared" si="4"/>
        <v>4000373.1253769342</v>
      </c>
      <c r="Y10" s="35">
        <f t="shared" si="12"/>
        <v>41.302298143727668</v>
      </c>
      <c r="Z10" s="36">
        <f t="shared" si="13"/>
        <v>5.5926562114730416</v>
      </c>
    </row>
    <row r="11" spans="1:26" s="2" customFormat="1" x14ac:dyDescent="0.25">
      <c r="A11" s="2">
        <v>8</v>
      </c>
      <c r="B11" s="1" t="s">
        <v>47</v>
      </c>
      <c r="C11" s="1">
        <v>5</v>
      </c>
      <c r="D11">
        <v>2219</v>
      </c>
      <c r="E11">
        <v>10</v>
      </c>
      <c r="F11" s="3">
        <f t="shared" si="5"/>
        <v>4.5065344749887336E-3</v>
      </c>
      <c r="G11" s="2">
        <v>0.5</v>
      </c>
      <c r="H11" s="3">
        <f t="shared" si="6"/>
        <v>2.2281639928698752E-2</v>
      </c>
      <c r="I11" s="3">
        <f t="shared" si="7"/>
        <v>0.9777183600713012</v>
      </c>
      <c r="J11" s="5">
        <f t="shared" si="14"/>
        <v>94969.549377194839</v>
      </c>
      <c r="K11" s="5">
        <f t="shared" si="8"/>
        <v>2116.0773034134322</v>
      </c>
      <c r="L11" s="5">
        <f t="shared" si="9"/>
        <v>469557.55362744059</v>
      </c>
      <c r="M11" s="5">
        <f t="shared" si="0"/>
        <v>4062491.3924549003</v>
      </c>
      <c r="N11" s="33">
        <f t="shared" si="10"/>
        <v>42.776778652699718</v>
      </c>
      <c r="O11" s="4"/>
      <c r="Q11" s="27" t="s">
        <v>48</v>
      </c>
      <c r="R11" s="29">
        <f t="shared" si="1"/>
        <v>94969.549377194839</v>
      </c>
      <c r="S11" s="29">
        <f t="shared" si="2"/>
        <v>469557.55362744059</v>
      </c>
      <c r="T11" s="35">
        <f t="shared" si="3"/>
        <v>42.776778652699718</v>
      </c>
      <c r="U11" s="42">
        <v>0.96005435016735896</v>
      </c>
      <c r="V11" s="43">
        <f t="shared" si="15"/>
        <v>3.9945649832641039E-2</v>
      </c>
      <c r="W11" s="29">
        <f t="shared" si="11"/>
        <v>450800.77201396727</v>
      </c>
      <c r="X11" s="29">
        <f t="shared" si="4"/>
        <v>3538250.6640040562</v>
      </c>
      <c r="Y11" s="35">
        <f t="shared" si="12"/>
        <v>37.256685824116389</v>
      </c>
      <c r="Z11" s="36">
        <f t="shared" si="13"/>
        <v>5.5200928285833299</v>
      </c>
    </row>
    <row r="12" spans="1:26" s="2" customFormat="1" x14ac:dyDescent="0.25">
      <c r="A12" s="2">
        <v>9</v>
      </c>
      <c r="B12" s="1" t="s">
        <v>49</v>
      </c>
      <c r="C12" s="1">
        <v>5</v>
      </c>
      <c r="D12">
        <v>2271</v>
      </c>
      <c r="E12">
        <v>15</v>
      </c>
      <c r="F12" s="3">
        <f t="shared" si="5"/>
        <v>6.6050198150594455E-3</v>
      </c>
      <c r="G12" s="2">
        <v>0.5</v>
      </c>
      <c r="H12" s="3">
        <f t="shared" si="6"/>
        <v>3.2488628979857055E-2</v>
      </c>
      <c r="I12" s="3">
        <f t="shared" si="7"/>
        <v>0.96751137102014295</v>
      </c>
      <c r="J12" s="5">
        <f t="shared" si="14"/>
        <v>92853.472073781406</v>
      </c>
      <c r="K12" s="5">
        <f t="shared" si="8"/>
        <v>3016.6820036966024</v>
      </c>
      <c r="L12" s="5">
        <f t="shared" si="9"/>
        <v>456725.65535966551</v>
      </c>
      <c r="M12" s="5">
        <f t="shared" si="0"/>
        <v>3592933.8388274596</v>
      </c>
      <c r="N12" s="33">
        <f t="shared" si="10"/>
        <v>38.694663307501443</v>
      </c>
      <c r="O12" s="4"/>
      <c r="Q12" s="27" t="s">
        <v>50</v>
      </c>
      <c r="R12" s="29">
        <f t="shared" si="1"/>
        <v>92853.472073781406</v>
      </c>
      <c r="S12" s="29">
        <f t="shared" si="2"/>
        <v>456725.65535966551</v>
      </c>
      <c r="T12" s="35">
        <f t="shared" si="3"/>
        <v>38.694663307501443</v>
      </c>
      <c r="U12" s="42">
        <v>0.94127750867207383</v>
      </c>
      <c r="V12" s="43">
        <f t="shared" si="15"/>
        <v>5.8722491327926174E-2</v>
      </c>
      <c r="W12" s="29">
        <f t="shared" si="11"/>
        <v>429905.58702356619</v>
      </c>
      <c r="X12" s="29">
        <f t="shared" si="4"/>
        <v>3087449.8919900889</v>
      </c>
      <c r="Y12" s="35">
        <f t="shared" si="12"/>
        <v>33.250774828719379</v>
      </c>
      <c r="Z12" s="36">
        <f t="shared" si="13"/>
        <v>5.4438884787820641</v>
      </c>
    </row>
    <row r="13" spans="1:26" s="2" customFormat="1" x14ac:dyDescent="0.25">
      <c r="A13" s="2">
        <v>10</v>
      </c>
      <c r="B13" s="1" t="s">
        <v>51</v>
      </c>
      <c r="C13" s="1">
        <v>5</v>
      </c>
      <c r="D13">
        <v>2512</v>
      </c>
      <c r="E13">
        <v>16</v>
      </c>
      <c r="F13" s="3">
        <f t="shared" si="5"/>
        <v>6.369426751592357E-3</v>
      </c>
      <c r="G13" s="2">
        <v>0.5</v>
      </c>
      <c r="H13" s="3">
        <f t="shared" si="6"/>
        <v>3.1347962382445138E-2</v>
      </c>
      <c r="I13" s="3">
        <f t="shared" si="7"/>
        <v>0.96865203761755492</v>
      </c>
      <c r="J13" s="5">
        <f t="shared" si="14"/>
        <v>89836.790070084811</v>
      </c>
      <c r="K13" s="5">
        <f t="shared" si="8"/>
        <v>2816.2003156766395</v>
      </c>
      <c r="L13" s="5">
        <f t="shared" si="9"/>
        <v>442143.44956123247</v>
      </c>
      <c r="M13" s="5">
        <f t="shared" si="0"/>
        <v>3136208.1834677942</v>
      </c>
      <c r="N13" s="33">
        <f t="shared" si="10"/>
        <v>34.910065030385979</v>
      </c>
      <c r="O13" s="4"/>
      <c r="Q13" s="27" t="s">
        <v>52</v>
      </c>
      <c r="R13" s="29">
        <f t="shared" si="1"/>
        <v>89836.790070084811</v>
      </c>
      <c r="S13" s="29">
        <f t="shared" si="2"/>
        <v>442143.44956123247</v>
      </c>
      <c r="T13" s="35">
        <f t="shared" si="3"/>
        <v>34.910065030385979</v>
      </c>
      <c r="U13" s="42">
        <v>0.95386474178345915</v>
      </c>
      <c r="V13" s="43">
        <f t="shared" si="15"/>
        <v>4.6135258216540853E-2</v>
      </c>
      <c r="W13" s="29">
        <f t="shared" si="11"/>
        <v>421745.04734697292</v>
      </c>
      <c r="X13" s="29">
        <f t="shared" si="4"/>
        <v>2657544.3049665228</v>
      </c>
      <c r="Y13" s="35">
        <f t="shared" si="12"/>
        <v>29.581915191908347</v>
      </c>
      <c r="Z13" s="36">
        <f t="shared" si="13"/>
        <v>5.328149838477632</v>
      </c>
    </row>
    <row r="14" spans="1:26" s="2" customFormat="1" x14ac:dyDescent="0.25">
      <c r="A14" s="2">
        <v>11</v>
      </c>
      <c r="B14" s="1" t="s">
        <v>53</v>
      </c>
      <c r="C14" s="1">
        <v>5</v>
      </c>
      <c r="D14">
        <v>2797</v>
      </c>
      <c r="E14">
        <v>26</v>
      </c>
      <c r="F14" s="3">
        <f t="shared" si="5"/>
        <v>9.2956739363603859E-3</v>
      </c>
      <c r="G14" s="2">
        <v>0.5</v>
      </c>
      <c r="H14" s="3">
        <f t="shared" si="6"/>
        <v>4.5422781271837867E-2</v>
      </c>
      <c r="I14" s="3">
        <f t="shared" si="7"/>
        <v>0.95457721872816215</v>
      </c>
      <c r="J14" s="5">
        <f t="shared" si="14"/>
        <v>87020.589754408182</v>
      </c>
      <c r="K14" s="5">
        <f t="shared" si="8"/>
        <v>3952.7172145608183</v>
      </c>
      <c r="L14" s="5">
        <f t="shared" si="9"/>
        <v>425221.15573563881</v>
      </c>
      <c r="M14" s="5">
        <f t="shared" si="0"/>
        <v>2694064.7339065615</v>
      </c>
      <c r="N14" s="33">
        <f t="shared" si="10"/>
        <v>30.958934448845067</v>
      </c>
      <c r="O14" s="4"/>
      <c r="Q14" s="27" t="s">
        <v>54</v>
      </c>
      <c r="R14" s="29">
        <f t="shared" si="1"/>
        <v>87020.589754408182</v>
      </c>
      <c r="S14" s="29">
        <f t="shared" si="2"/>
        <v>425221.15573563881</v>
      </c>
      <c r="T14" s="35">
        <f t="shared" si="3"/>
        <v>30.958934448845067</v>
      </c>
      <c r="U14" s="42">
        <v>0.94210046609890041</v>
      </c>
      <c r="V14" s="43">
        <f t="shared" si="15"/>
        <v>5.7899533901099587E-2</v>
      </c>
      <c r="W14" s="29">
        <f t="shared" si="11"/>
        <v>400601.04901365843</v>
      </c>
      <c r="X14" s="29">
        <f t="shared" si="4"/>
        <v>2235799.25761955</v>
      </c>
      <c r="Y14" s="35">
        <f t="shared" si="12"/>
        <v>25.69276149391175</v>
      </c>
      <c r="Z14" s="36">
        <f t="shared" si="13"/>
        <v>5.2661729549333174</v>
      </c>
    </row>
    <row r="15" spans="1:26" s="2" customFormat="1" x14ac:dyDescent="0.25">
      <c r="A15" s="2">
        <v>12</v>
      </c>
      <c r="B15" s="1" t="s">
        <v>55</v>
      </c>
      <c r="C15" s="1">
        <v>5</v>
      </c>
      <c r="D15">
        <v>2536</v>
      </c>
      <c r="E15">
        <v>21</v>
      </c>
      <c r="F15" s="3">
        <f t="shared" si="5"/>
        <v>8.2807570977917987E-3</v>
      </c>
      <c r="G15" s="2">
        <v>0.5</v>
      </c>
      <c r="H15" s="3">
        <f t="shared" si="6"/>
        <v>4.0564033223874835E-2</v>
      </c>
      <c r="I15" s="3">
        <f t="shared" si="7"/>
        <v>0.95943596677612519</v>
      </c>
      <c r="J15" s="5">
        <f t="shared" si="14"/>
        <v>83067.872539847362</v>
      </c>
      <c r="K15" s="5">
        <f t="shared" si="8"/>
        <v>3369.5679415429686</v>
      </c>
      <c r="L15" s="5">
        <f t="shared" si="9"/>
        <v>406915.44284537947</v>
      </c>
      <c r="M15" s="5">
        <f t="shared" si="0"/>
        <v>2268843.5781709226</v>
      </c>
      <c r="N15" s="33">
        <f t="shared" si="10"/>
        <v>27.313129719104897</v>
      </c>
      <c r="O15" s="4"/>
      <c r="Q15" s="27" t="s">
        <v>56</v>
      </c>
      <c r="R15" s="29">
        <f t="shared" si="1"/>
        <v>83067.872539847362</v>
      </c>
      <c r="S15" s="29">
        <f t="shared" si="2"/>
        <v>406915.44284537947</v>
      </c>
      <c r="T15" s="35">
        <f t="shared" si="3"/>
        <v>27.313129719104897</v>
      </c>
      <c r="U15" s="42">
        <v>0.91645683631107144</v>
      </c>
      <c r="V15" s="43">
        <f t="shared" si="15"/>
        <v>8.3543163688928557E-2</v>
      </c>
      <c r="W15" s="29">
        <f t="shared" si="11"/>
        <v>372920.43939619506</v>
      </c>
      <c r="X15" s="29">
        <f t="shared" si="4"/>
        <v>1835198.2086058916</v>
      </c>
      <c r="Y15" s="35">
        <f t="shared" si="12"/>
        <v>22.092755628544037</v>
      </c>
      <c r="Z15" s="36">
        <f t="shared" si="13"/>
        <v>5.2203740905608598</v>
      </c>
    </row>
    <row r="16" spans="1:26" s="2" customFormat="1" x14ac:dyDescent="0.25">
      <c r="A16" s="2">
        <v>13</v>
      </c>
      <c r="B16" s="1" t="s">
        <v>57</v>
      </c>
      <c r="C16" s="1">
        <v>5</v>
      </c>
      <c r="D16">
        <v>2284</v>
      </c>
      <c r="E16">
        <v>23</v>
      </c>
      <c r="F16" s="3">
        <f t="shared" si="5"/>
        <v>1.0070052539404553E-2</v>
      </c>
      <c r="G16" s="2">
        <v>0.5</v>
      </c>
      <c r="H16" s="3">
        <f t="shared" si="6"/>
        <v>4.9113815929959427E-2</v>
      </c>
      <c r="I16" s="3">
        <f t="shared" si="7"/>
        <v>0.95088618407004055</v>
      </c>
      <c r="J16" s="5">
        <f t="shared" si="14"/>
        <v>79698.304598304399</v>
      </c>
      <c r="K16" s="5">
        <f t="shared" si="8"/>
        <v>3914.2878619709613</v>
      </c>
      <c r="L16" s="5">
        <f t="shared" si="9"/>
        <v>388705.80333659454</v>
      </c>
      <c r="M16" s="5">
        <f t="shared" si="0"/>
        <v>1861928.1353255429</v>
      </c>
      <c r="N16" s="33">
        <f t="shared" si="10"/>
        <v>23.362205064587481</v>
      </c>
      <c r="O16" s="4"/>
      <c r="Q16" s="27" t="s">
        <v>58</v>
      </c>
      <c r="R16" s="29">
        <f t="shared" si="1"/>
        <v>79698.304598304399</v>
      </c>
      <c r="S16" s="29">
        <f t="shared" si="2"/>
        <v>388705.80333659454</v>
      </c>
      <c r="T16" s="35">
        <f t="shared" si="3"/>
        <v>23.362205064587481</v>
      </c>
      <c r="U16" s="42">
        <v>0.8859396016463057</v>
      </c>
      <c r="V16" s="43">
        <f t="shared" si="15"/>
        <v>0.1140603983536943</v>
      </c>
      <c r="W16" s="29">
        <f t="shared" si="11"/>
        <v>344369.8645656298</v>
      </c>
      <c r="X16" s="29">
        <f t="shared" si="4"/>
        <v>1462277.7692096964</v>
      </c>
      <c r="Y16" s="35">
        <f t="shared" si="12"/>
        <v>18.347664690985244</v>
      </c>
      <c r="Z16" s="36">
        <f t="shared" si="13"/>
        <v>5.0145403736022374</v>
      </c>
    </row>
    <row r="17" spans="1:26" s="2" customFormat="1" x14ac:dyDescent="0.25">
      <c r="A17" s="2">
        <v>14</v>
      </c>
      <c r="B17" s="1" t="s">
        <v>59</v>
      </c>
      <c r="C17" s="1">
        <v>5</v>
      </c>
      <c r="D17">
        <v>1828</v>
      </c>
      <c r="E17">
        <v>38</v>
      </c>
      <c r="F17" s="3">
        <f t="shared" si="5"/>
        <v>2.0787746170678335E-2</v>
      </c>
      <c r="G17" s="2">
        <v>0.5</v>
      </c>
      <c r="H17" s="3">
        <f t="shared" si="6"/>
        <v>9.8803952158086322E-2</v>
      </c>
      <c r="I17" s="3">
        <f t="shared" si="7"/>
        <v>0.90119604784191365</v>
      </c>
      <c r="J17" s="5">
        <f t="shared" si="14"/>
        <v>75784.016736333433</v>
      </c>
      <c r="K17" s="5">
        <f t="shared" si="8"/>
        <v>7487.7603639643021</v>
      </c>
      <c r="L17" s="5">
        <f t="shared" si="9"/>
        <v>360200.68277175643</v>
      </c>
      <c r="M17" s="5">
        <f t="shared" si="0"/>
        <v>1473222.3319889484</v>
      </c>
      <c r="N17" s="33">
        <f t="shared" si="10"/>
        <v>19.4397499028662</v>
      </c>
      <c r="O17" s="4"/>
      <c r="Q17" s="27" t="s">
        <v>60</v>
      </c>
      <c r="R17" s="29">
        <f t="shared" si="1"/>
        <v>75784.016736333433</v>
      </c>
      <c r="S17" s="29">
        <f t="shared" si="2"/>
        <v>360200.68277175643</v>
      </c>
      <c r="T17" s="35">
        <f t="shared" si="3"/>
        <v>19.4397499028662</v>
      </c>
      <c r="U17" s="42">
        <v>0.85631920960893304</v>
      </c>
      <c r="V17" s="43">
        <f t="shared" si="15"/>
        <v>0.14368079039106696</v>
      </c>
      <c r="W17" s="29">
        <f t="shared" si="11"/>
        <v>308446.76397170848</v>
      </c>
      <c r="X17" s="29">
        <f t="shared" si="4"/>
        <v>1117907.9046440667</v>
      </c>
      <c r="Y17" s="35">
        <f t="shared" si="12"/>
        <v>14.751235851399569</v>
      </c>
      <c r="Z17" s="36">
        <f t="shared" si="13"/>
        <v>4.6885140514666315</v>
      </c>
    </row>
    <row r="18" spans="1:26" s="2" customFormat="1" x14ac:dyDescent="0.25">
      <c r="A18" s="2">
        <v>15</v>
      </c>
      <c r="B18" s="1" t="s">
        <v>61</v>
      </c>
      <c r="C18" s="1">
        <v>5</v>
      </c>
      <c r="D18">
        <v>1436</v>
      </c>
      <c r="E18">
        <v>39</v>
      </c>
      <c r="F18" s="3">
        <f t="shared" si="5"/>
        <v>2.7158774373259052E-2</v>
      </c>
      <c r="G18" s="2">
        <v>0.5</v>
      </c>
      <c r="H18" s="3">
        <f t="shared" si="6"/>
        <v>0.12716009129442452</v>
      </c>
      <c r="I18" s="3">
        <f t="shared" si="7"/>
        <v>0.87283990870557548</v>
      </c>
      <c r="J18" s="5">
        <f t="shared" si="14"/>
        <v>68296.256372369127</v>
      </c>
      <c r="K18" s="5">
        <f t="shared" si="8"/>
        <v>8684.5581953778801</v>
      </c>
      <c r="L18" s="5">
        <f t="shared" si="9"/>
        <v>319769.88637340092</v>
      </c>
      <c r="M18" s="5">
        <f t="shared" si="0"/>
        <v>1113021.6492171919</v>
      </c>
      <c r="N18" s="33">
        <f t="shared" si="10"/>
        <v>16.296964260364515</v>
      </c>
      <c r="O18" s="4"/>
      <c r="Q18" s="27" t="s">
        <v>62</v>
      </c>
      <c r="R18" s="29">
        <f t="shared" si="1"/>
        <v>68296.256372369127</v>
      </c>
      <c r="S18" s="29">
        <f t="shared" si="2"/>
        <v>319769.88637340092</v>
      </c>
      <c r="T18" s="35">
        <f t="shared" si="3"/>
        <v>16.296964260364515</v>
      </c>
      <c r="U18" s="42">
        <v>0.77613843304153718</v>
      </c>
      <c r="V18" s="43">
        <f t="shared" si="15"/>
        <v>0.22386156695846282</v>
      </c>
      <c r="W18" s="29">
        <f t="shared" si="11"/>
        <v>248185.69854372178</v>
      </c>
      <c r="X18" s="29">
        <f t="shared" si="4"/>
        <v>809461.14067235822</v>
      </c>
      <c r="Y18" s="35">
        <f t="shared" si="12"/>
        <v>11.852203673638618</v>
      </c>
      <c r="Z18" s="36">
        <f t="shared" si="13"/>
        <v>4.4447605867258968</v>
      </c>
    </row>
    <row r="19" spans="1:26" s="2" customFormat="1" x14ac:dyDescent="0.25">
      <c r="A19" s="2">
        <v>16</v>
      </c>
      <c r="B19" s="1" t="s">
        <v>63</v>
      </c>
      <c r="C19" s="1">
        <v>5</v>
      </c>
      <c r="D19">
        <v>997</v>
      </c>
      <c r="E19">
        <v>31</v>
      </c>
      <c r="F19" s="3">
        <f t="shared" si="5"/>
        <v>3.1093279839518557E-2</v>
      </c>
      <c r="G19" s="2">
        <v>0.5</v>
      </c>
      <c r="H19" s="3">
        <f t="shared" si="6"/>
        <v>0.14425314099581199</v>
      </c>
      <c r="I19" s="3">
        <f t="shared" si="7"/>
        <v>0.85574685900418801</v>
      </c>
      <c r="J19" s="5">
        <f t="shared" si="14"/>
        <v>59611.698176991245</v>
      </c>
      <c r="K19" s="5">
        <f t="shared" si="8"/>
        <v>8599.1747021253068</v>
      </c>
      <c r="L19" s="5">
        <f t="shared" si="9"/>
        <v>276560.55412964302</v>
      </c>
      <c r="M19" s="5">
        <f t="shared" si="0"/>
        <v>793251.76284379093</v>
      </c>
      <c r="N19" s="33">
        <f t="shared" si="10"/>
        <v>13.306981466768011</v>
      </c>
      <c r="O19" s="4"/>
      <c r="Q19" s="27" t="s">
        <v>64</v>
      </c>
      <c r="R19" s="29">
        <f t="shared" si="1"/>
        <v>59611.698176991245</v>
      </c>
      <c r="S19" s="29">
        <f t="shared" si="2"/>
        <v>276560.55412964302</v>
      </c>
      <c r="T19" s="35">
        <f t="shared" si="3"/>
        <v>13.306981466768011</v>
      </c>
      <c r="U19" s="42">
        <v>0.73716277889453141</v>
      </c>
      <c r="V19" s="43">
        <f t="shared" si="15"/>
        <v>0.26283722110546859</v>
      </c>
      <c r="W19" s="29">
        <f t="shared" si="11"/>
        <v>203870.14661481912</v>
      </c>
      <c r="X19" s="29">
        <f t="shared" si="4"/>
        <v>561275.44212863641</v>
      </c>
      <c r="Y19" s="35">
        <f t="shared" si="12"/>
        <v>9.41552512834261</v>
      </c>
      <c r="Z19" s="36">
        <f t="shared" si="13"/>
        <v>3.8914563384254013</v>
      </c>
    </row>
    <row r="20" spans="1:26" s="2" customFormat="1" x14ac:dyDescent="0.25">
      <c r="A20" s="2">
        <v>17</v>
      </c>
      <c r="B20" s="1" t="s">
        <v>65</v>
      </c>
      <c r="C20" s="1">
        <v>5</v>
      </c>
      <c r="D20">
        <v>600</v>
      </c>
      <c r="E20">
        <v>34</v>
      </c>
      <c r="F20" s="3">
        <f t="shared" si="5"/>
        <v>5.6666666666666664E-2</v>
      </c>
      <c r="G20" s="2">
        <v>0.5</v>
      </c>
      <c r="H20" s="3">
        <f t="shared" si="6"/>
        <v>0.24817518248175183</v>
      </c>
      <c r="I20" s="3">
        <f t="shared" si="7"/>
        <v>0.75182481751824815</v>
      </c>
      <c r="J20" s="5">
        <f t="shared" si="14"/>
        <v>51012.523474865942</v>
      </c>
      <c r="K20" s="5">
        <f t="shared" si="8"/>
        <v>12660.042322229505</v>
      </c>
      <c r="L20" s="5">
        <f t="shared" si="9"/>
        <v>223412.51156875596</v>
      </c>
      <c r="M20" s="5">
        <f t="shared" si="0"/>
        <v>516691.20871414786</v>
      </c>
      <c r="N20" s="33">
        <f t="shared" si="10"/>
        <v>10.128712981013839</v>
      </c>
      <c r="O20" s="4"/>
      <c r="Q20" s="27" t="s">
        <v>66</v>
      </c>
      <c r="R20" s="29">
        <f t="shared" si="1"/>
        <v>51012.523474865942</v>
      </c>
      <c r="S20" s="29">
        <f t="shared" si="2"/>
        <v>223412.51156875596</v>
      </c>
      <c r="T20" s="35">
        <f t="shared" si="3"/>
        <v>10.128712981013839</v>
      </c>
      <c r="U20" s="42">
        <v>0.7271372759570951</v>
      </c>
      <c r="V20" s="43">
        <f t="shared" si="15"/>
        <v>0.2728627240429049</v>
      </c>
      <c r="W20" s="29">
        <f t="shared" si="11"/>
        <v>162451.56507683819</v>
      </c>
      <c r="X20" s="29">
        <f t="shared" si="4"/>
        <v>357405.29551381723</v>
      </c>
      <c r="Y20" s="35">
        <f t="shared" si="12"/>
        <v>7.0062265335670393</v>
      </c>
      <c r="Z20" s="36">
        <f t="shared" si="13"/>
        <v>3.1224864474467999</v>
      </c>
    </row>
    <row r="21" spans="1:26" s="2" customFormat="1" x14ac:dyDescent="0.25">
      <c r="A21" s="2">
        <v>18</v>
      </c>
      <c r="B21" s="1" t="s">
        <v>67</v>
      </c>
      <c r="C21" s="1">
        <v>5</v>
      </c>
      <c r="D21">
        <v>314</v>
      </c>
      <c r="E21">
        <v>40</v>
      </c>
      <c r="F21" s="3">
        <f t="shared" si="5"/>
        <v>0.12738853503184713</v>
      </c>
      <c r="G21" s="2">
        <v>0.5</v>
      </c>
      <c r="H21" s="3">
        <f t="shared" si="6"/>
        <v>0.48309178743961351</v>
      </c>
      <c r="I21" s="3">
        <f t="shared" si="7"/>
        <v>0.51690821256038655</v>
      </c>
      <c r="J21" s="5">
        <f t="shared" si="14"/>
        <v>38352.481152636436</v>
      </c>
      <c r="K21" s="5">
        <f t="shared" si="8"/>
        <v>18527.768672771224</v>
      </c>
      <c r="L21" s="5">
        <f t="shared" si="9"/>
        <v>145442.98408125414</v>
      </c>
      <c r="M21" s="5">
        <f>L21+M22</f>
        <v>293278.6971453919</v>
      </c>
      <c r="N21" s="33">
        <f t="shared" si="10"/>
        <v>7.6469289164941356</v>
      </c>
      <c r="O21" s="4"/>
      <c r="Q21" s="27" t="s">
        <v>68</v>
      </c>
      <c r="R21" s="29">
        <f t="shared" si="1"/>
        <v>38352.481152636436</v>
      </c>
      <c r="S21" s="29">
        <f t="shared" si="2"/>
        <v>145442.98408125414</v>
      </c>
      <c r="T21" s="35">
        <f t="shared" si="3"/>
        <v>7.6469289164941356</v>
      </c>
      <c r="U21" s="42">
        <v>0.68635947845240242</v>
      </c>
      <c r="V21" s="43">
        <f t="shared" si="15"/>
        <v>0.31364052154759758</v>
      </c>
      <c r="W21" s="29">
        <f t="shared" si="11"/>
        <v>99826.170698570655</v>
      </c>
      <c r="X21" s="29">
        <f>X22+W21</f>
        <v>194953.73043697904</v>
      </c>
      <c r="Y21" s="35">
        <f t="shared" si="12"/>
        <v>5.0832103837323048</v>
      </c>
      <c r="Z21" s="36">
        <f t="shared" si="13"/>
        <v>2.5637185327618308</v>
      </c>
    </row>
    <row r="22" spans="1:26" s="2" customFormat="1" x14ac:dyDescent="0.25">
      <c r="A22" s="12">
        <v>19</v>
      </c>
      <c r="B22" s="13" t="s">
        <v>69</v>
      </c>
      <c r="C22" s="12"/>
      <c r="D22">
        <v>261</v>
      </c>
      <c r="E22">
        <v>35</v>
      </c>
      <c r="F22" s="17">
        <f t="shared" si="5"/>
        <v>0.13409961685823754</v>
      </c>
      <c r="G22" s="12"/>
      <c r="H22" s="17">
        <v>1</v>
      </c>
      <c r="I22" s="17">
        <f t="shared" si="7"/>
        <v>0</v>
      </c>
      <c r="J22" s="21">
        <f t="shared" si="14"/>
        <v>19824.712479865215</v>
      </c>
      <c r="K22" s="21">
        <f t="shared" si="8"/>
        <v>19824.712479865215</v>
      </c>
      <c r="L22" s="21">
        <f>K22/F22</f>
        <v>147835.71306413776</v>
      </c>
      <c r="M22" s="21">
        <f>L22</f>
        <v>147835.71306413776</v>
      </c>
      <c r="N22" s="34">
        <f t="shared" si="10"/>
        <v>7.4571428571428582</v>
      </c>
      <c r="O22" s="4"/>
      <c r="Q22" s="30" t="s">
        <v>69</v>
      </c>
      <c r="R22" s="31">
        <f t="shared" si="1"/>
        <v>19824.712479865215</v>
      </c>
      <c r="S22" s="31">
        <f t="shared" si="2"/>
        <v>147835.71306413776</v>
      </c>
      <c r="T22" s="38">
        <f t="shared" si="3"/>
        <v>7.4571428571428582</v>
      </c>
      <c r="U22" s="44">
        <v>0.64346806172022719</v>
      </c>
      <c r="V22" s="45">
        <f t="shared" si="15"/>
        <v>0.35653193827977281</v>
      </c>
      <c r="W22" s="31">
        <f t="shared" si="11"/>
        <v>95127.559738408396</v>
      </c>
      <c r="X22" s="31">
        <f>W22</f>
        <v>95127.559738408396</v>
      </c>
      <c r="Y22" s="38">
        <f t="shared" si="12"/>
        <v>4.7984332602565516</v>
      </c>
      <c r="Z22" s="37">
        <f t="shared" si="13"/>
        <v>2.6587095968863066</v>
      </c>
    </row>
    <row r="23" spans="1:26" s="2" customFormat="1" ht="13.2" x14ac:dyDescent="0.25">
      <c r="B23" s="2" t="s">
        <v>70</v>
      </c>
      <c r="D23" s="25">
        <f>SUM(D4:D22)</f>
        <v>30928</v>
      </c>
      <c r="E23" s="25">
        <f>SUM(E4:E22)</f>
        <v>348</v>
      </c>
    </row>
    <row r="24" spans="1:26" s="2" customFormat="1" ht="13.2" x14ac:dyDescent="0.25">
      <c r="D24" s="14"/>
      <c r="E24" s="14"/>
      <c r="F24" s="5"/>
    </row>
    <row r="25" spans="1:26" x14ac:dyDescent="0.25">
      <c r="D25" s="15"/>
      <c r="E25" s="15"/>
      <c r="K25" s="16"/>
    </row>
    <row r="26" spans="1:26" s="2" customFormat="1" ht="18" thickBot="1" x14ac:dyDescent="0.35">
      <c r="B26" s="73" t="s">
        <v>88</v>
      </c>
      <c r="C26" s="73"/>
      <c r="D26" s="73"/>
      <c r="E26" s="73"/>
      <c r="F26" s="73"/>
      <c r="G26" s="73"/>
      <c r="H26" s="73"/>
      <c r="I26" s="73"/>
      <c r="J26" s="73"/>
      <c r="K26" s="73"/>
      <c r="L26" s="73"/>
      <c r="M26" s="73"/>
      <c r="N26" s="73"/>
      <c r="Q26" s="60" t="s">
        <v>91</v>
      </c>
      <c r="R26" s="61"/>
      <c r="S26" s="61"/>
      <c r="T26" s="61"/>
      <c r="U26" s="61"/>
      <c r="V26" s="61"/>
      <c r="W26" s="61"/>
      <c r="X26" s="61"/>
      <c r="Y26" s="61"/>
      <c r="Z26" s="62"/>
    </row>
    <row r="27" spans="1:26" s="9" customFormat="1" ht="14.25" customHeight="1" x14ac:dyDescent="0.35">
      <c r="A27" s="7"/>
      <c r="B27" s="67" t="s">
        <v>0</v>
      </c>
      <c r="C27" s="6" t="s">
        <v>1</v>
      </c>
      <c r="D27" s="8" t="s">
        <v>71</v>
      </c>
      <c r="E27" s="8" t="s">
        <v>72</v>
      </c>
      <c r="F27" s="8" t="s">
        <v>73</v>
      </c>
      <c r="G27" s="8" t="s">
        <v>5</v>
      </c>
      <c r="H27" s="8" t="s">
        <v>74</v>
      </c>
      <c r="I27" s="8" t="s">
        <v>75</v>
      </c>
      <c r="J27" s="8" t="s">
        <v>76</v>
      </c>
      <c r="K27" s="8" t="s">
        <v>77</v>
      </c>
      <c r="L27" s="8" t="s">
        <v>78</v>
      </c>
      <c r="M27" s="8" t="s">
        <v>79</v>
      </c>
      <c r="N27" s="22" t="s">
        <v>80</v>
      </c>
      <c r="Q27" s="26" t="s">
        <v>13</v>
      </c>
      <c r="R27" s="63" t="s">
        <v>14</v>
      </c>
      <c r="S27" s="63"/>
      <c r="T27" s="63"/>
      <c r="U27" s="64" t="s">
        <v>15</v>
      </c>
      <c r="V27" s="65" t="s">
        <v>16</v>
      </c>
      <c r="W27" s="66" t="s">
        <v>17</v>
      </c>
      <c r="X27" s="66" t="s">
        <v>18</v>
      </c>
      <c r="Y27" s="59" t="s">
        <v>19</v>
      </c>
      <c r="Z27" s="59" t="s">
        <v>20</v>
      </c>
    </row>
    <row r="28" spans="1:26" s="10" customFormat="1" ht="32.549999999999997" customHeight="1" thickBot="1" x14ac:dyDescent="0.35">
      <c r="B28" s="68"/>
      <c r="C28" s="11"/>
      <c r="D28" s="23" t="s">
        <v>21</v>
      </c>
      <c r="E28" s="23" t="s">
        <v>22</v>
      </c>
      <c r="F28" s="23" t="s">
        <v>23</v>
      </c>
      <c r="G28" s="23"/>
      <c r="H28" s="23" t="s">
        <v>24</v>
      </c>
      <c r="I28" s="23" t="s">
        <v>25</v>
      </c>
      <c r="J28" s="23" t="s">
        <v>26</v>
      </c>
      <c r="K28" s="23" t="s">
        <v>27</v>
      </c>
      <c r="L28" s="23" t="s">
        <v>28</v>
      </c>
      <c r="M28" s="23" t="s">
        <v>29</v>
      </c>
      <c r="N28" s="24" t="s">
        <v>30</v>
      </c>
      <c r="Q28" s="27" t="s">
        <v>31</v>
      </c>
      <c r="R28" s="28" t="s">
        <v>32</v>
      </c>
      <c r="S28" s="28" t="s">
        <v>33</v>
      </c>
      <c r="T28" s="28" t="s">
        <v>34</v>
      </c>
      <c r="U28" s="64"/>
      <c r="V28" s="65"/>
      <c r="W28" s="66"/>
      <c r="X28" s="66"/>
      <c r="Y28" s="59"/>
      <c r="Z28" s="59"/>
    </row>
    <row r="29" spans="1:26" s="2" customFormat="1" x14ac:dyDescent="0.25">
      <c r="A29" s="2">
        <v>1</v>
      </c>
      <c r="B29" s="1">
        <v>0</v>
      </c>
      <c r="C29" s="1">
        <v>1</v>
      </c>
      <c r="D29">
        <v>168</v>
      </c>
      <c r="E29">
        <v>1</v>
      </c>
      <c r="F29" s="3">
        <f>E29/D29</f>
        <v>5.9523809523809521E-3</v>
      </c>
      <c r="G29" s="2">
        <v>0.3</v>
      </c>
      <c r="H29" s="18">
        <f>C29*F29/(1+(1-G29)*C29*F29)</f>
        <v>5.9276822762299938E-3</v>
      </c>
      <c r="I29" s="18">
        <f>1-H29</f>
        <v>0.99407231772377003</v>
      </c>
      <c r="J29" s="19">
        <v>100000</v>
      </c>
      <c r="K29" s="20">
        <f>J29*H29</f>
        <v>592.76822762299935</v>
      </c>
      <c r="L29" s="20">
        <f>C29*(J30+G29*K29)</f>
        <v>99585.062240663901</v>
      </c>
      <c r="M29" s="5">
        <f t="shared" ref="M29:M45" si="16">L29+M30</f>
        <v>7882759.9021486891</v>
      </c>
      <c r="N29" s="32">
        <f>M29/J29</f>
        <v>78.82759902148689</v>
      </c>
      <c r="O29" s="4"/>
      <c r="Q29" s="39">
        <v>0</v>
      </c>
      <c r="R29" s="29">
        <f t="shared" ref="R29:R47" si="17">J29</f>
        <v>100000</v>
      </c>
      <c r="S29" s="29">
        <f t="shared" ref="S29:S47" si="18">L29</f>
        <v>99585.062240663901</v>
      </c>
      <c r="T29" s="35">
        <f t="shared" ref="T29:T47" si="19">N29</f>
        <v>78.82759902148689</v>
      </c>
      <c r="U29" s="42">
        <v>0.95864674002964168</v>
      </c>
      <c r="V29" s="43">
        <f>1-U29</f>
        <v>4.1353259970358325E-2</v>
      </c>
      <c r="W29" s="29">
        <f>S29*U29</f>
        <v>95466.895272661408</v>
      </c>
      <c r="X29" s="29">
        <f t="shared" ref="X29:X45" si="20">X30+W29</f>
        <v>6979551.3640308967</v>
      </c>
      <c r="Y29" s="40">
        <f>X29/R29</f>
        <v>69.795513640308968</v>
      </c>
      <c r="Z29" s="36">
        <f>T29-Y29</f>
        <v>9.0320853811779216</v>
      </c>
    </row>
    <row r="30" spans="1:26" s="2" customFormat="1" x14ac:dyDescent="0.25">
      <c r="A30" s="2">
        <v>2</v>
      </c>
      <c r="B30" s="1" t="s">
        <v>35</v>
      </c>
      <c r="C30" s="1">
        <v>4</v>
      </c>
      <c r="D30">
        <v>1001</v>
      </c>
      <c r="E30"/>
      <c r="F30" s="3">
        <f t="shared" ref="F30:F47" si="21">E30/D30</f>
        <v>0</v>
      </c>
      <c r="G30" s="2">
        <v>0.4</v>
      </c>
      <c r="H30" s="3">
        <f t="shared" ref="H30:H46" si="22">C30*F30/(1+(1-G30)*C30*F30)</f>
        <v>0</v>
      </c>
      <c r="I30" s="3">
        <f t="shared" ref="I30:I47" si="23">1-H30</f>
        <v>1</v>
      </c>
      <c r="J30" s="5">
        <f>I29*J29</f>
        <v>99407.231772376996</v>
      </c>
      <c r="K30" s="5">
        <f t="shared" ref="K30:K47" si="24">J30*H30</f>
        <v>0</v>
      </c>
      <c r="L30" s="5">
        <f t="shared" ref="L30:L46" si="25">C30*(J31+G30*K30)</f>
        <v>397628.92708950798</v>
      </c>
      <c r="M30" s="5">
        <f t="shared" si="16"/>
        <v>7783174.8399080252</v>
      </c>
      <c r="N30" s="33">
        <f t="shared" ref="N30:N47" si="26">M30/J30</f>
        <v>78.295861388937624</v>
      </c>
      <c r="O30" s="4"/>
      <c r="Q30" s="27" t="s">
        <v>36</v>
      </c>
      <c r="R30" s="29">
        <f t="shared" si="17"/>
        <v>99407.231772376996</v>
      </c>
      <c r="S30" s="29">
        <f t="shared" si="18"/>
        <v>397628.92708950798</v>
      </c>
      <c r="T30" s="35">
        <f t="shared" si="19"/>
        <v>78.295861388937624</v>
      </c>
      <c r="U30" s="42">
        <v>0.95864674002964168</v>
      </c>
      <c r="V30" s="43">
        <f>1-U30</f>
        <v>4.1353259970358325E-2</v>
      </c>
      <c r="W30" s="29">
        <f t="shared" ref="W30:W47" si="27">S30*U30</f>
        <v>381185.67469584092</v>
      </c>
      <c r="X30" s="29">
        <f t="shared" si="20"/>
        <v>6884084.4687582357</v>
      </c>
      <c r="Y30" s="35">
        <f t="shared" ref="Y30:Y47" si="28">X30/R30</f>
        <v>69.251344655904262</v>
      </c>
      <c r="Z30" s="36">
        <f t="shared" ref="Z30:Z47" si="29">T30-Y30</f>
        <v>9.0445167330333618</v>
      </c>
    </row>
    <row r="31" spans="1:26" s="2" customFormat="1" x14ac:dyDescent="0.25">
      <c r="A31" s="2">
        <v>3</v>
      </c>
      <c r="B31" s="1" t="s">
        <v>37</v>
      </c>
      <c r="C31" s="1">
        <v>5</v>
      </c>
      <c r="D31">
        <v>1581</v>
      </c>
      <c r="E31">
        <v>1</v>
      </c>
      <c r="F31" s="3">
        <f t="shared" si="21"/>
        <v>6.3251106894370653E-4</v>
      </c>
      <c r="G31" s="2">
        <v>0.5</v>
      </c>
      <c r="H31" s="3">
        <f t="shared" si="22"/>
        <v>3.1575623618566467E-3</v>
      </c>
      <c r="I31" s="3">
        <f t="shared" si="23"/>
        <v>0.9968424376381434</v>
      </c>
      <c r="J31" s="5">
        <f t="shared" ref="J31:J47" si="30">I30*J30</f>
        <v>99407.231772376996</v>
      </c>
      <c r="K31" s="5">
        <f t="shared" si="24"/>
        <v>313.88453354081781</v>
      </c>
      <c r="L31" s="5">
        <f t="shared" si="25"/>
        <v>496251.44752803294</v>
      </c>
      <c r="M31" s="5">
        <f t="shared" si="16"/>
        <v>7385545.9128185175</v>
      </c>
      <c r="N31" s="33">
        <f t="shared" si="26"/>
        <v>74.295861388937624</v>
      </c>
      <c r="O31" s="4"/>
      <c r="Q31" s="27" t="s">
        <v>38</v>
      </c>
      <c r="R31" s="29">
        <f t="shared" si="17"/>
        <v>99407.231772376996</v>
      </c>
      <c r="S31" s="29">
        <f t="shared" si="18"/>
        <v>496251.44752803294</v>
      </c>
      <c r="T31" s="35">
        <f t="shared" si="19"/>
        <v>74.295861388937624</v>
      </c>
      <c r="U31" s="42">
        <v>0.95864674002964168</v>
      </c>
      <c r="V31" s="43">
        <f>1-U31</f>
        <v>4.1353259970358325E-2</v>
      </c>
      <c r="W31" s="29">
        <f t="shared" si="27"/>
        <v>475729.83240773954</v>
      </c>
      <c r="X31" s="29">
        <f t="shared" si="20"/>
        <v>6502898.7940623946</v>
      </c>
      <c r="Y31" s="35">
        <f t="shared" si="28"/>
        <v>65.416757695785691</v>
      </c>
      <c r="Z31" s="36">
        <f t="shared" si="29"/>
        <v>8.8791036931519329</v>
      </c>
    </row>
    <row r="32" spans="1:26" s="2" customFormat="1" x14ac:dyDescent="0.25">
      <c r="A32" s="2">
        <v>4</v>
      </c>
      <c r="B32" s="1" t="s">
        <v>39</v>
      </c>
      <c r="C32" s="1">
        <v>5</v>
      </c>
      <c r="D32">
        <v>1686</v>
      </c>
      <c r="E32">
        <v>1</v>
      </c>
      <c r="F32" s="3">
        <f t="shared" si="21"/>
        <v>5.9311981020166078E-4</v>
      </c>
      <c r="G32" s="2">
        <v>0.5</v>
      </c>
      <c r="H32" s="3">
        <f t="shared" si="22"/>
        <v>2.9612081729345572E-3</v>
      </c>
      <c r="I32" s="3">
        <f t="shared" si="23"/>
        <v>0.99703879182706545</v>
      </c>
      <c r="J32" s="5">
        <f t="shared" si="30"/>
        <v>99093.347238836184</v>
      </c>
      <c r="K32" s="5">
        <f t="shared" si="24"/>
        <v>293.43602972708373</v>
      </c>
      <c r="L32" s="5">
        <f t="shared" si="25"/>
        <v>494733.14611986326</v>
      </c>
      <c r="M32" s="5">
        <f t="shared" si="16"/>
        <v>6889294.4652904849</v>
      </c>
      <c r="N32" s="33">
        <f t="shared" si="26"/>
        <v>69.523279385101503</v>
      </c>
      <c r="O32" s="4"/>
      <c r="Q32" s="27" t="s">
        <v>40</v>
      </c>
      <c r="R32" s="29">
        <f t="shared" si="17"/>
        <v>99093.347238836184</v>
      </c>
      <c r="S32" s="29">
        <f t="shared" si="18"/>
        <v>494733.14611986326</v>
      </c>
      <c r="T32" s="35">
        <f t="shared" si="19"/>
        <v>69.523279385101503</v>
      </c>
      <c r="U32" s="42">
        <v>0.95864674002964168</v>
      </c>
      <c r="V32" s="43">
        <f>1-U32</f>
        <v>4.1353259970358325E-2</v>
      </c>
      <c r="W32" s="29">
        <f t="shared" si="27"/>
        <v>474274.3177124153</v>
      </c>
      <c r="X32" s="29">
        <f t="shared" si="20"/>
        <v>6027168.9616546547</v>
      </c>
      <c r="Y32" s="35">
        <f t="shared" si="28"/>
        <v>60.823144334078123</v>
      </c>
      <c r="Z32" s="36">
        <f t="shared" si="29"/>
        <v>8.7001350510233806</v>
      </c>
    </row>
    <row r="33" spans="1:26" s="2" customFormat="1" x14ac:dyDescent="0.25">
      <c r="A33" s="2">
        <v>5</v>
      </c>
      <c r="B33" s="1" t="s">
        <v>41</v>
      </c>
      <c r="C33" s="1">
        <v>5</v>
      </c>
      <c r="D33">
        <v>1851</v>
      </c>
      <c r="E33">
        <v>1</v>
      </c>
      <c r="F33" s="3">
        <f t="shared" si="21"/>
        <v>5.4024851431658564E-4</v>
      </c>
      <c r="G33" s="2">
        <v>0.5</v>
      </c>
      <c r="H33" s="3">
        <f t="shared" si="22"/>
        <v>2.6975991367682761E-3</v>
      </c>
      <c r="I33" s="3">
        <f t="shared" si="23"/>
        <v>0.99730240086323174</v>
      </c>
      <c r="J33" s="5">
        <f t="shared" si="30"/>
        <v>98799.911209109108</v>
      </c>
      <c r="K33" s="5">
        <f t="shared" si="24"/>
        <v>266.52255519047503</v>
      </c>
      <c r="L33" s="5">
        <f t="shared" si="25"/>
        <v>493333.24965756939</v>
      </c>
      <c r="M33" s="5">
        <f t="shared" si="16"/>
        <v>6394561.3191706212</v>
      </c>
      <c r="N33" s="33">
        <f t="shared" si="26"/>
        <v>64.722338723934584</v>
      </c>
      <c r="O33" s="4"/>
      <c r="Q33" s="27" t="s">
        <v>42</v>
      </c>
      <c r="R33" s="29">
        <f t="shared" si="17"/>
        <v>98799.911209109108</v>
      </c>
      <c r="S33" s="29">
        <f t="shared" si="18"/>
        <v>493333.24965756939</v>
      </c>
      <c r="T33" s="35">
        <f t="shared" si="19"/>
        <v>64.722338723934584</v>
      </c>
      <c r="U33" s="42">
        <v>0.95864674002964168</v>
      </c>
      <c r="V33" s="43">
        <f>1-U33</f>
        <v>4.1353259970358325E-2</v>
      </c>
      <c r="W33" s="29">
        <f t="shared" si="27"/>
        <v>472932.31153245823</v>
      </c>
      <c r="X33" s="29">
        <f t="shared" si="20"/>
        <v>5552894.6439422397</v>
      </c>
      <c r="Y33" s="35">
        <f t="shared" si="28"/>
        <v>56.203437594084363</v>
      </c>
      <c r="Z33" s="36">
        <f t="shared" si="29"/>
        <v>8.5189011298502209</v>
      </c>
    </row>
    <row r="34" spans="1:26" s="2" customFormat="1" x14ac:dyDescent="0.25">
      <c r="A34" s="2">
        <v>6</v>
      </c>
      <c r="B34" s="1" t="s">
        <v>43</v>
      </c>
      <c r="C34" s="1">
        <v>5</v>
      </c>
      <c r="D34">
        <v>1978</v>
      </c>
      <c r="E34">
        <v>1</v>
      </c>
      <c r="F34" s="3">
        <f t="shared" si="21"/>
        <v>5.0556117290192115E-4</v>
      </c>
      <c r="G34" s="2">
        <v>0.5</v>
      </c>
      <c r="H34" s="3">
        <f t="shared" si="22"/>
        <v>2.5246149962130774E-3</v>
      </c>
      <c r="I34" s="3">
        <f t="shared" si="23"/>
        <v>0.99747538500378696</v>
      </c>
      <c r="J34" s="5">
        <f t="shared" si="30"/>
        <v>98533.388653918635</v>
      </c>
      <c r="K34" s="5">
        <f t="shared" si="24"/>
        <v>248.75887062337449</v>
      </c>
      <c r="L34" s="5">
        <f t="shared" si="25"/>
        <v>492045.04609303479</v>
      </c>
      <c r="M34" s="5">
        <f t="shared" si="16"/>
        <v>5901228.0695130518</v>
      </c>
      <c r="N34" s="33">
        <f t="shared" si="26"/>
        <v>59.890643670442387</v>
      </c>
      <c r="O34" s="4"/>
      <c r="Q34" s="27" t="s">
        <v>44</v>
      </c>
      <c r="R34" s="29">
        <f t="shared" si="17"/>
        <v>98533.388653918635</v>
      </c>
      <c r="S34" s="29">
        <f t="shared" si="18"/>
        <v>492045.04609303479</v>
      </c>
      <c r="T34" s="35">
        <f t="shared" si="19"/>
        <v>59.890643670442387</v>
      </c>
      <c r="U34" s="42">
        <v>0.96918021726394632</v>
      </c>
      <c r="V34" s="43">
        <f t="shared" ref="V34:V47" si="31">1-U34</f>
        <v>3.081978273605368E-2</v>
      </c>
      <c r="W34" s="29">
        <f t="shared" si="27"/>
        <v>476880.32467609592</v>
      </c>
      <c r="X34" s="29">
        <f t="shared" si="20"/>
        <v>5079962.3324097814</v>
      </c>
      <c r="Y34" s="35">
        <f t="shared" si="28"/>
        <v>51.555745740687598</v>
      </c>
      <c r="Z34" s="36">
        <f t="shared" si="29"/>
        <v>8.3348979297547885</v>
      </c>
    </row>
    <row r="35" spans="1:26" s="2" customFormat="1" x14ac:dyDescent="0.25">
      <c r="A35" s="2">
        <v>7</v>
      </c>
      <c r="B35" s="1" t="s">
        <v>45</v>
      </c>
      <c r="C35" s="1">
        <v>5</v>
      </c>
      <c r="D35">
        <v>2109</v>
      </c>
      <c r="E35">
        <v>1</v>
      </c>
      <c r="F35" s="3">
        <f t="shared" si="21"/>
        <v>4.74158368895211E-4</v>
      </c>
      <c r="G35" s="2">
        <v>0.5</v>
      </c>
      <c r="H35" s="3">
        <f t="shared" si="22"/>
        <v>2.3679848448969927E-3</v>
      </c>
      <c r="I35" s="3">
        <f t="shared" si="23"/>
        <v>0.99763201515510302</v>
      </c>
      <c r="J35" s="5">
        <f t="shared" si="30"/>
        <v>98284.62978329527</v>
      </c>
      <c r="K35" s="5">
        <f t="shared" si="24"/>
        <v>232.7365138131548</v>
      </c>
      <c r="L35" s="5">
        <f t="shared" si="25"/>
        <v>490841.30763194343</v>
      </c>
      <c r="M35" s="5">
        <f t="shared" si="16"/>
        <v>5409183.0234200172</v>
      </c>
      <c r="N35" s="33">
        <f t="shared" si="26"/>
        <v>55.035899665558667</v>
      </c>
      <c r="O35" s="4"/>
      <c r="Q35" s="27" t="s">
        <v>46</v>
      </c>
      <c r="R35" s="29">
        <f t="shared" si="17"/>
        <v>98284.62978329527</v>
      </c>
      <c r="S35" s="29">
        <f t="shared" si="18"/>
        <v>490841.30763194343</v>
      </c>
      <c r="T35" s="35">
        <f t="shared" si="19"/>
        <v>55.035899665558667</v>
      </c>
      <c r="U35" s="42">
        <v>0.96192878092594225</v>
      </c>
      <c r="V35" s="43">
        <f t="shared" si="31"/>
        <v>3.8071219074057749E-2</v>
      </c>
      <c r="W35" s="29">
        <f t="shared" si="27"/>
        <v>472154.38067849074</v>
      </c>
      <c r="X35" s="29">
        <f t="shared" si="20"/>
        <v>4603082.0077336859</v>
      </c>
      <c r="Y35" s="35">
        <f t="shared" si="28"/>
        <v>46.834199995287953</v>
      </c>
      <c r="Z35" s="36">
        <f t="shared" si="29"/>
        <v>8.2016996702707132</v>
      </c>
    </row>
    <row r="36" spans="1:26" s="2" customFormat="1" x14ac:dyDescent="0.25">
      <c r="A36" s="2">
        <v>8</v>
      </c>
      <c r="B36" s="1" t="s">
        <v>47</v>
      </c>
      <c r="C36" s="1">
        <v>5</v>
      </c>
      <c r="D36">
        <v>2110</v>
      </c>
      <c r="E36">
        <v>3</v>
      </c>
      <c r="F36" s="3">
        <f t="shared" si="21"/>
        <v>1.4218009478672985E-3</v>
      </c>
      <c r="G36" s="2">
        <v>0.5</v>
      </c>
      <c r="H36" s="3">
        <f t="shared" si="22"/>
        <v>7.0838252656434475E-3</v>
      </c>
      <c r="I36" s="3">
        <f t="shared" si="23"/>
        <v>0.99291617473435656</v>
      </c>
      <c r="J36" s="5">
        <f t="shared" si="30"/>
        <v>98051.893269482112</v>
      </c>
      <c r="K36" s="5">
        <f t="shared" si="24"/>
        <v>694.58247888653204</v>
      </c>
      <c r="L36" s="5">
        <f t="shared" si="25"/>
        <v>488523.01015019423</v>
      </c>
      <c r="M36" s="5">
        <f t="shared" si="16"/>
        <v>4918341.7157880738</v>
      </c>
      <c r="N36" s="33">
        <f t="shared" si="26"/>
        <v>50.160599166307676</v>
      </c>
      <c r="O36" s="4"/>
      <c r="Q36" s="27" t="s">
        <v>48</v>
      </c>
      <c r="R36" s="29">
        <f t="shared" si="17"/>
        <v>98051.893269482112</v>
      </c>
      <c r="S36" s="29">
        <f t="shared" si="18"/>
        <v>488523.01015019423</v>
      </c>
      <c r="T36" s="35">
        <f t="shared" si="19"/>
        <v>50.160599166307676</v>
      </c>
      <c r="U36" s="42">
        <v>0.95558309086652893</v>
      </c>
      <c r="V36" s="43">
        <f t="shared" si="31"/>
        <v>4.4416909133471072E-2</v>
      </c>
      <c r="W36" s="29">
        <f t="shared" si="27"/>
        <v>466824.32799874328</v>
      </c>
      <c r="X36" s="29">
        <f t="shared" si="20"/>
        <v>4130927.6270551947</v>
      </c>
      <c r="Y36" s="35">
        <f t="shared" si="28"/>
        <v>42.130013907043178</v>
      </c>
      <c r="Z36" s="36">
        <f t="shared" si="29"/>
        <v>8.0305852592644982</v>
      </c>
    </row>
    <row r="37" spans="1:26" s="2" customFormat="1" x14ac:dyDescent="0.25">
      <c r="A37" s="2">
        <v>9</v>
      </c>
      <c r="B37" s="1" t="s">
        <v>49</v>
      </c>
      <c r="C37" s="1">
        <v>5</v>
      </c>
      <c r="D37">
        <v>2157</v>
      </c>
      <c r="E37">
        <v>3</v>
      </c>
      <c r="F37" s="3">
        <f t="shared" si="21"/>
        <v>1.3908205841446453E-3</v>
      </c>
      <c r="G37" s="2">
        <v>0.5</v>
      </c>
      <c r="H37" s="3">
        <f t="shared" si="22"/>
        <v>6.9300069300069289E-3</v>
      </c>
      <c r="I37" s="3">
        <f t="shared" si="23"/>
        <v>0.99306999306999311</v>
      </c>
      <c r="J37" s="5">
        <f t="shared" si="30"/>
        <v>97357.310790595584</v>
      </c>
      <c r="K37" s="5">
        <f t="shared" si="24"/>
        <v>674.6868384656658</v>
      </c>
      <c r="L37" s="5">
        <f t="shared" si="25"/>
        <v>485099.83685681375</v>
      </c>
      <c r="M37" s="5">
        <f t="shared" si="16"/>
        <v>4429818.7056378797</v>
      </c>
      <c r="N37" s="33">
        <f t="shared" si="26"/>
        <v>45.500627222190964</v>
      </c>
      <c r="O37" s="4"/>
      <c r="Q37" s="27" t="s">
        <v>50</v>
      </c>
      <c r="R37" s="29">
        <f t="shared" si="17"/>
        <v>97357.310790595584</v>
      </c>
      <c r="S37" s="29">
        <f t="shared" si="18"/>
        <v>485099.83685681375</v>
      </c>
      <c r="T37" s="35">
        <f t="shared" si="19"/>
        <v>45.500627222190964</v>
      </c>
      <c r="U37" s="42">
        <v>0.95343645724036619</v>
      </c>
      <c r="V37" s="43">
        <f t="shared" si="31"/>
        <v>4.6563542759633814E-2</v>
      </c>
      <c r="W37" s="29">
        <f t="shared" si="27"/>
        <v>462511.86986064014</v>
      </c>
      <c r="X37" s="29">
        <f t="shared" si="20"/>
        <v>3664103.2990564513</v>
      </c>
      <c r="Y37" s="35">
        <f t="shared" si="28"/>
        <v>37.635625607382657</v>
      </c>
      <c r="Z37" s="36">
        <f t="shared" si="29"/>
        <v>7.8650016148083068</v>
      </c>
    </row>
    <row r="38" spans="1:26" s="2" customFormat="1" x14ac:dyDescent="0.25">
      <c r="A38" s="2">
        <v>10</v>
      </c>
      <c r="B38" s="1" t="s">
        <v>51</v>
      </c>
      <c r="C38" s="1">
        <v>5</v>
      </c>
      <c r="D38">
        <v>2562</v>
      </c>
      <c r="E38">
        <v>5</v>
      </c>
      <c r="F38" s="3">
        <f t="shared" si="21"/>
        <v>1.95160031225605E-3</v>
      </c>
      <c r="G38" s="2">
        <v>0.5</v>
      </c>
      <c r="H38" s="3">
        <f t="shared" si="22"/>
        <v>9.7106234220236953E-3</v>
      </c>
      <c r="I38" s="3">
        <f t="shared" si="23"/>
        <v>0.99028937657797633</v>
      </c>
      <c r="J38" s="5">
        <f t="shared" si="30"/>
        <v>96682.623952129929</v>
      </c>
      <c r="K38" s="5">
        <f t="shared" si="24"/>
        <v>938.84855265226201</v>
      </c>
      <c r="L38" s="5">
        <f t="shared" si="25"/>
        <v>481065.99837901897</v>
      </c>
      <c r="M38" s="5">
        <f t="shared" si="16"/>
        <v>3944718.868781066</v>
      </c>
      <c r="N38" s="33">
        <f t="shared" si="26"/>
        <v>40.80070138284826</v>
      </c>
      <c r="O38" s="4"/>
      <c r="Q38" s="27" t="s">
        <v>52</v>
      </c>
      <c r="R38" s="29">
        <f t="shared" si="17"/>
        <v>96682.623952129929</v>
      </c>
      <c r="S38" s="29">
        <f t="shared" si="18"/>
        <v>481065.99837901897</v>
      </c>
      <c r="T38" s="35">
        <f t="shared" si="19"/>
        <v>40.80070138284826</v>
      </c>
      <c r="U38" s="42">
        <v>0.93748024841036759</v>
      </c>
      <c r="V38" s="43">
        <f t="shared" si="31"/>
        <v>6.2519751589632411E-2</v>
      </c>
      <c r="W38" s="29">
        <f t="shared" si="27"/>
        <v>450989.8716621442</v>
      </c>
      <c r="X38" s="29">
        <f t="shared" si="20"/>
        <v>3201591.429195811</v>
      </c>
      <c r="Y38" s="35">
        <f t="shared" si="28"/>
        <v>33.114444957358643</v>
      </c>
      <c r="Z38" s="36">
        <f t="shared" si="29"/>
        <v>7.6862564254896171</v>
      </c>
    </row>
    <row r="39" spans="1:26" s="2" customFormat="1" x14ac:dyDescent="0.25">
      <c r="A39" s="2">
        <v>11</v>
      </c>
      <c r="B39" s="1" t="s">
        <v>53</v>
      </c>
      <c r="C39" s="1">
        <v>5</v>
      </c>
      <c r="D39">
        <v>2685</v>
      </c>
      <c r="E39">
        <v>6</v>
      </c>
      <c r="F39" s="3">
        <f t="shared" si="21"/>
        <v>2.2346368715083797E-3</v>
      </c>
      <c r="G39" s="2">
        <v>0.5</v>
      </c>
      <c r="H39" s="3">
        <f t="shared" si="22"/>
        <v>1.111111111111111E-2</v>
      </c>
      <c r="I39" s="3">
        <f t="shared" si="23"/>
        <v>0.98888888888888893</v>
      </c>
      <c r="J39" s="5">
        <f t="shared" si="30"/>
        <v>95743.775399477672</v>
      </c>
      <c r="K39" s="5">
        <f t="shared" si="24"/>
        <v>1063.8197266608629</v>
      </c>
      <c r="L39" s="5">
        <f t="shared" si="25"/>
        <v>476059.32768073626</v>
      </c>
      <c r="M39" s="5">
        <f t="shared" si="16"/>
        <v>3463652.8704020469</v>
      </c>
      <c r="N39" s="33">
        <f t="shared" si="26"/>
        <v>36.176272096545532</v>
      </c>
      <c r="O39" s="4"/>
      <c r="Q39" s="27" t="s">
        <v>54</v>
      </c>
      <c r="R39" s="29">
        <f t="shared" si="17"/>
        <v>95743.775399477672</v>
      </c>
      <c r="S39" s="29">
        <f t="shared" si="18"/>
        <v>476059.32768073626</v>
      </c>
      <c r="T39" s="35">
        <f t="shared" si="19"/>
        <v>36.176272096545532</v>
      </c>
      <c r="U39" s="42">
        <v>0.91788799906018037</v>
      </c>
      <c r="V39" s="43">
        <f t="shared" si="31"/>
        <v>8.2112000939819629E-2</v>
      </c>
      <c r="W39" s="29">
        <f t="shared" si="27"/>
        <v>436969.14371880575</v>
      </c>
      <c r="X39" s="29">
        <f t="shared" si="20"/>
        <v>2750601.557533667</v>
      </c>
      <c r="Y39" s="35">
        <f t="shared" si="28"/>
        <v>28.728776842746822</v>
      </c>
      <c r="Z39" s="36">
        <f t="shared" si="29"/>
        <v>7.44749525379871</v>
      </c>
    </row>
    <row r="40" spans="1:26" s="2" customFormat="1" x14ac:dyDescent="0.25">
      <c r="A40" s="2">
        <v>12</v>
      </c>
      <c r="B40" s="1" t="s">
        <v>55</v>
      </c>
      <c r="C40" s="1">
        <v>5</v>
      </c>
      <c r="D40">
        <v>2799</v>
      </c>
      <c r="E40">
        <v>8</v>
      </c>
      <c r="F40" s="3">
        <f t="shared" si="21"/>
        <v>2.8581636298678098E-3</v>
      </c>
      <c r="G40" s="2">
        <v>0.5</v>
      </c>
      <c r="H40" s="3">
        <f t="shared" si="22"/>
        <v>1.4189428875487761E-2</v>
      </c>
      <c r="I40" s="3">
        <f t="shared" si="23"/>
        <v>0.9858105711245122</v>
      </c>
      <c r="J40" s="5">
        <f t="shared" si="30"/>
        <v>94679.95567281681</v>
      </c>
      <c r="K40" s="5">
        <f t="shared" si="24"/>
        <v>1343.4544969537681</v>
      </c>
      <c r="L40" s="5">
        <f t="shared" si="25"/>
        <v>470041.14212169964</v>
      </c>
      <c r="M40" s="5">
        <f t="shared" si="16"/>
        <v>2987593.5427213106</v>
      </c>
      <c r="N40" s="33">
        <f t="shared" si="26"/>
        <v>31.554657176281999</v>
      </c>
      <c r="O40" s="4"/>
      <c r="Q40" s="27" t="s">
        <v>56</v>
      </c>
      <c r="R40" s="29">
        <f t="shared" si="17"/>
        <v>94679.95567281681</v>
      </c>
      <c r="S40" s="29">
        <f t="shared" si="18"/>
        <v>470041.14212169964</v>
      </c>
      <c r="T40" s="35">
        <f t="shared" si="19"/>
        <v>31.554657176281999</v>
      </c>
      <c r="U40" s="42">
        <v>0.89571782863194893</v>
      </c>
      <c r="V40" s="43">
        <f t="shared" si="31"/>
        <v>0.10428217136805107</v>
      </c>
      <c r="W40" s="29">
        <f t="shared" si="27"/>
        <v>421024.23118893011</v>
      </c>
      <c r="X40" s="29">
        <f t="shared" si="20"/>
        <v>2313632.4138148613</v>
      </c>
      <c r="Y40" s="35">
        <f t="shared" si="28"/>
        <v>24.436348722109923</v>
      </c>
      <c r="Z40" s="36">
        <f t="shared" si="29"/>
        <v>7.1183084541720767</v>
      </c>
    </row>
    <row r="41" spans="1:26" s="2" customFormat="1" x14ac:dyDescent="0.25">
      <c r="A41" s="2">
        <v>13</v>
      </c>
      <c r="B41" s="1" t="s">
        <v>57</v>
      </c>
      <c r="C41" s="1">
        <v>5</v>
      </c>
      <c r="D41">
        <v>2432</v>
      </c>
      <c r="E41">
        <v>16</v>
      </c>
      <c r="F41" s="3">
        <f t="shared" si="21"/>
        <v>6.5789473684210523E-3</v>
      </c>
      <c r="G41" s="2">
        <v>0.5</v>
      </c>
      <c r="H41" s="3">
        <f t="shared" si="22"/>
        <v>3.2362459546925564E-2</v>
      </c>
      <c r="I41" s="3">
        <f t="shared" si="23"/>
        <v>0.96763754045307449</v>
      </c>
      <c r="J41" s="5">
        <f t="shared" si="30"/>
        <v>93336.501175863043</v>
      </c>
      <c r="K41" s="5">
        <f t="shared" si="24"/>
        <v>3020.598743555438</v>
      </c>
      <c r="L41" s="5">
        <f t="shared" si="25"/>
        <v>459131.00902042666</v>
      </c>
      <c r="M41" s="5">
        <f t="shared" si="16"/>
        <v>2517552.400599611</v>
      </c>
      <c r="N41" s="33">
        <f t="shared" si="26"/>
        <v>26.972860230276702</v>
      </c>
      <c r="O41" s="4"/>
      <c r="Q41" s="27" t="s">
        <v>58</v>
      </c>
      <c r="R41" s="29">
        <f t="shared" si="17"/>
        <v>93336.501175863043</v>
      </c>
      <c r="S41" s="29">
        <f t="shared" si="18"/>
        <v>459131.00902042666</v>
      </c>
      <c r="T41" s="35">
        <f t="shared" si="19"/>
        <v>26.972860230276702</v>
      </c>
      <c r="U41" s="42">
        <v>0.86473435856680392</v>
      </c>
      <c r="V41" s="43">
        <f t="shared" si="31"/>
        <v>0.13526564143319608</v>
      </c>
      <c r="W41" s="29">
        <f t="shared" si="27"/>
        <v>397026.35858340812</v>
      </c>
      <c r="X41" s="29">
        <f t="shared" si="20"/>
        <v>1892608.1826259315</v>
      </c>
      <c r="Y41" s="35">
        <f t="shared" si="28"/>
        <v>20.277256580037335</v>
      </c>
      <c r="Z41" s="36">
        <f t="shared" si="29"/>
        <v>6.6956036502393665</v>
      </c>
    </row>
    <row r="42" spans="1:26" s="2" customFormat="1" x14ac:dyDescent="0.25">
      <c r="A42" s="2">
        <v>14</v>
      </c>
      <c r="B42" s="1" t="s">
        <v>59</v>
      </c>
      <c r="C42" s="1">
        <v>5</v>
      </c>
      <c r="D42">
        <v>1977</v>
      </c>
      <c r="E42">
        <v>15</v>
      </c>
      <c r="F42" s="3">
        <f t="shared" si="21"/>
        <v>7.5872534142640367E-3</v>
      </c>
      <c r="G42" s="2">
        <v>0.5</v>
      </c>
      <c r="H42" s="3">
        <f t="shared" si="22"/>
        <v>3.7230081906180192E-2</v>
      </c>
      <c r="I42" s="3">
        <f t="shared" si="23"/>
        <v>0.96276991809381984</v>
      </c>
      <c r="J42" s="5">
        <f t="shared" si="30"/>
        <v>90315.902432307616</v>
      </c>
      <c r="K42" s="5">
        <f t="shared" si="24"/>
        <v>3362.4684449853912</v>
      </c>
      <c r="L42" s="5">
        <f t="shared" si="25"/>
        <v>443173.34104907466</v>
      </c>
      <c r="M42" s="5">
        <f t="shared" si="16"/>
        <v>2058421.3915791842</v>
      </c>
      <c r="N42" s="33">
        <f t="shared" si="26"/>
        <v>22.791350538981604</v>
      </c>
      <c r="O42" s="4"/>
      <c r="Q42" s="27" t="s">
        <v>60</v>
      </c>
      <c r="R42" s="29">
        <f t="shared" si="17"/>
        <v>90315.902432307616</v>
      </c>
      <c r="S42" s="29">
        <f t="shared" si="18"/>
        <v>443173.34104907466</v>
      </c>
      <c r="T42" s="35">
        <f t="shared" si="19"/>
        <v>22.791350538981604</v>
      </c>
      <c r="U42" s="42">
        <v>0.81758889711164551</v>
      </c>
      <c r="V42" s="43">
        <f t="shared" si="31"/>
        <v>0.18241110288835449</v>
      </c>
      <c r="W42" s="29">
        <f t="shared" si="27"/>
        <v>362333.6031375961</v>
      </c>
      <c r="X42" s="29">
        <f t="shared" si="20"/>
        <v>1495581.8240425233</v>
      </c>
      <c r="Y42" s="35">
        <f t="shared" si="28"/>
        <v>16.559451699698975</v>
      </c>
      <c r="Z42" s="36">
        <f t="shared" si="29"/>
        <v>6.2318988392826284</v>
      </c>
    </row>
    <row r="43" spans="1:26" s="2" customFormat="1" x14ac:dyDescent="0.25">
      <c r="A43" s="2">
        <v>15</v>
      </c>
      <c r="B43" s="1" t="s">
        <v>61</v>
      </c>
      <c r="C43" s="1">
        <v>5</v>
      </c>
      <c r="D43">
        <v>1545</v>
      </c>
      <c r="E43">
        <v>24</v>
      </c>
      <c r="F43" s="3">
        <f t="shared" si="21"/>
        <v>1.5533980582524271E-2</v>
      </c>
      <c r="G43" s="2">
        <v>0.5</v>
      </c>
      <c r="H43" s="3">
        <f t="shared" si="22"/>
        <v>7.476635514018691E-2</v>
      </c>
      <c r="I43" s="3">
        <f t="shared" si="23"/>
        <v>0.92523364485981308</v>
      </c>
      <c r="J43" s="5">
        <f t="shared" si="30"/>
        <v>86953.433987322234</v>
      </c>
      <c r="K43" s="5">
        <f t="shared" si="24"/>
        <v>6501.1913261549325</v>
      </c>
      <c r="L43" s="5">
        <f t="shared" si="25"/>
        <v>418514.19162122381</v>
      </c>
      <c r="M43" s="5">
        <f t="shared" si="16"/>
        <v>1615248.0505301096</v>
      </c>
      <c r="N43" s="33">
        <f t="shared" si="26"/>
        <v>18.576012199421726</v>
      </c>
      <c r="O43" s="4"/>
      <c r="Q43" s="27" t="s">
        <v>62</v>
      </c>
      <c r="R43" s="29">
        <f t="shared" si="17"/>
        <v>86953.433987322234</v>
      </c>
      <c r="S43" s="29">
        <f t="shared" si="18"/>
        <v>418514.19162122381</v>
      </c>
      <c r="T43" s="35">
        <f t="shared" si="19"/>
        <v>18.576012199421726</v>
      </c>
      <c r="U43" s="42">
        <v>0.77888026534586052</v>
      </c>
      <c r="V43" s="43">
        <f t="shared" si="31"/>
        <v>0.22111973465413948</v>
      </c>
      <c r="W43" s="29">
        <f t="shared" si="27"/>
        <v>325972.44462094712</v>
      </c>
      <c r="X43" s="29">
        <f t="shared" si="20"/>
        <v>1133248.2209049272</v>
      </c>
      <c r="Y43" s="35">
        <f t="shared" si="28"/>
        <v>13.032817324617154</v>
      </c>
      <c r="Z43" s="36">
        <f t="shared" si="29"/>
        <v>5.5431948748045716</v>
      </c>
    </row>
    <row r="44" spans="1:26" s="2" customFormat="1" x14ac:dyDescent="0.25">
      <c r="A44" s="2">
        <v>16</v>
      </c>
      <c r="B44" s="1" t="s">
        <v>63</v>
      </c>
      <c r="C44" s="1">
        <v>5</v>
      </c>
      <c r="D44">
        <v>1155</v>
      </c>
      <c r="E44">
        <v>25</v>
      </c>
      <c r="F44" s="3">
        <f t="shared" si="21"/>
        <v>2.1645021645021644E-2</v>
      </c>
      <c r="G44" s="2">
        <v>0.5</v>
      </c>
      <c r="H44" s="3">
        <f t="shared" si="22"/>
        <v>0.10266940451745381</v>
      </c>
      <c r="I44" s="3">
        <f t="shared" si="23"/>
        <v>0.89733059548254623</v>
      </c>
      <c r="J44" s="5">
        <f t="shared" si="30"/>
        <v>80452.2426611673</v>
      </c>
      <c r="K44" s="5">
        <f t="shared" si="24"/>
        <v>8259.9838461157397</v>
      </c>
      <c r="L44" s="5">
        <f t="shared" si="25"/>
        <v>381611.25369054719</v>
      </c>
      <c r="M44" s="5">
        <f t="shared" si="16"/>
        <v>1196733.8589088856</v>
      </c>
      <c r="N44" s="33">
        <f t="shared" si="26"/>
        <v>14.875083892304289</v>
      </c>
      <c r="O44" s="4"/>
      <c r="Q44" s="27" t="s">
        <v>64</v>
      </c>
      <c r="R44" s="29">
        <f t="shared" si="17"/>
        <v>80452.2426611673</v>
      </c>
      <c r="S44" s="29">
        <f t="shared" si="18"/>
        <v>381611.25369054719</v>
      </c>
      <c r="T44" s="35">
        <f t="shared" si="19"/>
        <v>14.875083892304289</v>
      </c>
      <c r="U44" s="42">
        <v>0.71980976748499381</v>
      </c>
      <c r="V44" s="43">
        <f t="shared" si="31"/>
        <v>0.28019023251500619</v>
      </c>
      <c r="W44" s="29">
        <f t="shared" si="27"/>
        <v>274687.50778864976</v>
      </c>
      <c r="X44" s="29">
        <f t="shared" si="20"/>
        <v>807275.77628398023</v>
      </c>
      <c r="Y44" s="35">
        <f t="shared" si="28"/>
        <v>10.034223404857752</v>
      </c>
      <c r="Z44" s="36">
        <f t="shared" si="29"/>
        <v>4.8408604874465375</v>
      </c>
    </row>
    <row r="45" spans="1:26" s="2" customFormat="1" x14ac:dyDescent="0.25">
      <c r="A45" s="2">
        <v>17</v>
      </c>
      <c r="B45" s="1" t="s">
        <v>65</v>
      </c>
      <c r="C45" s="1">
        <v>5</v>
      </c>
      <c r="D45">
        <v>791</v>
      </c>
      <c r="E45">
        <v>36</v>
      </c>
      <c r="F45" s="3">
        <f t="shared" si="21"/>
        <v>4.5512010113780026E-2</v>
      </c>
      <c r="G45" s="2">
        <v>0.5</v>
      </c>
      <c r="H45" s="3">
        <f t="shared" si="22"/>
        <v>0.2043132803632236</v>
      </c>
      <c r="I45" s="3">
        <f t="shared" si="23"/>
        <v>0.7956867196367764</v>
      </c>
      <c r="J45" s="5">
        <f t="shared" si="30"/>
        <v>72192.258815051566</v>
      </c>
      <c r="K45" s="5">
        <f t="shared" si="24"/>
        <v>14749.837215334031</v>
      </c>
      <c r="L45" s="5">
        <f t="shared" si="25"/>
        <v>324086.70103692275</v>
      </c>
      <c r="M45" s="5">
        <f t="shared" si="16"/>
        <v>815122.60521833831</v>
      </c>
      <c r="N45" s="33">
        <f t="shared" si="26"/>
        <v>11.290997381126287</v>
      </c>
      <c r="O45" s="4"/>
      <c r="Q45" s="27" t="s">
        <v>66</v>
      </c>
      <c r="R45" s="29">
        <f t="shared" si="17"/>
        <v>72192.258815051566</v>
      </c>
      <c r="S45" s="29">
        <f t="shared" si="18"/>
        <v>324086.70103692275</v>
      </c>
      <c r="T45" s="35">
        <f t="shared" si="19"/>
        <v>11.290997381126287</v>
      </c>
      <c r="U45" s="42">
        <v>0.68480776711742686</v>
      </c>
      <c r="V45" s="43">
        <f t="shared" si="31"/>
        <v>0.31519223288257314</v>
      </c>
      <c r="W45" s="29">
        <f t="shared" si="27"/>
        <v>221937.09008954815</v>
      </c>
      <c r="X45" s="29">
        <f t="shared" si="20"/>
        <v>532588.26849533047</v>
      </c>
      <c r="Y45" s="35">
        <f t="shared" si="28"/>
        <v>7.3773598061221719</v>
      </c>
      <c r="Z45" s="36">
        <f t="shared" si="29"/>
        <v>3.913637575004115</v>
      </c>
    </row>
    <row r="46" spans="1:26" s="2" customFormat="1" x14ac:dyDescent="0.25">
      <c r="A46" s="2">
        <v>18</v>
      </c>
      <c r="B46" s="1" t="s">
        <v>67</v>
      </c>
      <c r="C46" s="1">
        <v>5</v>
      </c>
      <c r="D46">
        <v>446</v>
      </c>
      <c r="E46">
        <v>34</v>
      </c>
      <c r="F46" s="3">
        <f t="shared" si="21"/>
        <v>7.623318385650224E-2</v>
      </c>
      <c r="G46" s="2">
        <v>0.5</v>
      </c>
      <c r="H46" s="3">
        <f t="shared" si="22"/>
        <v>0.32015065913370999</v>
      </c>
      <c r="I46" s="3">
        <f t="shared" si="23"/>
        <v>0.67984934086629001</v>
      </c>
      <c r="J46" s="5">
        <f t="shared" si="30"/>
        <v>57442.421599717534</v>
      </c>
      <c r="K46" s="5">
        <f t="shared" si="24"/>
        <v>18390.229137386028</v>
      </c>
      <c r="L46" s="5">
        <f t="shared" si="25"/>
        <v>241236.53515512263</v>
      </c>
      <c r="M46" s="5">
        <f>L46+M47</f>
        <v>491035.90418141556</v>
      </c>
      <c r="N46" s="33">
        <f t="shared" si="26"/>
        <v>8.5483148256380286</v>
      </c>
      <c r="O46" s="4"/>
      <c r="Q46" s="27" t="s">
        <v>68</v>
      </c>
      <c r="R46" s="29">
        <f t="shared" si="17"/>
        <v>57442.421599717534</v>
      </c>
      <c r="S46" s="29">
        <f t="shared" si="18"/>
        <v>241236.53515512263</v>
      </c>
      <c r="T46" s="35">
        <f t="shared" si="19"/>
        <v>8.5483148256380286</v>
      </c>
      <c r="U46" s="42">
        <v>0.65629805890441617</v>
      </c>
      <c r="V46" s="43">
        <f t="shared" si="31"/>
        <v>0.34370194109558383</v>
      </c>
      <c r="W46" s="29">
        <f t="shared" si="27"/>
        <v>158323.06975913394</v>
      </c>
      <c r="X46" s="29">
        <f>X47+W46</f>
        <v>310651.17840578232</v>
      </c>
      <c r="Y46" s="35">
        <f t="shared" si="28"/>
        <v>5.4080446080516547</v>
      </c>
      <c r="Z46" s="36">
        <f t="shared" si="29"/>
        <v>3.1402702175863739</v>
      </c>
    </row>
    <row r="47" spans="1:26" s="2" customFormat="1" x14ac:dyDescent="0.25">
      <c r="A47" s="12">
        <v>19</v>
      </c>
      <c r="B47" s="13" t="s">
        <v>69</v>
      </c>
      <c r="C47" s="12"/>
      <c r="D47">
        <v>371</v>
      </c>
      <c r="E47">
        <v>58</v>
      </c>
      <c r="F47" s="17">
        <f t="shared" si="21"/>
        <v>0.15633423180592992</v>
      </c>
      <c r="G47" s="12"/>
      <c r="H47" s="17">
        <v>1</v>
      </c>
      <c r="I47" s="17">
        <f t="shared" si="23"/>
        <v>0</v>
      </c>
      <c r="J47" s="21">
        <f t="shared" si="30"/>
        <v>39052.192462331506</v>
      </c>
      <c r="K47" s="21">
        <f t="shared" si="24"/>
        <v>39052.192462331506</v>
      </c>
      <c r="L47" s="21">
        <f>K47/F47</f>
        <v>249799.3690262929</v>
      </c>
      <c r="M47" s="21">
        <f>L47</f>
        <v>249799.3690262929</v>
      </c>
      <c r="N47" s="34">
        <f t="shared" si="26"/>
        <v>6.3965517241379306</v>
      </c>
      <c r="O47" s="4"/>
      <c r="Q47" s="30" t="s">
        <v>69</v>
      </c>
      <c r="R47" s="31">
        <f t="shared" si="17"/>
        <v>39052.192462331506</v>
      </c>
      <c r="S47" s="31">
        <f t="shared" si="18"/>
        <v>249799.3690262929</v>
      </c>
      <c r="T47" s="38">
        <f t="shared" si="19"/>
        <v>6.3965517241379306</v>
      </c>
      <c r="U47" s="44">
        <v>0.6098018151143324</v>
      </c>
      <c r="V47" s="45">
        <f t="shared" si="31"/>
        <v>0.3901981848856676</v>
      </c>
      <c r="W47" s="31">
        <f t="shared" si="27"/>
        <v>152328.10864664835</v>
      </c>
      <c r="X47" s="31">
        <f>W47</f>
        <v>152328.10864664835</v>
      </c>
      <c r="Y47" s="38">
        <f t="shared" si="28"/>
        <v>3.9006288518520225</v>
      </c>
      <c r="Z47" s="37">
        <f t="shared" si="29"/>
        <v>2.4959228722859081</v>
      </c>
    </row>
    <row r="48" spans="1:26" s="2" customFormat="1" ht="13.2" x14ac:dyDescent="0.25">
      <c r="B48" s="2" t="s">
        <v>70</v>
      </c>
      <c r="D48" s="25">
        <f>SUM(D29:D47)</f>
        <v>31404</v>
      </c>
      <c r="E48" s="25">
        <f>SUM(E29:E47)</f>
        <v>239</v>
      </c>
    </row>
    <row r="51" spans="1:26" s="2" customFormat="1" ht="18" thickBot="1" x14ac:dyDescent="0.35">
      <c r="B51" s="74" t="s">
        <v>89</v>
      </c>
      <c r="C51" s="74"/>
      <c r="D51" s="74"/>
      <c r="E51" s="74"/>
      <c r="F51" s="74"/>
      <c r="G51" s="74"/>
      <c r="H51" s="74"/>
      <c r="I51" s="74"/>
      <c r="J51" s="74"/>
      <c r="K51" s="74"/>
      <c r="L51" s="74"/>
      <c r="M51" s="74"/>
      <c r="N51" s="74"/>
      <c r="Q51" s="60" t="s">
        <v>92</v>
      </c>
      <c r="R51" s="61"/>
      <c r="S51" s="61"/>
      <c r="T51" s="61"/>
      <c r="U51" s="61"/>
      <c r="V51" s="61"/>
      <c r="W51" s="61"/>
      <c r="X51" s="61"/>
      <c r="Y51" s="61"/>
      <c r="Z51" s="62"/>
    </row>
    <row r="52" spans="1:26" s="9" customFormat="1" ht="14.25" customHeight="1" x14ac:dyDescent="0.35">
      <c r="A52" s="7"/>
      <c r="B52" s="67" t="s">
        <v>0</v>
      </c>
      <c r="C52" s="6" t="s">
        <v>1</v>
      </c>
      <c r="D52" s="8" t="s">
        <v>71</v>
      </c>
      <c r="E52" s="8" t="s">
        <v>72</v>
      </c>
      <c r="F52" s="8" t="s">
        <v>73</v>
      </c>
      <c r="G52" s="8" t="s">
        <v>5</v>
      </c>
      <c r="H52" s="8" t="s">
        <v>74</v>
      </c>
      <c r="I52" s="8" t="s">
        <v>75</v>
      </c>
      <c r="J52" s="8" t="s">
        <v>76</v>
      </c>
      <c r="K52" s="8" t="s">
        <v>77</v>
      </c>
      <c r="L52" s="8" t="s">
        <v>78</v>
      </c>
      <c r="M52" s="8" t="s">
        <v>79</v>
      </c>
      <c r="N52" s="22" t="s">
        <v>80</v>
      </c>
      <c r="Q52" s="26" t="s">
        <v>13</v>
      </c>
      <c r="R52" s="63" t="s">
        <v>14</v>
      </c>
      <c r="S52" s="63"/>
      <c r="T52" s="63"/>
      <c r="U52" s="64" t="s">
        <v>15</v>
      </c>
      <c r="V52" s="65" t="s">
        <v>16</v>
      </c>
      <c r="W52" s="66" t="s">
        <v>17</v>
      </c>
      <c r="X52" s="66" t="s">
        <v>18</v>
      </c>
      <c r="Y52" s="59" t="s">
        <v>19</v>
      </c>
      <c r="Z52" s="59" t="s">
        <v>20</v>
      </c>
    </row>
    <row r="53" spans="1:26" s="10" customFormat="1" ht="35.549999999999997" customHeight="1" thickBot="1" x14ac:dyDescent="0.35">
      <c r="B53" s="68"/>
      <c r="C53" s="11"/>
      <c r="D53" s="23" t="s">
        <v>21</v>
      </c>
      <c r="E53" s="23" t="s">
        <v>22</v>
      </c>
      <c r="F53" s="23" t="s">
        <v>23</v>
      </c>
      <c r="G53" s="23"/>
      <c r="H53" s="23" t="s">
        <v>24</v>
      </c>
      <c r="I53" s="23" t="s">
        <v>25</v>
      </c>
      <c r="J53" s="23" t="s">
        <v>26</v>
      </c>
      <c r="K53" s="23" t="s">
        <v>27</v>
      </c>
      <c r="L53" s="23" t="s">
        <v>28</v>
      </c>
      <c r="M53" s="23" t="s">
        <v>29</v>
      </c>
      <c r="N53" s="24" t="s">
        <v>30</v>
      </c>
      <c r="Q53" s="27" t="s">
        <v>31</v>
      </c>
      <c r="R53" s="28" t="s">
        <v>32</v>
      </c>
      <c r="S53" s="28" t="s">
        <v>33</v>
      </c>
      <c r="T53" s="28" t="s">
        <v>34</v>
      </c>
      <c r="U53" s="64"/>
      <c r="V53" s="65"/>
      <c r="W53" s="66"/>
      <c r="X53" s="66"/>
      <c r="Y53" s="59"/>
      <c r="Z53" s="59"/>
    </row>
    <row r="54" spans="1:26" s="2" customFormat="1" ht="13.2" x14ac:dyDescent="0.25">
      <c r="A54" s="2">
        <v>1</v>
      </c>
      <c r="B54" s="1">
        <v>0</v>
      </c>
      <c r="C54" s="1">
        <v>1</v>
      </c>
      <c r="D54" s="49">
        <f>D4+D29</f>
        <v>363</v>
      </c>
      <c r="E54" s="49">
        <f>E4+E29</f>
        <v>2</v>
      </c>
      <c r="F54" s="3">
        <f>E54/D54</f>
        <v>5.5096418732782371E-3</v>
      </c>
      <c r="G54" s="2">
        <v>0.3</v>
      </c>
      <c r="H54" s="18">
        <f>C54*F54/(1+(1-G54)*C54*F54)</f>
        <v>5.4884742041712399E-3</v>
      </c>
      <c r="I54" s="18">
        <f>1-H54</f>
        <v>0.9945115257958288</v>
      </c>
      <c r="J54" s="19">
        <v>100000</v>
      </c>
      <c r="K54" s="20">
        <f>J54*H54</f>
        <v>548.847420417124</v>
      </c>
      <c r="L54" s="20">
        <f>C54*(J55+G54*K54)</f>
        <v>99615.806805708009</v>
      </c>
      <c r="M54" s="5">
        <f t="shared" ref="M54:M70" si="32">L54+M55</f>
        <v>7423744.4045522874</v>
      </c>
      <c r="N54" s="32">
        <f>M54/J54</f>
        <v>74.237444045522878</v>
      </c>
      <c r="O54" s="4"/>
      <c r="Q54" s="39">
        <v>0</v>
      </c>
      <c r="R54" s="29">
        <f t="shared" ref="R54:R72" si="33">J54</f>
        <v>100000</v>
      </c>
      <c r="S54" s="29">
        <f t="shared" ref="S54:S72" si="34">L54</f>
        <v>99615.806805708009</v>
      </c>
      <c r="T54" s="35">
        <f t="shared" ref="T54:T72" si="35">N54</f>
        <v>74.237444045522878</v>
      </c>
      <c r="U54" s="42">
        <v>0.96170886472285344</v>
      </c>
      <c r="V54" s="43">
        <f>1-U54</f>
        <v>3.829113527714656E-2</v>
      </c>
      <c r="W54" s="29">
        <f>S54*U54</f>
        <v>95801.404471568545</v>
      </c>
      <c r="X54" s="29">
        <f t="shared" ref="X54:X70" si="36">X55+W54</f>
        <v>6602636.5158562521</v>
      </c>
      <c r="Y54" s="40">
        <f>X54/R54</f>
        <v>66.026365158562527</v>
      </c>
      <c r="Z54" s="36">
        <f>T54-Y54</f>
        <v>8.211078886960351</v>
      </c>
    </row>
    <row r="55" spans="1:26" s="2" customFormat="1" ht="13.2" x14ac:dyDescent="0.25">
      <c r="A55" s="2">
        <v>2</v>
      </c>
      <c r="B55" s="1" t="s">
        <v>35</v>
      </c>
      <c r="C55" s="1">
        <v>4</v>
      </c>
      <c r="D55" s="49">
        <f t="shared" ref="D55:E70" si="37">D5+D30</f>
        <v>2046</v>
      </c>
      <c r="E55" s="49">
        <f t="shared" si="37"/>
        <v>0</v>
      </c>
      <c r="F55" s="3">
        <f t="shared" ref="F55:F72" si="38">E55/D55</f>
        <v>0</v>
      </c>
      <c r="G55" s="2">
        <v>0.4</v>
      </c>
      <c r="H55" s="3">
        <f t="shared" ref="H55:H71" si="39">C55*F55/(1+(1-G55)*C55*F55)</f>
        <v>0</v>
      </c>
      <c r="I55" s="3">
        <f t="shared" ref="I55:I72" si="40">1-H55</f>
        <v>1</v>
      </c>
      <c r="J55" s="5">
        <f>I54*J54</f>
        <v>99451.152579582878</v>
      </c>
      <c r="K55" s="5">
        <f t="shared" ref="K55:K72" si="41">J55*H55</f>
        <v>0</v>
      </c>
      <c r="L55" s="5">
        <f t="shared" ref="L55:L71" si="42">C55*(J56+G55*K55)</f>
        <v>397804.61031833151</v>
      </c>
      <c r="M55" s="5">
        <f t="shared" si="32"/>
        <v>7324128.597746579</v>
      </c>
      <c r="N55" s="33">
        <f t="shared" ref="N55:N72" si="43">M55/J55</f>
        <v>73.645487334957323</v>
      </c>
      <c r="O55" s="4"/>
      <c r="Q55" s="27" t="s">
        <v>36</v>
      </c>
      <c r="R55" s="29">
        <f t="shared" si="33"/>
        <v>99451.152579582878</v>
      </c>
      <c r="S55" s="29">
        <f t="shared" si="34"/>
        <v>397804.61031833151</v>
      </c>
      <c r="T55" s="35">
        <f t="shared" si="35"/>
        <v>73.645487334957323</v>
      </c>
      <c r="U55" s="42">
        <v>0.96170886472285344</v>
      </c>
      <c r="V55" s="43">
        <f>1-U55</f>
        <v>3.829113527714656E-2</v>
      </c>
      <c r="W55" s="29">
        <f t="shared" ref="W55:W72" si="44">S55*U55</f>
        <v>382572.22017075971</v>
      </c>
      <c r="X55" s="29">
        <f t="shared" si="36"/>
        <v>6506835.1113846833</v>
      </c>
      <c r="Y55" s="35">
        <f t="shared" ref="Y55:Y72" si="45">X55/R55</f>
        <v>65.427447974298531</v>
      </c>
      <c r="Z55" s="36">
        <f t="shared" ref="Z55:Z72" si="46">T55-Y55</f>
        <v>8.2180393606587927</v>
      </c>
    </row>
    <row r="56" spans="1:26" s="2" customFormat="1" ht="13.2" x14ac:dyDescent="0.25">
      <c r="A56" s="2">
        <v>3</v>
      </c>
      <c r="B56" s="1" t="s">
        <v>37</v>
      </c>
      <c r="C56" s="1">
        <v>5</v>
      </c>
      <c r="D56" s="49">
        <f t="shared" si="37"/>
        <v>3258</v>
      </c>
      <c r="E56" s="49">
        <f t="shared" si="37"/>
        <v>2</v>
      </c>
      <c r="F56" s="3">
        <f t="shared" si="38"/>
        <v>6.1387354205033758E-4</v>
      </c>
      <c r="G56" s="2">
        <v>0.5</v>
      </c>
      <c r="H56" s="3">
        <f t="shared" si="39"/>
        <v>3.0646644192460926E-3</v>
      </c>
      <c r="I56" s="3">
        <f t="shared" si="40"/>
        <v>0.99693533558075387</v>
      </c>
      <c r="J56" s="5">
        <f t="shared" ref="J56:J72" si="47">I55*J55</f>
        <v>99451.152579582878</v>
      </c>
      <c r="K56" s="5">
        <f t="shared" si="41"/>
        <v>304.78440876366193</v>
      </c>
      <c r="L56" s="5">
        <f t="shared" si="42"/>
        <v>496493.80187600525</v>
      </c>
      <c r="M56" s="5">
        <f t="shared" si="32"/>
        <v>6926323.9874282479</v>
      </c>
      <c r="N56" s="33">
        <f t="shared" si="43"/>
        <v>69.645487334957323</v>
      </c>
      <c r="O56" s="4"/>
      <c r="Q56" s="27" t="s">
        <v>38</v>
      </c>
      <c r="R56" s="29">
        <f t="shared" si="33"/>
        <v>99451.152579582878</v>
      </c>
      <c r="S56" s="29">
        <f t="shared" si="34"/>
        <v>496493.80187600525</v>
      </c>
      <c r="T56" s="35">
        <f t="shared" si="35"/>
        <v>69.645487334957323</v>
      </c>
      <c r="U56" s="42">
        <v>0.96170886472285344</v>
      </c>
      <c r="V56" s="43">
        <f>1-U56</f>
        <v>3.829113527714656E-2</v>
      </c>
      <c r="W56" s="29">
        <f t="shared" si="44"/>
        <v>477482.49054410635</v>
      </c>
      <c r="X56" s="29">
        <f t="shared" si="36"/>
        <v>6124262.8912139237</v>
      </c>
      <c r="Y56" s="35">
        <f t="shared" si="45"/>
        <v>61.580612515407111</v>
      </c>
      <c r="Z56" s="36">
        <f t="shared" si="46"/>
        <v>8.0648748195502122</v>
      </c>
    </row>
    <row r="57" spans="1:26" s="2" customFormat="1" ht="13.2" x14ac:dyDescent="0.25">
      <c r="A57" s="2">
        <v>4</v>
      </c>
      <c r="B57" s="1" t="s">
        <v>39</v>
      </c>
      <c r="C57" s="1">
        <v>5</v>
      </c>
      <c r="D57" s="49">
        <f t="shared" si="37"/>
        <v>3580</v>
      </c>
      <c r="E57" s="49">
        <f t="shared" si="37"/>
        <v>2</v>
      </c>
      <c r="F57" s="3">
        <f t="shared" si="38"/>
        <v>5.5865921787709492E-4</v>
      </c>
      <c r="G57" s="2">
        <v>0.5</v>
      </c>
      <c r="H57" s="3">
        <f t="shared" si="39"/>
        <v>2.7894002789400274E-3</v>
      </c>
      <c r="I57" s="3">
        <f t="shared" si="40"/>
        <v>0.99721059972105996</v>
      </c>
      <c r="J57" s="5">
        <f t="shared" si="47"/>
        <v>99146.368170819216</v>
      </c>
      <c r="K57" s="5">
        <f t="shared" si="41"/>
        <v>276.55890703157377</v>
      </c>
      <c r="L57" s="5">
        <f t="shared" si="42"/>
        <v>495040.44358651713</v>
      </c>
      <c r="M57" s="5">
        <f t="shared" si="32"/>
        <v>6429830.1855522431</v>
      </c>
      <c r="N57" s="33">
        <f t="shared" si="43"/>
        <v>64.851898301249847</v>
      </c>
      <c r="O57" s="4"/>
      <c r="Q57" s="27" t="s">
        <v>40</v>
      </c>
      <c r="R57" s="29">
        <f t="shared" si="33"/>
        <v>99146.368170819216</v>
      </c>
      <c r="S57" s="29">
        <f t="shared" si="34"/>
        <v>495040.44358651713</v>
      </c>
      <c r="T57" s="35">
        <f t="shared" si="35"/>
        <v>64.851898301249847</v>
      </c>
      <c r="U57" s="42">
        <v>0.96170886472285344</v>
      </c>
      <c r="V57" s="43">
        <f>1-U57</f>
        <v>3.829113527714656E-2</v>
      </c>
      <c r="W57" s="29">
        <f t="shared" si="44"/>
        <v>476084.78299348714</v>
      </c>
      <c r="X57" s="29">
        <f t="shared" si="36"/>
        <v>5646780.4006698178</v>
      </c>
      <c r="Y57" s="35">
        <f t="shared" si="45"/>
        <v>56.953981319224759</v>
      </c>
      <c r="Z57" s="36">
        <f t="shared" si="46"/>
        <v>7.8979169820250874</v>
      </c>
    </row>
    <row r="58" spans="1:26" s="2" customFormat="1" ht="13.2" x14ac:dyDescent="0.25">
      <c r="A58" s="2">
        <v>5</v>
      </c>
      <c r="B58" s="1" t="s">
        <v>41</v>
      </c>
      <c r="C58" s="1">
        <v>5</v>
      </c>
      <c r="D58" s="49">
        <f t="shared" si="37"/>
        <v>3761</v>
      </c>
      <c r="E58" s="49">
        <f t="shared" si="37"/>
        <v>5</v>
      </c>
      <c r="F58" s="3">
        <f t="shared" si="38"/>
        <v>1.3294336612603031E-3</v>
      </c>
      <c r="G58" s="2">
        <v>0.5</v>
      </c>
      <c r="H58" s="3">
        <f t="shared" si="39"/>
        <v>6.6251490658539823E-3</v>
      </c>
      <c r="I58" s="3">
        <f t="shared" si="40"/>
        <v>0.99337485093414601</v>
      </c>
      <c r="J58" s="5">
        <f t="shared" si="47"/>
        <v>98869.80926378764</v>
      </c>
      <c r="K58" s="5">
        <f t="shared" si="41"/>
        <v>655.02722448514407</v>
      </c>
      <c r="L58" s="5">
        <f t="shared" si="42"/>
        <v>492711.47825772531</v>
      </c>
      <c r="M58" s="5">
        <f t="shared" si="32"/>
        <v>5934789.741965726</v>
      </c>
      <c r="N58" s="33">
        <f t="shared" si="43"/>
        <v>60.026309205589016</v>
      </c>
      <c r="O58" s="4"/>
      <c r="Q58" s="27" t="s">
        <v>42</v>
      </c>
      <c r="R58" s="29">
        <f t="shared" si="33"/>
        <v>98869.80926378764</v>
      </c>
      <c r="S58" s="29">
        <f t="shared" si="34"/>
        <v>492711.47825772531</v>
      </c>
      <c r="T58" s="35">
        <f t="shared" si="35"/>
        <v>60.026309205589016</v>
      </c>
      <c r="U58" s="42">
        <v>0.96170886472285344</v>
      </c>
      <c r="V58" s="43">
        <f>1-U58</f>
        <v>3.829113527714656E-2</v>
      </c>
      <c r="W58" s="29">
        <f t="shared" si="44"/>
        <v>473844.99639115587</v>
      </c>
      <c r="X58" s="29">
        <f t="shared" si="36"/>
        <v>5170695.6176763307</v>
      </c>
      <c r="Y58" s="35">
        <f t="shared" si="45"/>
        <v>52.298023594652221</v>
      </c>
      <c r="Z58" s="36">
        <f t="shared" si="46"/>
        <v>7.7282856109367941</v>
      </c>
    </row>
    <row r="59" spans="1:26" s="2" customFormat="1" ht="13.2" x14ac:dyDescent="0.25">
      <c r="A59" s="2">
        <v>6</v>
      </c>
      <c r="B59" s="1" t="s">
        <v>43</v>
      </c>
      <c r="C59" s="1">
        <v>5</v>
      </c>
      <c r="D59" s="49">
        <f t="shared" si="37"/>
        <v>3842</v>
      </c>
      <c r="E59" s="49">
        <f t="shared" si="37"/>
        <v>5</v>
      </c>
      <c r="F59" s="3">
        <f t="shared" si="38"/>
        <v>1.3014055179593961E-3</v>
      </c>
      <c r="G59" s="2">
        <v>0.5</v>
      </c>
      <c r="H59" s="3">
        <f t="shared" si="39"/>
        <v>6.4859255415747824E-3</v>
      </c>
      <c r="I59" s="3">
        <f t="shared" si="40"/>
        <v>0.99351407445842521</v>
      </c>
      <c r="J59" s="5">
        <f t="shared" si="47"/>
        <v>98214.782039302489</v>
      </c>
      <c r="K59" s="5">
        <f t="shared" si="41"/>
        <v>637.01376338891225</v>
      </c>
      <c r="L59" s="5">
        <f t="shared" si="42"/>
        <v>489481.37578804017</v>
      </c>
      <c r="M59" s="5">
        <f t="shared" si="32"/>
        <v>5442078.263708001</v>
      </c>
      <c r="N59" s="33">
        <f t="shared" si="43"/>
        <v>55.409971398503444</v>
      </c>
      <c r="O59" s="4"/>
      <c r="Q59" s="27" t="s">
        <v>44</v>
      </c>
      <c r="R59" s="29">
        <f t="shared" si="33"/>
        <v>98214.782039302489</v>
      </c>
      <c r="S59" s="29">
        <f t="shared" si="34"/>
        <v>489481.37578804017</v>
      </c>
      <c r="T59" s="35">
        <f t="shared" si="35"/>
        <v>55.409971398503444</v>
      </c>
      <c r="U59" s="42">
        <v>0.963091689110254</v>
      </c>
      <c r="V59" s="43">
        <f t="shared" ref="V59:V72" si="48">1-U59</f>
        <v>3.6908310889745999E-2</v>
      </c>
      <c r="W59" s="29">
        <f t="shared" si="44"/>
        <v>471415.44499571458</v>
      </c>
      <c r="X59" s="29">
        <f t="shared" si="36"/>
        <v>4696850.621285175</v>
      </c>
      <c r="Y59" s="35">
        <f t="shared" si="45"/>
        <v>47.822237383835379</v>
      </c>
      <c r="Z59" s="36">
        <f t="shared" si="46"/>
        <v>7.5877340146680652</v>
      </c>
    </row>
    <row r="60" spans="1:26" s="2" customFormat="1" ht="13.2" x14ac:dyDescent="0.25">
      <c r="A60" s="2">
        <v>7</v>
      </c>
      <c r="B60" s="1" t="s">
        <v>45</v>
      </c>
      <c r="C60" s="1">
        <v>5</v>
      </c>
      <c r="D60" s="49">
        <f t="shared" si="37"/>
        <v>4397</v>
      </c>
      <c r="E60" s="49">
        <f t="shared" si="37"/>
        <v>10</v>
      </c>
      <c r="F60" s="3">
        <f t="shared" si="38"/>
        <v>2.2742779167614284E-3</v>
      </c>
      <c r="G60" s="2">
        <v>0.5</v>
      </c>
      <c r="H60" s="3">
        <f t="shared" si="39"/>
        <v>1.1307100859339668E-2</v>
      </c>
      <c r="I60" s="3">
        <f t="shared" si="40"/>
        <v>0.98869289914066039</v>
      </c>
      <c r="J60" s="5">
        <f t="shared" si="47"/>
        <v>97577.768275913579</v>
      </c>
      <c r="K60" s="5">
        <f t="shared" si="41"/>
        <v>1103.3216675250294</v>
      </c>
      <c r="L60" s="5">
        <f t="shared" si="42"/>
        <v>485130.53721075528</v>
      </c>
      <c r="M60" s="5">
        <f t="shared" si="32"/>
        <v>4952596.8879199605</v>
      </c>
      <c r="N60" s="33">
        <f t="shared" si="43"/>
        <v>50.755381839804549</v>
      </c>
      <c r="O60" s="4"/>
      <c r="Q60" s="27" t="s">
        <v>46</v>
      </c>
      <c r="R60" s="29">
        <f t="shared" si="33"/>
        <v>97577.768275913579</v>
      </c>
      <c r="S60" s="29">
        <f t="shared" si="34"/>
        <v>485130.53721075528</v>
      </c>
      <c r="T60" s="35">
        <f t="shared" si="35"/>
        <v>50.755381839804549</v>
      </c>
      <c r="U60" s="42">
        <v>0.95736753435116873</v>
      </c>
      <c r="V60" s="43">
        <f t="shared" si="48"/>
        <v>4.2632465648831275E-2</v>
      </c>
      <c r="W60" s="29">
        <f t="shared" si="44"/>
        <v>464448.22624791868</v>
      </c>
      <c r="X60" s="29">
        <f t="shared" si="36"/>
        <v>4225435.1762894606</v>
      </c>
      <c r="Y60" s="35">
        <f t="shared" si="45"/>
        <v>43.303256991300557</v>
      </c>
      <c r="Z60" s="36">
        <f t="shared" si="46"/>
        <v>7.4521248485039919</v>
      </c>
    </row>
    <row r="61" spans="1:26" s="2" customFormat="1" ht="13.2" x14ac:dyDescent="0.25">
      <c r="A61" s="2">
        <v>8</v>
      </c>
      <c r="B61" s="1" t="s">
        <v>47</v>
      </c>
      <c r="C61" s="1">
        <v>5</v>
      </c>
      <c r="D61" s="49">
        <f t="shared" si="37"/>
        <v>4329</v>
      </c>
      <c r="E61" s="49">
        <f t="shared" si="37"/>
        <v>13</v>
      </c>
      <c r="F61" s="3">
        <f t="shared" si="38"/>
        <v>3.003003003003003E-3</v>
      </c>
      <c r="G61" s="2">
        <v>0.5</v>
      </c>
      <c r="H61" s="3">
        <f t="shared" si="39"/>
        <v>1.4903129657228018E-2</v>
      </c>
      <c r="I61" s="3">
        <f t="shared" si="40"/>
        <v>0.98509687034277194</v>
      </c>
      <c r="J61" s="5">
        <f t="shared" si="47"/>
        <v>96474.446608388549</v>
      </c>
      <c r="K61" s="5">
        <f t="shared" si="41"/>
        <v>1437.7711864141363</v>
      </c>
      <c r="L61" s="5">
        <f t="shared" si="42"/>
        <v>478777.80507590738</v>
      </c>
      <c r="M61" s="5">
        <f t="shared" si="32"/>
        <v>4467466.3507092055</v>
      </c>
      <c r="N61" s="33">
        <f t="shared" si="43"/>
        <v>46.307250342089603</v>
      </c>
      <c r="O61" s="4"/>
      <c r="Q61" s="27" t="s">
        <v>48</v>
      </c>
      <c r="R61" s="29">
        <f t="shared" si="33"/>
        <v>96474.446608388549</v>
      </c>
      <c r="S61" s="29">
        <f t="shared" si="34"/>
        <v>478777.80507590738</v>
      </c>
      <c r="T61" s="35">
        <f t="shared" si="35"/>
        <v>46.307250342089603</v>
      </c>
      <c r="U61" s="42">
        <v>0.95681081085376496</v>
      </c>
      <c r="V61" s="43">
        <f t="shared" si="48"/>
        <v>4.3189189146235041E-2</v>
      </c>
      <c r="W61" s="29">
        <f t="shared" si="44"/>
        <v>458099.77989346476</v>
      </c>
      <c r="X61" s="29">
        <f t="shared" si="36"/>
        <v>3760986.9500415418</v>
      </c>
      <c r="Y61" s="35">
        <f t="shared" si="45"/>
        <v>38.984281146573792</v>
      </c>
      <c r="Z61" s="36">
        <f t="shared" si="46"/>
        <v>7.3229691955158103</v>
      </c>
    </row>
    <row r="62" spans="1:26" s="2" customFormat="1" ht="13.2" x14ac:dyDescent="0.25">
      <c r="A62" s="2">
        <v>9</v>
      </c>
      <c r="B62" s="1" t="s">
        <v>49</v>
      </c>
      <c r="C62" s="1">
        <v>5</v>
      </c>
      <c r="D62" s="49">
        <f t="shared" si="37"/>
        <v>4428</v>
      </c>
      <c r="E62" s="49">
        <f t="shared" si="37"/>
        <v>18</v>
      </c>
      <c r="F62" s="3">
        <f t="shared" si="38"/>
        <v>4.0650406504065045E-3</v>
      </c>
      <c r="G62" s="2">
        <v>0.5</v>
      </c>
      <c r="H62" s="3">
        <f t="shared" si="39"/>
        <v>2.0120724346076459E-2</v>
      </c>
      <c r="I62" s="3">
        <f t="shared" si="40"/>
        <v>0.97987927565392352</v>
      </c>
      <c r="J62" s="5">
        <f t="shared" si="47"/>
        <v>95036.675421974403</v>
      </c>
      <c r="K62" s="5">
        <f t="shared" si="41"/>
        <v>1912.2067489330866</v>
      </c>
      <c r="L62" s="5">
        <f t="shared" si="42"/>
        <v>470402.86023753928</v>
      </c>
      <c r="M62" s="5">
        <f t="shared" si="32"/>
        <v>3988688.5456332983</v>
      </c>
      <c r="N62" s="33">
        <f t="shared" si="43"/>
        <v>41.969992404753597</v>
      </c>
      <c r="O62" s="4"/>
      <c r="Q62" s="27" t="s">
        <v>50</v>
      </c>
      <c r="R62" s="29">
        <f t="shared" si="33"/>
        <v>95036.675421974403</v>
      </c>
      <c r="S62" s="29">
        <f t="shared" si="34"/>
        <v>470402.86023753928</v>
      </c>
      <c r="T62" s="35">
        <f t="shared" si="35"/>
        <v>41.969992404753597</v>
      </c>
      <c r="U62" s="42">
        <v>0.94800928093814252</v>
      </c>
      <c r="V62" s="43">
        <f t="shared" si="48"/>
        <v>5.1990719061857482E-2</v>
      </c>
      <c r="W62" s="29">
        <f t="shared" si="44"/>
        <v>445946.27728503518</v>
      </c>
      <c r="X62" s="29">
        <f t="shared" si="36"/>
        <v>3302887.170148077</v>
      </c>
      <c r="Y62" s="35">
        <f t="shared" si="45"/>
        <v>34.753816413325232</v>
      </c>
      <c r="Z62" s="36">
        <f t="shared" si="46"/>
        <v>7.216175991428365</v>
      </c>
    </row>
    <row r="63" spans="1:26" s="2" customFormat="1" ht="13.2" x14ac:dyDescent="0.25">
      <c r="A63" s="2">
        <v>10</v>
      </c>
      <c r="B63" s="1" t="s">
        <v>51</v>
      </c>
      <c r="C63" s="1">
        <v>5</v>
      </c>
      <c r="D63" s="49">
        <f t="shared" si="37"/>
        <v>5074</v>
      </c>
      <c r="E63" s="49">
        <f t="shared" si="37"/>
        <v>21</v>
      </c>
      <c r="F63" s="3">
        <f t="shared" si="38"/>
        <v>4.1387465510445412E-3</v>
      </c>
      <c r="G63" s="2">
        <v>0.5</v>
      </c>
      <c r="H63" s="3">
        <f t="shared" si="39"/>
        <v>2.0481810201892131E-2</v>
      </c>
      <c r="I63" s="3">
        <f t="shared" si="40"/>
        <v>0.9795181897981079</v>
      </c>
      <c r="J63" s="5">
        <f t="shared" si="47"/>
        <v>93124.468673041309</v>
      </c>
      <c r="K63" s="5">
        <f t="shared" si="41"/>
        <v>1907.3576925132816</v>
      </c>
      <c r="L63" s="5">
        <f t="shared" si="42"/>
        <v>460853.94913392339</v>
      </c>
      <c r="M63" s="5">
        <f t="shared" si="32"/>
        <v>3518285.6853957591</v>
      </c>
      <c r="N63" s="33">
        <f t="shared" si="43"/>
        <v>37.780464528054495</v>
      </c>
      <c r="O63" s="4"/>
      <c r="Q63" s="27" t="s">
        <v>52</v>
      </c>
      <c r="R63" s="29">
        <f t="shared" si="33"/>
        <v>93124.468673041309</v>
      </c>
      <c r="S63" s="29">
        <f t="shared" si="34"/>
        <v>460853.94913392339</v>
      </c>
      <c r="T63" s="35">
        <f t="shared" si="35"/>
        <v>37.780464528054495</v>
      </c>
      <c r="U63" s="42">
        <v>0.94216194080535964</v>
      </c>
      <c r="V63" s="43">
        <f t="shared" si="48"/>
        <v>5.7838059194640357E-2</v>
      </c>
      <c r="W63" s="29">
        <f t="shared" si="44"/>
        <v>434199.05114383175</v>
      </c>
      <c r="X63" s="29">
        <f t="shared" si="36"/>
        <v>2856940.8928630417</v>
      </c>
      <c r="Y63" s="35">
        <f t="shared" si="45"/>
        <v>30.678734961632056</v>
      </c>
      <c r="Z63" s="36">
        <f t="shared" si="46"/>
        <v>7.1017295664224385</v>
      </c>
    </row>
    <row r="64" spans="1:26" s="2" customFormat="1" ht="13.2" x14ac:dyDescent="0.25">
      <c r="A64" s="2">
        <v>11</v>
      </c>
      <c r="B64" s="1" t="s">
        <v>53</v>
      </c>
      <c r="C64" s="1">
        <v>5</v>
      </c>
      <c r="D64" s="49">
        <f t="shared" si="37"/>
        <v>5482</v>
      </c>
      <c r="E64" s="49">
        <f t="shared" si="37"/>
        <v>32</v>
      </c>
      <c r="F64" s="3">
        <f t="shared" si="38"/>
        <v>5.8372856621670922E-3</v>
      </c>
      <c r="G64" s="2">
        <v>0.5</v>
      </c>
      <c r="H64" s="3">
        <f t="shared" si="39"/>
        <v>2.8766630708378281E-2</v>
      </c>
      <c r="I64" s="3">
        <f t="shared" si="40"/>
        <v>0.97123336929162174</v>
      </c>
      <c r="J64" s="5">
        <f t="shared" si="47"/>
        <v>91217.110980528028</v>
      </c>
      <c r="K64" s="5">
        <f t="shared" si="41"/>
        <v>2624.0089458620073</v>
      </c>
      <c r="L64" s="5">
        <f t="shared" si="42"/>
        <v>449525.53253798513</v>
      </c>
      <c r="M64" s="5">
        <f t="shared" si="32"/>
        <v>3057431.7362618358</v>
      </c>
      <c r="N64" s="33">
        <f t="shared" si="43"/>
        <v>33.518182097594618</v>
      </c>
      <c r="O64" s="4"/>
      <c r="Q64" s="27" t="s">
        <v>54</v>
      </c>
      <c r="R64" s="29">
        <f t="shared" si="33"/>
        <v>91217.110980528028</v>
      </c>
      <c r="S64" s="29">
        <f t="shared" si="34"/>
        <v>449525.53253798513</v>
      </c>
      <c r="T64" s="35">
        <f t="shared" si="35"/>
        <v>33.518182097594618</v>
      </c>
      <c r="U64" s="42">
        <v>0.92489605986448908</v>
      </c>
      <c r="V64" s="43">
        <f t="shared" si="48"/>
        <v>7.5103940135510916E-2</v>
      </c>
      <c r="W64" s="29">
        <f t="shared" si="44"/>
        <v>415764.39385286864</v>
      </c>
      <c r="X64" s="29">
        <f t="shared" si="36"/>
        <v>2422741.8417192101</v>
      </c>
      <c r="Y64" s="35">
        <f t="shared" si="45"/>
        <v>26.560168543776715</v>
      </c>
      <c r="Z64" s="36">
        <f t="shared" si="46"/>
        <v>6.9580135538179029</v>
      </c>
    </row>
    <row r="65" spans="1:26" s="2" customFormat="1" ht="13.2" x14ac:dyDescent="0.25">
      <c r="A65" s="2">
        <v>12</v>
      </c>
      <c r="B65" s="1" t="s">
        <v>55</v>
      </c>
      <c r="C65" s="1">
        <v>5</v>
      </c>
      <c r="D65" s="49">
        <f t="shared" si="37"/>
        <v>5335</v>
      </c>
      <c r="E65" s="49">
        <f t="shared" si="37"/>
        <v>29</v>
      </c>
      <c r="F65" s="3">
        <f t="shared" si="38"/>
        <v>5.4358013120899716E-3</v>
      </c>
      <c r="G65" s="2">
        <v>0.5</v>
      </c>
      <c r="H65" s="3">
        <f t="shared" si="39"/>
        <v>2.6814609338881183E-2</v>
      </c>
      <c r="I65" s="3">
        <f t="shared" si="40"/>
        <v>0.97318539066111887</v>
      </c>
      <c r="J65" s="5">
        <f t="shared" si="47"/>
        <v>88593.102034666023</v>
      </c>
      <c r="K65" s="5">
        <f t="shared" si="41"/>
        <v>2375.5894211792092</v>
      </c>
      <c r="L65" s="5">
        <f t="shared" si="42"/>
        <v>437026.5366203821</v>
      </c>
      <c r="M65" s="5">
        <f t="shared" si="32"/>
        <v>2607906.2037238507</v>
      </c>
      <c r="N65" s="33">
        <f t="shared" si="43"/>
        <v>29.436899079381941</v>
      </c>
      <c r="O65" s="4"/>
      <c r="Q65" s="27" t="s">
        <v>56</v>
      </c>
      <c r="R65" s="29">
        <f t="shared" si="33"/>
        <v>88593.102034666023</v>
      </c>
      <c r="S65" s="29">
        <f t="shared" si="34"/>
        <v>437026.5366203821</v>
      </c>
      <c r="T65" s="35">
        <f t="shared" si="35"/>
        <v>29.436899079381941</v>
      </c>
      <c r="U65" s="42">
        <v>0.89970667843387275</v>
      </c>
      <c r="V65" s="43">
        <f t="shared" si="48"/>
        <v>0.10029332156612725</v>
      </c>
      <c r="W65" s="29">
        <f t="shared" si="44"/>
        <v>393195.69365018321</v>
      </c>
      <c r="X65" s="29">
        <f t="shared" si="36"/>
        <v>2006977.4478663416</v>
      </c>
      <c r="Y65" s="35">
        <f t="shared" si="45"/>
        <v>22.653879385338847</v>
      </c>
      <c r="Z65" s="36">
        <f t="shared" si="46"/>
        <v>6.7830196940430945</v>
      </c>
    </row>
    <row r="66" spans="1:26" s="2" customFormat="1" ht="13.2" x14ac:dyDescent="0.25">
      <c r="A66" s="2">
        <v>13</v>
      </c>
      <c r="B66" s="1" t="s">
        <v>57</v>
      </c>
      <c r="C66" s="1">
        <v>5</v>
      </c>
      <c r="D66" s="49">
        <f t="shared" si="37"/>
        <v>4716</v>
      </c>
      <c r="E66" s="49">
        <f t="shared" si="37"/>
        <v>39</v>
      </c>
      <c r="F66" s="3">
        <f t="shared" si="38"/>
        <v>8.2697201017811698E-3</v>
      </c>
      <c r="G66" s="2">
        <v>0.5</v>
      </c>
      <c r="H66" s="3">
        <f t="shared" si="39"/>
        <v>4.0511062636335304E-2</v>
      </c>
      <c r="I66" s="3">
        <f t="shared" si="40"/>
        <v>0.9594889373636647</v>
      </c>
      <c r="J66" s="5">
        <f t="shared" si="47"/>
        <v>86217.512613486819</v>
      </c>
      <c r="K66" s="5">
        <f t="shared" si="41"/>
        <v>3492.7630538339936</v>
      </c>
      <c r="L66" s="5">
        <f t="shared" si="42"/>
        <v>422355.65543284919</v>
      </c>
      <c r="M66" s="5">
        <f t="shared" si="32"/>
        <v>2170879.6671034684</v>
      </c>
      <c r="N66" s="33">
        <f t="shared" si="43"/>
        <v>25.179103424562058</v>
      </c>
      <c r="O66" s="4"/>
      <c r="Q66" s="27" t="s">
        <v>58</v>
      </c>
      <c r="R66" s="29">
        <f t="shared" si="33"/>
        <v>86217.512613486819</v>
      </c>
      <c r="S66" s="29">
        <f t="shared" si="34"/>
        <v>422355.65543284919</v>
      </c>
      <c r="T66" s="35">
        <f t="shared" si="35"/>
        <v>25.179103424562058</v>
      </c>
      <c r="U66" s="42">
        <v>0.86438699185239576</v>
      </c>
      <c r="V66" s="43">
        <f t="shared" si="48"/>
        <v>0.13561300814760424</v>
      </c>
      <c r="W66" s="29">
        <f t="shared" si="44"/>
        <v>365078.73449144751</v>
      </c>
      <c r="X66" s="29">
        <f t="shared" si="36"/>
        <v>1613781.7542161583</v>
      </c>
      <c r="Y66" s="35">
        <f t="shared" si="45"/>
        <v>18.717563349928028</v>
      </c>
      <c r="Z66" s="36">
        <f t="shared" si="46"/>
        <v>6.4615400746340299</v>
      </c>
    </row>
    <row r="67" spans="1:26" s="2" customFormat="1" ht="13.2" x14ac:dyDescent="0.25">
      <c r="A67" s="2">
        <v>14</v>
      </c>
      <c r="B67" s="1" t="s">
        <v>59</v>
      </c>
      <c r="C67" s="1">
        <v>5</v>
      </c>
      <c r="D67" s="49">
        <f t="shared" si="37"/>
        <v>3805</v>
      </c>
      <c r="E67" s="49">
        <f t="shared" si="37"/>
        <v>53</v>
      </c>
      <c r="F67" s="3">
        <f t="shared" si="38"/>
        <v>1.392904073587385E-2</v>
      </c>
      <c r="G67" s="2">
        <v>0.5</v>
      </c>
      <c r="H67" s="3">
        <f t="shared" si="39"/>
        <v>6.7301587301587293E-2</v>
      </c>
      <c r="I67" s="3">
        <f t="shared" si="40"/>
        <v>0.93269841269841269</v>
      </c>
      <c r="J67" s="5">
        <f t="shared" si="47"/>
        <v>82724.749559652832</v>
      </c>
      <c r="K67" s="5">
        <f t="shared" si="41"/>
        <v>5567.5069544909202</v>
      </c>
      <c r="L67" s="5">
        <f t="shared" si="42"/>
        <v>399704.98041203682</v>
      </c>
      <c r="M67" s="5">
        <f t="shared" si="32"/>
        <v>1748524.0116706192</v>
      </c>
      <c r="N67" s="33">
        <f t="shared" si="43"/>
        <v>21.136649200850808</v>
      </c>
      <c r="O67" s="4"/>
      <c r="Q67" s="27" t="s">
        <v>60</v>
      </c>
      <c r="R67" s="29">
        <f t="shared" si="33"/>
        <v>82724.749559652832</v>
      </c>
      <c r="S67" s="29">
        <f t="shared" si="34"/>
        <v>399704.98041203682</v>
      </c>
      <c r="T67" s="35">
        <f t="shared" si="35"/>
        <v>21.136649200850808</v>
      </c>
      <c r="U67" s="42">
        <v>0.82345390469096191</v>
      </c>
      <c r="V67" s="43">
        <f t="shared" si="48"/>
        <v>0.17654609530903809</v>
      </c>
      <c r="W67" s="29">
        <f t="shared" si="44"/>
        <v>329138.62684471614</v>
      </c>
      <c r="X67" s="29">
        <f t="shared" si="36"/>
        <v>1248703.0197247108</v>
      </c>
      <c r="Y67" s="35">
        <f t="shared" si="45"/>
        <v>15.094672711269689</v>
      </c>
      <c r="Z67" s="36">
        <f t="shared" si="46"/>
        <v>6.0419764895811188</v>
      </c>
    </row>
    <row r="68" spans="1:26" s="2" customFormat="1" ht="13.2" x14ac:dyDescent="0.25">
      <c r="A68" s="2">
        <v>15</v>
      </c>
      <c r="B68" s="1" t="s">
        <v>61</v>
      </c>
      <c r="C68" s="1">
        <v>5</v>
      </c>
      <c r="D68" s="49">
        <f t="shared" si="37"/>
        <v>2981</v>
      </c>
      <c r="E68" s="49">
        <f t="shared" si="37"/>
        <v>63</v>
      </c>
      <c r="F68" s="3">
        <f t="shared" si="38"/>
        <v>2.1133847702113386E-2</v>
      </c>
      <c r="G68" s="2">
        <v>0.5</v>
      </c>
      <c r="H68" s="3">
        <f t="shared" si="39"/>
        <v>0.10036641707822207</v>
      </c>
      <c r="I68" s="3">
        <f t="shared" si="40"/>
        <v>0.89963358292177797</v>
      </c>
      <c r="J68" s="5">
        <f t="shared" si="47"/>
        <v>77157.242605161911</v>
      </c>
      <c r="K68" s="5">
        <f t="shared" si="41"/>
        <v>7743.9959919152461</v>
      </c>
      <c r="L68" s="5">
        <f t="shared" si="42"/>
        <v>366426.22304602148</v>
      </c>
      <c r="M68" s="5">
        <f t="shared" si="32"/>
        <v>1348819.0312585824</v>
      </c>
      <c r="N68" s="33">
        <f t="shared" si="43"/>
        <v>17.481431239850252</v>
      </c>
      <c r="O68" s="4"/>
      <c r="Q68" s="27" t="s">
        <v>62</v>
      </c>
      <c r="R68" s="29">
        <f t="shared" si="33"/>
        <v>77157.242605161911</v>
      </c>
      <c r="S68" s="29">
        <f t="shared" si="34"/>
        <v>366426.22304602148</v>
      </c>
      <c r="T68" s="35">
        <f t="shared" si="35"/>
        <v>17.481431239850252</v>
      </c>
      <c r="U68" s="42">
        <v>0.7557222850963411</v>
      </c>
      <c r="V68" s="43">
        <f t="shared" si="48"/>
        <v>0.2442777149036589</v>
      </c>
      <c r="W68" s="29">
        <f t="shared" si="44"/>
        <v>276916.46259956091</v>
      </c>
      <c r="X68" s="29">
        <f t="shared" si="36"/>
        <v>919564.39287999459</v>
      </c>
      <c r="Y68" s="35">
        <f t="shared" si="45"/>
        <v>11.918056709020789</v>
      </c>
      <c r="Z68" s="36">
        <f t="shared" si="46"/>
        <v>5.5633745308294635</v>
      </c>
    </row>
    <row r="69" spans="1:26" s="2" customFormat="1" ht="13.2" x14ac:dyDescent="0.25">
      <c r="A69" s="2">
        <v>16</v>
      </c>
      <c r="B69" s="1" t="s">
        <v>63</v>
      </c>
      <c r="C69" s="1">
        <v>5</v>
      </c>
      <c r="D69" s="49">
        <f t="shared" si="37"/>
        <v>2152</v>
      </c>
      <c r="E69" s="49">
        <f t="shared" si="37"/>
        <v>56</v>
      </c>
      <c r="F69" s="3">
        <f t="shared" si="38"/>
        <v>2.6022304832713755E-2</v>
      </c>
      <c r="G69" s="2">
        <v>0.5</v>
      </c>
      <c r="H69" s="3">
        <f t="shared" si="39"/>
        <v>0.12216404886561955</v>
      </c>
      <c r="I69" s="3">
        <f t="shared" si="40"/>
        <v>0.87783595113438051</v>
      </c>
      <c r="J69" s="5">
        <f t="shared" si="47"/>
        <v>69413.246613246665</v>
      </c>
      <c r="K69" s="5">
        <f t="shared" si="41"/>
        <v>8479.8032511819656</v>
      </c>
      <c r="L69" s="5">
        <f t="shared" si="42"/>
        <v>325866.72493827844</v>
      </c>
      <c r="M69" s="5">
        <f t="shared" si="32"/>
        <v>982392.80821256083</v>
      </c>
      <c r="N69" s="33">
        <f t="shared" si="43"/>
        <v>14.152814572789097</v>
      </c>
      <c r="O69" s="4"/>
      <c r="Q69" s="27" t="s">
        <v>64</v>
      </c>
      <c r="R69" s="29">
        <f t="shared" si="33"/>
        <v>69413.246613246665</v>
      </c>
      <c r="S69" s="29">
        <f t="shared" si="34"/>
        <v>325866.72493827844</v>
      </c>
      <c r="T69" s="35">
        <f t="shared" si="35"/>
        <v>14.152814572789097</v>
      </c>
      <c r="U69" s="42">
        <v>0.69850988448397933</v>
      </c>
      <c r="V69" s="43">
        <f t="shared" si="48"/>
        <v>0.30149011551602067</v>
      </c>
      <c r="W69" s="29">
        <f t="shared" si="44"/>
        <v>227621.12839380954</v>
      </c>
      <c r="X69" s="29">
        <f t="shared" si="36"/>
        <v>642647.93028043373</v>
      </c>
      <c r="Y69" s="35">
        <f t="shared" si="45"/>
        <v>9.2582894711885189</v>
      </c>
      <c r="Z69" s="36">
        <f t="shared" si="46"/>
        <v>4.8945251016005784</v>
      </c>
    </row>
    <row r="70" spans="1:26" s="2" customFormat="1" ht="13.2" x14ac:dyDescent="0.25">
      <c r="A70" s="2">
        <v>17</v>
      </c>
      <c r="B70" s="1" t="s">
        <v>65</v>
      </c>
      <c r="C70" s="1">
        <v>5</v>
      </c>
      <c r="D70" s="49">
        <f t="shared" si="37"/>
        <v>1391</v>
      </c>
      <c r="E70" s="49">
        <f t="shared" si="37"/>
        <v>70</v>
      </c>
      <c r="F70" s="3">
        <f t="shared" si="38"/>
        <v>5.0323508267433502E-2</v>
      </c>
      <c r="G70" s="2">
        <v>0.5</v>
      </c>
      <c r="H70" s="3">
        <f t="shared" si="39"/>
        <v>0.22349936143039592</v>
      </c>
      <c r="I70" s="3">
        <f t="shared" si="40"/>
        <v>0.77650063856960405</v>
      </c>
      <c r="J70" s="5">
        <f t="shared" si="47"/>
        <v>60933.443362064703</v>
      </c>
      <c r="K70" s="5">
        <f t="shared" si="41"/>
        <v>13618.585681176659</v>
      </c>
      <c r="L70" s="5">
        <f t="shared" si="42"/>
        <v>270620.7526073819</v>
      </c>
      <c r="M70" s="5">
        <f t="shared" si="32"/>
        <v>656526.0832742824</v>
      </c>
      <c r="N70" s="33">
        <f t="shared" si="43"/>
        <v>10.774478628644438</v>
      </c>
      <c r="O70" s="4"/>
      <c r="Q70" s="27" t="s">
        <v>66</v>
      </c>
      <c r="R70" s="29">
        <f t="shared" si="33"/>
        <v>60933.443362064703</v>
      </c>
      <c r="S70" s="29">
        <f t="shared" si="34"/>
        <v>270620.7526073819</v>
      </c>
      <c r="T70" s="35">
        <f t="shared" si="35"/>
        <v>10.774478628644438</v>
      </c>
      <c r="U70" s="42">
        <v>0.67065690345363116</v>
      </c>
      <c r="V70" s="43">
        <f t="shared" si="48"/>
        <v>0.32934309654636884</v>
      </c>
      <c r="W70" s="29">
        <f t="shared" si="44"/>
        <v>181493.67595395792</v>
      </c>
      <c r="X70" s="29">
        <f t="shared" si="36"/>
        <v>415026.80188662419</v>
      </c>
      <c r="Y70" s="35">
        <f t="shared" si="45"/>
        <v>6.8111496575131545</v>
      </c>
      <c r="Z70" s="36">
        <f t="shared" si="46"/>
        <v>3.9633289711312836</v>
      </c>
    </row>
    <row r="71" spans="1:26" s="2" customFormat="1" ht="13.2" x14ac:dyDescent="0.25">
      <c r="A71" s="2">
        <v>18</v>
      </c>
      <c r="B71" s="1" t="s">
        <v>67</v>
      </c>
      <c r="C71" s="1">
        <v>5</v>
      </c>
      <c r="D71" s="49">
        <f t="shared" ref="D71:E72" si="49">D21+D46</f>
        <v>760</v>
      </c>
      <c r="E71" s="49">
        <f t="shared" si="49"/>
        <v>74</v>
      </c>
      <c r="F71" s="3">
        <f t="shared" si="38"/>
        <v>9.7368421052631576E-2</v>
      </c>
      <c r="G71" s="2">
        <v>0.5</v>
      </c>
      <c r="H71" s="3">
        <f t="shared" si="39"/>
        <v>0.39153439153439151</v>
      </c>
      <c r="I71" s="3">
        <f t="shared" si="40"/>
        <v>0.60846560846560849</v>
      </c>
      <c r="J71" s="5">
        <f t="shared" si="47"/>
        <v>47314.857680888046</v>
      </c>
      <c r="K71" s="5">
        <f t="shared" si="41"/>
        <v>18525.394012622834</v>
      </c>
      <c r="L71" s="5">
        <f t="shared" si="42"/>
        <v>190260.80337288318</v>
      </c>
      <c r="M71" s="5">
        <f>L71+M72</f>
        <v>385905.3306669005</v>
      </c>
      <c r="N71" s="33">
        <f t="shared" si="43"/>
        <v>8.1561131023496607</v>
      </c>
      <c r="O71" s="4"/>
      <c r="Q71" s="27" t="s">
        <v>68</v>
      </c>
      <c r="R71" s="29">
        <f t="shared" si="33"/>
        <v>47314.857680888046</v>
      </c>
      <c r="S71" s="29">
        <f t="shared" si="34"/>
        <v>190260.80337288318</v>
      </c>
      <c r="T71" s="35">
        <f t="shared" si="35"/>
        <v>8.1561131023496607</v>
      </c>
      <c r="U71" s="42">
        <v>0.63527807449444496</v>
      </c>
      <c r="V71" s="43">
        <f t="shared" si="48"/>
        <v>0.36472192550555504</v>
      </c>
      <c r="W71" s="29">
        <f t="shared" si="44"/>
        <v>120868.51681849142</v>
      </c>
      <c r="X71" s="29">
        <f>X72+W71</f>
        <v>233533.12593266624</v>
      </c>
      <c r="Y71" s="35">
        <f t="shared" si="45"/>
        <v>4.9357250001197315</v>
      </c>
      <c r="Z71" s="36">
        <f t="shared" si="46"/>
        <v>3.2203881022299292</v>
      </c>
    </row>
    <row r="72" spans="1:26" s="2" customFormat="1" ht="13.2" x14ac:dyDescent="0.25">
      <c r="A72" s="12">
        <v>19</v>
      </c>
      <c r="B72" s="13" t="s">
        <v>69</v>
      </c>
      <c r="C72" s="12"/>
      <c r="D72" s="50">
        <f t="shared" si="49"/>
        <v>632</v>
      </c>
      <c r="E72" s="50">
        <f t="shared" si="49"/>
        <v>93</v>
      </c>
      <c r="F72" s="17">
        <f t="shared" si="38"/>
        <v>0.14715189873417722</v>
      </c>
      <c r="G72" s="12"/>
      <c r="H72" s="17">
        <v>1</v>
      </c>
      <c r="I72" s="17">
        <f t="shared" si="40"/>
        <v>0</v>
      </c>
      <c r="J72" s="21">
        <f t="shared" si="47"/>
        <v>28789.463668265213</v>
      </c>
      <c r="K72" s="21">
        <f t="shared" si="41"/>
        <v>28789.463668265213</v>
      </c>
      <c r="L72" s="21">
        <f>K72/F72</f>
        <v>195644.52729401735</v>
      </c>
      <c r="M72" s="21">
        <f>L72</f>
        <v>195644.52729401735</v>
      </c>
      <c r="N72" s="34">
        <f t="shared" si="43"/>
        <v>6.7956989247311821</v>
      </c>
      <c r="O72" s="4"/>
      <c r="Q72" s="30" t="s">
        <v>69</v>
      </c>
      <c r="R72" s="31">
        <f t="shared" si="33"/>
        <v>28789.463668265213</v>
      </c>
      <c r="S72" s="31">
        <f t="shared" si="34"/>
        <v>195644.52729401735</v>
      </c>
      <c r="T72" s="38">
        <f t="shared" si="35"/>
        <v>6.7956989247311821</v>
      </c>
      <c r="U72" s="44">
        <v>0.57586384179742911</v>
      </c>
      <c r="V72" s="45">
        <f t="shared" si="48"/>
        <v>0.42413615820257089</v>
      </c>
      <c r="W72" s="31">
        <f t="shared" si="44"/>
        <v>112664.6091141748</v>
      </c>
      <c r="X72" s="31">
        <f>W72</f>
        <v>112664.6091141748</v>
      </c>
      <c r="Y72" s="38">
        <f t="shared" si="45"/>
        <v>3.9133972904943568</v>
      </c>
      <c r="Z72" s="37">
        <f t="shared" si="46"/>
        <v>2.8823016342368253</v>
      </c>
    </row>
    <row r="73" spans="1:26" s="2" customFormat="1" ht="13.2" x14ac:dyDescent="0.25">
      <c r="B73" s="2" t="s">
        <v>70</v>
      </c>
      <c r="D73" s="25">
        <f>SUM(D54:D72)</f>
        <v>62332</v>
      </c>
      <c r="E73" s="25">
        <f>SUM(E54:E72)</f>
        <v>587</v>
      </c>
    </row>
    <row r="77" spans="1:26" s="51" customFormat="1" ht="17.399999999999999" x14ac:dyDescent="0.3">
      <c r="C77" s="52" t="s">
        <v>81</v>
      </c>
      <c r="D77" s="52" t="s">
        <v>82</v>
      </c>
      <c r="E77" s="52" t="s">
        <v>83</v>
      </c>
      <c r="F77" s="52" t="s">
        <v>19</v>
      </c>
      <c r="G77" s="52" t="s">
        <v>20</v>
      </c>
    </row>
    <row r="78" spans="1:26" s="51" customFormat="1" ht="17.399999999999999" x14ac:dyDescent="0.3">
      <c r="C78" s="52" t="s">
        <v>84</v>
      </c>
      <c r="D78" s="53">
        <v>0</v>
      </c>
      <c r="E78" s="54">
        <f>$N$4</f>
        <v>70.106404746117107</v>
      </c>
      <c r="F78" s="54">
        <f>$Y$4</f>
        <v>63.815492047000184</v>
      </c>
      <c r="G78" s="54">
        <f>E78-F78</f>
        <v>6.2909126991169231</v>
      </c>
    </row>
    <row r="79" spans="1:26" s="51" customFormat="1" ht="17.399999999999999" x14ac:dyDescent="0.3">
      <c r="C79" s="52" t="s">
        <v>85</v>
      </c>
      <c r="D79" s="53">
        <v>0</v>
      </c>
      <c r="E79" s="54">
        <f>$N$29</f>
        <v>78.82759902148689</v>
      </c>
      <c r="F79" s="54">
        <f>$Y$29</f>
        <v>69.795513640308968</v>
      </c>
      <c r="G79" s="54">
        <f t="shared" ref="G79:G80" si="50">E79-F79</f>
        <v>9.0320853811779216</v>
      </c>
    </row>
    <row r="80" spans="1:26" s="51" customFormat="1" ht="17.399999999999999" x14ac:dyDescent="0.3">
      <c r="C80" s="52" t="s">
        <v>86</v>
      </c>
      <c r="D80" s="53">
        <v>0</v>
      </c>
      <c r="E80" s="54">
        <f>$N$54</f>
        <v>74.237444045522878</v>
      </c>
      <c r="F80" s="54">
        <f>$Y$54</f>
        <v>66.026365158562527</v>
      </c>
      <c r="G80" s="54">
        <f t="shared" si="50"/>
        <v>8.211078886960351</v>
      </c>
    </row>
  </sheetData>
  <mergeCells count="30">
    <mergeCell ref="B51:N51"/>
    <mergeCell ref="Q51:Z51"/>
    <mergeCell ref="B52:B53"/>
    <mergeCell ref="R52:T52"/>
    <mergeCell ref="U52:U53"/>
    <mergeCell ref="V52:V53"/>
    <mergeCell ref="W52:W53"/>
    <mergeCell ref="X52:X53"/>
    <mergeCell ref="Y52:Y53"/>
    <mergeCell ref="Z52:Z53"/>
    <mergeCell ref="B26:N26"/>
    <mergeCell ref="Q26:Z26"/>
    <mergeCell ref="B27:B28"/>
    <mergeCell ref="R27:T27"/>
    <mergeCell ref="U27:U28"/>
    <mergeCell ref="V27:V28"/>
    <mergeCell ref="W27:W28"/>
    <mergeCell ref="X27:X28"/>
    <mergeCell ref="Y27:Y28"/>
    <mergeCell ref="Z27:Z28"/>
    <mergeCell ref="B1:N1"/>
    <mergeCell ref="Q1:Z1"/>
    <mergeCell ref="B2:B3"/>
    <mergeCell ref="R2:T2"/>
    <mergeCell ref="U2:U3"/>
    <mergeCell ref="V2:V3"/>
    <mergeCell ref="W2:W3"/>
    <mergeCell ref="X2:X3"/>
    <mergeCell ref="Y2:Y3"/>
    <mergeCell ref="Z2:Z3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6AF4C1-E09F-9F43-A718-7C4CDBD24E5D}">
  <dimension ref="A1:Z80"/>
  <sheetViews>
    <sheetView topLeftCell="A51" workbookViewId="0">
      <selection activeCell="G44" sqref="G44"/>
    </sheetView>
  </sheetViews>
  <sheetFormatPr defaultColWidth="8.796875" defaultRowHeight="13.8" x14ac:dyDescent="0.25"/>
  <cols>
    <col min="1" max="1" width="9" customWidth="1"/>
    <col min="4" max="4" width="10.19921875" bestFit="1" customWidth="1"/>
    <col min="8" max="8" width="19" customWidth="1"/>
    <col min="10" max="10" width="9.69921875" bestFit="1" customWidth="1"/>
    <col min="12" max="12" width="12.796875" bestFit="1" customWidth="1"/>
    <col min="21" max="22" width="20.19921875" customWidth="1"/>
    <col min="23" max="23" width="18.19921875" customWidth="1"/>
    <col min="24" max="24" width="20.296875" customWidth="1"/>
  </cols>
  <sheetData>
    <row r="1" spans="1:26" s="2" customFormat="1" ht="27.45" customHeight="1" thickBot="1" x14ac:dyDescent="0.3">
      <c r="B1" s="72" t="s">
        <v>87</v>
      </c>
      <c r="C1" s="72"/>
      <c r="D1" s="72"/>
      <c r="E1" s="72"/>
      <c r="F1" s="72"/>
      <c r="G1" s="72"/>
      <c r="H1" s="72"/>
      <c r="I1" s="72"/>
      <c r="J1" s="72"/>
      <c r="K1" s="72"/>
      <c r="L1" s="72"/>
      <c r="M1" s="72"/>
      <c r="N1" s="72"/>
      <c r="Q1" s="60" t="s">
        <v>90</v>
      </c>
      <c r="R1" s="61"/>
      <c r="S1" s="61"/>
      <c r="T1" s="61"/>
      <c r="U1" s="61"/>
      <c r="V1" s="61"/>
      <c r="W1" s="61"/>
      <c r="X1" s="61"/>
      <c r="Y1" s="61"/>
      <c r="Z1" s="62"/>
    </row>
    <row r="2" spans="1:26" s="9" customFormat="1" ht="35.549999999999997" customHeight="1" x14ac:dyDescent="0.25">
      <c r="A2" s="7"/>
      <c r="B2" s="67" t="s">
        <v>0</v>
      </c>
      <c r="C2" s="46" t="s">
        <v>1</v>
      </c>
      <c r="D2" s="47" t="s">
        <v>2</v>
      </c>
      <c r="E2" s="47" t="s">
        <v>3</v>
      </c>
      <c r="F2" s="47" t="s">
        <v>4</v>
      </c>
      <c r="G2" s="47" t="s">
        <v>5</v>
      </c>
      <c r="H2" s="47" t="s">
        <v>6</v>
      </c>
      <c r="I2" s="47" t="s">
        <v>7</v>
      </c>
      <c r="J2" s="47" t="s">
        <v>8</v>
      </c>
      <c r="K2" s="47" t="s">
        <v>9</v>
      </c>
      <c r="L2" s="47" t="s">
        <v>10</v>
      </c>
      <c r="M2" s="47" t="s">
        <v>11</v>
      </c>
      <c r="N2" s="48" t="s">
        <v>12</v>
      </c>
      <c r="Q2" s="26" t="s">
        <v>13</v>
      </c>
      <c r="R2" s="69" t="s">
        <v>14</v>
      </c>
      <c r="S2" s="69"/>
      <c r="T2" s="69"/>
      <c r="U2" s="64" t="s">
        <v>15</v>
      </c>
      <c r="V2" s="64" t="s">
        <v>16</v>
      </c>
      <c r="W2" s="70" t="s">
        <v>17</v>
      </c>
      <c r="X2" s="70" t="s">
        <v>18</v>
      </c>
      <c r="Y2" s="71" t="s">
        <v>19</v>
      </c>
      <c r="Z2" s="71" t="s">
        <v>20</v>
      </c>
    </row>
    <row r="3" spans="1:26" s="10" customFormat="1" ht="23.25" customHeight="1" thickBot="1" x14ac:dyDescent="0.35">
      <c r="B3" s="68"/>
      <c r="C3" s="11"/>
      <c r="D3" s="23" t="s">
        <v>21</v>
      </c>
      <c r="E3" s="23" t="s">
        <v>22</v>
      </c>
      <c r="F3" s="23" t="s">
        <v>23</v>
      </c>
      <c r="G3" s="23"/>
      <c r="H3" s="23" t="s">
        <v>24</v>
      </c>
      <c r="I3" s="23" t="s">
        <v>25</v>
      </c>
      <c r="J3" s="23" t="s">
        <v>26</v>
      </c>
      <c r="K3" s="23" t="s">
        <v>27</v>
      </c>
      <c r="L3" s="23" t="s">
        <v>28</v>
      </c>
      <c r="M3" s="23" t="s">
        <v>29</v>
      </c>
      <c r="N3" s="24" t="s">
        <v>30</v>
      </c>
      <c r="Q3" s="27" t="s">
        <v>31</v>
      </c>
      <c r="R3" s="28" t="s">
        <v>32</v>
      </c>
      <c r="S3" s="28" t="s">
        <v>33</v>
      </c>
      <c r="T3" s="28" t="s">
        <v>34</v>
      </c>
      <c r="U3" s="64"/>
      <c r="V3" s="64"/>
      <c r="W3" s="70"/>
      <c r="X3" s="70"/>
      <c r="Y3" s="71"/>
      <c r="Z3" s="71"/>
    </row>
    <row r="4" spans="1:26" s="2" customFormat="1" ht="14.4" x14ac:dyDescent="0.3">
      <c r="A4" s="2">
        <v>1</v>
      </c>
      <c r="B4" s="1">
        <v>0</v>
      </c>
      <c r="C4" s="1">
        <v>1</v>
      </c>
      <c r="D4" s="55">
        <v>227</v>
      </c>
      <c r="E4" s="57">
        <v>1</v>
      </c>
      <c r="F4" s="3">
        <f>E4/D4</f>
        <v>4.4052863436123352E-3</v>
      </c>
      <c r="G4" s="2">
        <v>0.3</v>
      </c>
      <c r="H4" s="18">
        <f>C4*F4/(1+(1-G4)*C4*F4)</f>
        <v>4.391743522178305E-3</v>
      </c>
      <c r="I4" s="18">
        <f>1-H4</f>
        <v>0.9956082564778217</v>
      </c>
      <c r="J4" s="41">
        <v>100000</v>
      </c>
      <c r="K4" s="20">
        <f>J4*H4</f>
        <v>439.17435221783052</v>
      </c>
      <c r="L4" s="20">
        <f>C4*(J5+G4*K4)</f>
        <v>99692.577953447515</v>
      </c>
      <c r="M4" s="5">
        <f t="shared" ref="M4:M20" si="0">L4+M5</f>
        <v>6971406.0653713439</v>
      </c>
      <c r="N4" s="32">
        <f>M4/J4</f>
        <v>69.714060653713432</v>
      </c>
      <c r="O4" s="4"/>
      <c r="Q4" s="39">
        <v>0</v>
      </c>
      <c r="R4" s="29">
        <f t="shared" ref="R4:R22" si="1">J4</f>
        <v>100000</v>
      </c>
      <c r="S4" s="29">
        <f t="shared" ref="S4:S22" si="2">L4</f>
        <v>99692.577953447515</v>
      </c>
      <c r="T4" s="35">
        <f t="shared" ref="T4:T22" si="3">N4</f>
        <v>69.714060653713432</v>
      </c>
      <c r="U4" s="42">
        <v>0.96680194174873568</v>
      </c>
      <c r="V4" s="43">
        <f>1-U4</f>
        <v>3.3198058251264317E-2</v>
      </c>
      <c r="W4" s="29">
        <f>S4*U4</f>
        <v>96382.977943330261</v>
      </c>
      <c r="X4" s="29">
        <f t="shared" ref="X4:X20" si="4">X5+W4</f>
        <v>6354450.4560808558</v>
      </c>
      <c r="Y4" s="40">
        <f>X4/R4</f>
        <v>63.544504560808555</v>
      </c>
      <c r="Z4" s="36">
        <f>T4-Y4</f>
        <v>6.1695560929048767</v>
      </c>
    </row>
    <row r="5" spans="1:26" s="2" customFormat="1" ht="14.4" x14ac:dyDescent="0.3">
      <c r="A5" s="2">
        <v>2</v>
      </c>
      <c r="B5" s="1" t="s">
        <v>35</v>
      </c>
      <c r="C5" s="1">
        <v>4</v>
      </c>
      <c r="D5" s="55">
        <v>947</v>
      </c>
      <c r="E5" s="57">
        <v>1</v>
      </c>
      <c r="F5" s="3">
        <f t="shared" ref="F5:F22" si="5">E5/D5</f>
        <v>1.0559662090813093E-3</v>
      </c>
      <c r="G5" s="2">
        <v>0.4</v>
      </c>
      <c r="H5" s="3">
        <f t="shared" ref="H5:H21" si="6">C5*F5/(1+(1-G5)*C5*F5)</f>
        <v>4.2131872761744255E-3</v>
      </c>
      <c r="I5" s="3">
        <f t="shared" ref="I5:I22" si="7">1-H5</f>
        <v>0.99578681272382552</v>
      </c>
      <c r="J5" s="5">
        <f>I4*J4</f>
        <v>99560.825647782171</v>
      </c>
      <c r="K5" s="5">
        <f t="shared" ref="K5:K22" si="8">J5*H5</f>
        <v>419.46840382465626</v>
      </c>
      <c r="L5" s="5">
        <f t="shared" ref="L5:L21" si="9">C5*(J6+G5*K5)</f>
        <v>397236.57842194947</v>
      </c>
      <c r="M5" s="5">
        <f t="shared" si="0"/>
        <v>6871713.4874178963</v>
      </c>
      <c r="N5" s="33">
        <f t="shared" ref="N5:N22" si="10">M5/J5</f>
        <v>69.020254128145339</v>
      </c>
      <c r="O5" s="4"/>
      <c r="Q5" s="27" t="s">
        <v>36</v>
      </c>
      <c r="R5" s="29">
        <f t="shared" si="1"/>
        <v>99560.825647782171</v>
      </c>
      <c r="S5" s="29">
        <f t="shared" si="2"/>
        <v>397236.57842194947</v>
      </c>
      <c r="T5" s="35">
        <f t="shared" si="3"/>
        <v>69.020254128145339</v>
      </c>
      <c r="U5" s="42">
        <v>0.96680194174873568</v>
      </c>
      <c r="V5" s="43">
        <f>1-U5</f>
        <v>3.3198058251264317E-2</v>
      </c>
      <c r="W5" s="29">
        <f t="shared" ref="W5:W22" si="11">S5*U5</f>
        <v>384049.09535196464</v>
      </c>
      <c r="X5" s="29">
        <f t="shared" si="4"/>
        <v>6258067.4781375257</v>
      </c>
      <c r="Y5" s="35">
        <f t="shared" ref="Y5:Y22" si="12">X5/R5</f>
        <v>62.856725397967118</v>
      </c>
      <c r="Z5" s="36">
        <f t="shared" ref="Z5:Z22" si="13">T5-Y5</f>
        <v>6.1635287301782213</v>
      </c>
    </row>
    <row r="6" spans="1:26" s="2" customFormat="1" ht="14.4" x14ac:dyDescent="0.3">
      <c r="A6" s="2">
        <v>3</v>
      </c>
      <c r="B6" s="1" t="s">
        <v>37</v>
      </c>
      <c r="C6" s="1">
        <v>5</v>
      </c>
      <c r="D6" s="55">
        <v>1605</v>
      </c>
      <c r="E6" s="57">
        <v>1</v>
      </c>
      <c r="F6" s="3">
        <f t="shared" si="5"/>
        <v>6.2305295950155766E-4</v>
      </c>
      <c r="G6" s="2">
        <v>0.5</v>
      </c>
      <c r="H6" s="3">
        <f t="shared" si="6"/>
        <v>3.1104199066874032E-3</v>
      </c>
      <c r="I6" s="3">
        <f t="shared" si="7"/>
        <v>0.99688958009331263</v>
      </c>
      <c r="J6" s="5">
        <f t="shared" ref="J6:J22" si="14">I5*J5</f>
        <v>99141.357243957507</v>
      </c>
      <c r="K6" s="5">
        <f t="shared" si="8"/>
        <v>308.37125114761284</v>
      </c>
      <c r="L6" s="5">
        <f t="shared" si="9"/>
        <v>494935.85809191858</v>
      </c>
      <c r="M6" s="5">
        <f t="shared" si="0"/>
        <v>6474476.9089959469</v>
      </c>
      <c r="N6" s="33">
        <f t="shared" si="10"/>
        <v>65.305510121917919</v>
      </c>
      <c r="O6" s="4"/>
      <c r="Q6" s="27" t="s">
        <v>38</v>
      </c>
      <c r="R6" s="29">
        <f t="shared" si="1"/>
        <v>99141.357243957507</v>
      </c>
      <c r="S6" s="29">
        <f t="shared" si="2"/>
        <v>494935.85809191858</v>
      </c>
      <c r="T6" s="35">
        <f t="shared" si="3"/>
        <v>65.305510121917919</v>
      </c>
      <c r="U6" s="42">
        <v>0.96680194174873568</v>
      </c>
      <c r="V6" s="43">
        <f>1-U6</f>
        <v>3.3198058251264317E-2</v>
      </c>
      <c r="W6" s="29">
        <f t="shared" si="11"/>
        <v>478504.94864434359</v>
      </c>
      <c r="X6" s="29">
        <f t="shared" si="4"/>
        <v>5874018.3827855615</v>
      </c>
      <c r="Y6" s="35">
        <f t="shared" si="12"/>
        <v>59.248920390824814</v>
      </c>
      <c r="Z6" s="36">
        <f t="shared" si="13"/>
        <v>6.0565897310931049</v>
      </c>
    </row>
    <row r="7" spans="1:26" s="2" customFormat="1" ht="14.4" x14ac:dyDescent="0.3">
      <c r="A7" s="2">
        <v>4</v>
      </c>
      <c r="B7" s="1" t="s">
        <v>39</v>
      </c>
      <c r="C7" s="1">
        <v>5</v>
      </c>
      <c r="D7" s="55">
        <v>1843</v>
      </c>
      <c r="E7" s="57">
        <v>2</v>
      </c>
      <c r="F7" s="3">
        <f t="shared" si="5"/>
        <v>1.0851871947911015E-3</v>
      </c>
      <c r="G7" s="2">
        <v>0.5</v>
      </c>
      <c r="H7" s="3">
        <f t="shared" si="6"/>
        <v>5.411255411255411E-3</v>
      </c>
      <c r="I7" s="3">
        <f t="shared" si="7"/>
        <v>0.99458874458874458</v>
      </c>
      <c r="J7" s="5">
        <f t="shared" si="14"/>
        <v>98832.985992809903</v>
      </c>
      <c r="K7" s="5">
        <f t="shared" si="8"/>
        <v>534.8105302641228</v>
      </c>
      <c r="L7" s="5">
        <f t="shared" si="9"/>
        <v>492827.90363838925</v>
      </c>
      <c r="M7" s="5">
        <f t="shared" si="0"/>
        <v>5979541.0509040281</v>
      </c>
      <c r="N7" s="33">
        <f t="shared" si="10"/>
        <v>60.501471151939491</v>
      </c>
      <c r="O7" s="4"/>
      <c r="Q7" s="27" t="s">
        <v>40</v>
      </c>
      <c r="R7" s="29">
        <f t="shared" si="1"/>
        <v>98832.985992809903</v>
      </c>
      <c r="S7" s="29">
        <f t="shared" si="2"/>
        <v>492827.90363838925</v>
      </c>
      <c r="T7" s="35">
        <f t="shared" si="3"/>
        <v>60.501471151939491</v>
      </c>
      <c r="U7" s="42">
        <v>0.96680194174873568</v>
      </c>
      <c r="V7" s="43">
        <f>1-U7</f>
        <v>3.3198058251264317E-2</v>
      </c>
      <c r="W7" s="29">
        <f t="shared" si="11"/>
        <v>476466.97418555355</v>
      </c>
      <c r="X7" s="29">
        <f t="shared" si="4"/>
        <v>5395513.4341412177</v>
      </c>
      <c r="Y7" s="35">
        <f t="shared" si="12"/>
        <v>54.592233351461637</v>
      </c>
      <c r="Z7" s="36">
        <f t="shared" si="13"/>
        <v>5.9092378004778539</v>
      </c>
    </row>
    <row r="8" spans="1:26" s="2" customFormat="1" ht="14.4" x14ac:dyDescent="0.3">
      <c r="A8" s="2">
        <v>5</v>
      </c>
      <c r="B8" s="1" t="s">
        <v>41</v>
      </c>
      <c r="C8" s="1">
        <v>5</v>
      </c>
      <c r="D8" s="55">
        <v>1905</v>
      </c>
      <c r="E8" s="57">
        <v>1</v>
      </c>
      <c r="F8" s="3">
        <f t="shared" si="5"/>
        <v>5.2493438320209973E-4</v>
      </c>
      <c r="G8" s="2">
        <v>0.5</v>
      </c>
      <c r="H8" s="3">
        <f t="shared" si="6"/>
        <v>2.6212319790301442E-3</v>
      </c>
      <c r="I8" s="3">
        <f t="shared" si="7"/>
        <v>0.99737876802096981</v>
      </c>
      <c r="J8" s="5">
        <f t="shared" si="14"/>
        <v>98298.175462545783</v>
      </c>
      <c r="K8" s="5">
        <f t="shared" si="8"/>
        <v>257.66232100274124</v>
      </c>
      <c r="L8" s="5">
        <f t="shared" si="9"/>
        <v>490846.72151022207</v>
      </c>
      <c r="M8" s="5">
        <f t="shared" si="0"/>
        <v>5486713.1472656392</v>
      </c>
      <c r="N8" s="33">
        <f t="shared" si="10"/>
        <v>55.817039547760707</v>
      </c>
      <c r="O8" s="4"/>
      <c r="Q8" s="27" t="s">
        <v>42</v>
      </c>
      <c r="R8" s="29">
        <f t="shared" si="1"/>
        <v>98298.175462545783</v>
      </c>
      <c r="S8" s="29">
        <f t="shared" si="2"/>
        <v>490846.72151022207</v>
      </c>
      <c r="T8" s="35">
        <f t="shared" si="3"/>
        <v>55.817039547760707</v>
      </c>
      <c r="U8" s="42">
        <v>0.96680194174873568</v>
      </c>
      <c r="V8" s="43">
        <f>1-U8</f>
        <v>3.3198058251264317E-2</v>
      </c>
      <c r="W8" s="29">
        <f t="shared" si="11"/>
        <v>474551.5634570836</v>
      </c>
      <c r="X8" s="29">
        <f t="shared" si="4"/>
        <v>4919046.4599556644</v>
      </c>
      <c r="Y8" s="35">
        <f t="shared" si="12"/>
        <v>50.042093221048155</v>
      </c>
      <c r="Z8" s="36">
        <f t="shared" si="13"/>
        <v>5.774946326712552</v>
      </c>
    </row>
    <row r="9" spans="1:26" s="2" customFormat="1" ht="14.4" x14ac:dyDescent="0.3">
      <c r="A9" s="2">
        <v>6</v>
      </c>
      <c r="B9" s="1" t="s">
        <v>43</v>
      </c>
      <c r="C9" s="1">
        <v>5</v>
      </c>
      <c r="D9" s="55">
        <v>1857</v>
      </c>
      <c r="E9" s="57">
        <v>2</v>
      </c>
      <c r="F9" s="3">
        <f t="shared" si="5"/>
        <v>1.0770059235325794E-3</v>
      </c>
      <c r="G9" s="2">
        <v>0.5</v>
      </c>
      <c r="H9" s="3">
        <f t="shared" si="6"/>
        <v>5.3705692803437156E-3</v>
      </c>
      <c r="I9" s="3">
        <f t="shared" si="7"/>
        <v>0.99462943071965626</v>
      </c>
      <c r="J9" s="5">
        <f t="shared" si="14"/>
        <v>98040.513141543037</v>
      </c>
      <c r="K9" s="5">
        <f t="shared" si="8"/>
        <v>526.53336810710539</v>
      </c>
      <c r="L9" s="5">
        <f t="shared" si="9"/>
        <v>488886.23228744743</v>
      </c>
      <c r="M9" s="5">
        <f t="shared" si="0"/>
        <v>4995866.425755417</v>
      </c>
      <c r="N9" s="33">
        <f t="shared" si="10"/>
        <v>50.957163173379001</v>
      </c>
      <c r="O9" s="4"/>
      <c r="Q9" s="27" t="s">
        <v>44</v>
      </c>
      <c r="R9" s="29">
        <f t="shared" si="1"/>
        <v>98040.513141543037</v>
      </c>
      <c r="S9" s="29">
        <f t="shared" si="2"/>
        <v>488886.23228744743</v>
      </c>
      <c r="T9" s="35">
        <f t="shared" si="3"/>
        <v>50.957163173379001</v>
      </c>
      <c r="U9" s="42">
        <v>0.9555940589531835</v>
      </c>
      <c r="V9" s="43">
        <f t="shared" ref="V9:V22" si="15">1-U9</f>
        <v>4.4405941046816499E-2</v>
      </c>
      <c r="W9" s="29">
        <f t="shared" si="11"/>
        <v>467176.77907789079</v>
      </c>
      <c r="X9" s="29">
        <f t="shared" si="4"/>
        <v>4444494.8964985805</v>
      </c>
      <c r="Y9" s="35">
        <f t="shared" si="12"/>
        <v>45.333248002098628</v>
      </c>
      <c r="Z9" s="36">
        <f t="shared" si="13"/>
        <v>5.6239151712803732</v>
      </c>
    </row>
    <row r="10" spans="1:26" s="2" customFormat="1" ht="14.4" x14ac:dyDescent="0.3">
      <c r="A10" s="2">
        <v>7</v>
      </c>
      <c r="B10" s="1" t="s">
        <v>45</v>
      </c>
      <c r="C10" s="1">
        <v>5</v>
      </c>
      <c r="D10" s="55">
        <v>2180</v>
      </c>
      <c r="E10" s="57">
        <v>7</v>
      </c>
      <c r="F10" s="3">
        <f t="shared" si="5"/>
        <v>3.2110091743119268E-3</v>
      </c>
      <c r="G10" s="2">
        <v>0.5</v>
      </c>
      <c r="H10" s="3">
        <f t="shared" si="6"/>
        <v>1.5927189988623438E-2</v>
      </c>
      <c r="I10" s="3">
        <f t="shared" si="7"/>
        <v>0.98407281001137659</v>
      </c>
      <c r="J10" s="5">
        <f t="shared" si="14"/>
        <v>97513.979773435931</v>
      </c>
      <c r="K10" s="5">
        <f t="shared" si="8"/>
        <v>1553.1236823982972</v>
      </c>
      <c r="L10" s="5">
        <f t="shared" si="9"/>
        <v>483687.08966118394</v>
      </c>
      <c r="M10" s="5">
        <f t="shared" si="0"/>
        <v>4506980.1934679691</v>
      </c>
      <c r="N10" s="33">
        <f t="shared" si="10"/>
        <v>46.218810922695297</v>
      </c>
      <c r="O10" s="4"/>
      <c r="Q10" s="27" t="s">
        <v>46</v>
      </c>
      <c r="R10" s="29">
        <f t="shared" si="1"/>
        <v>97513.979773435931</v>
      </c>
      <c r="S10" s="29">
        <f t="shared" si="2"/>
        <v>483687.08966118394</v>
      </c>
      <c r="T10" s="35">
        <f t="shared" si="3"/>
        <v>46.218810922695297</v>
      </c>
      <c r="U10" s="42">
        <v>0.96363095511775332</v>
      </c>
      <c r="V10" s="43">
        <f t="shared" si="15"/>
        <v>3.6369044882246682E-2</v>
      </c>
      <c r="W10" s="29">
        <f t="shared" si="11"/>
        <v>466095.85218833305</v>
      </c>
      <c r="X10" s="29">
        <f t="shared" si="4"/>
        <v>3977318.1174206897</v>
      </c>
      <c r="Y10" s="35">
        <f t="shared" si="12"/>
        <v>40.787158176310662</v>
      </c>
      <c r="Z10" s="36">
        <f t="shared" si="13"/>
        <v>5.4316527463846356</v>
      </c>
    </row>
    <row r="11" spans="1:26" s="2" customFormat="1" ht="14.4" x14ac:dyDescent="0.3">
      <c r="A11" s="2">
        <v>8</v>
      </c>
      <c r="B11" s="1" t="s">
        <v>47</v>
      </c>
      <c r="C11" s="1">
        <v>5</v>
      </c>
      <c r="D11" s="55">
        <v>2274</v>
      </c>
      <c r="E11" s="57">
        <v>10</v>
      </c>
      <c r="F11" s="3">
        <f t="shared" si="5"/>
        <v>4.3975373790677225E-3</v>
      </c>
      <c r="G11" s="2">
        <v>0.5</v>
      </c>
      <c r="H11" s="3">
        <f t="shared" si="6"/>
        <v>2.1748586341887779E-2</v>
      </c>
      <c r="I11" s="3">
        <f t="shared" si="7"/>
        <v>0.97825141365811219</v>
      </c>
      <c r="J11" s="5">
        <f t="shared" si="14"/>
        <v>95960.85609103764</v>
      </c>
      <c r="K11" s="5">
        <f t="shared" si="8"/>
        <v>2087.0129641374001</v>
      </c>
      <c r="L11" s="5">
        <f t="shared" si="9"/>
        <v>474586.74804484466</v>
      </c>
      <c r="M11" s="5">
        <f t="shared" si="0"/>
        <v>4023293.1038067848</v>
      </c>
      <c r="N11" s="33">
        <f t="shared" si="10"/>
        <v>41.92639861392967</v>
      </c>
      <c r="O11" s="4"/>
      <c r="Q11" s="27" t="s">
        <v>48</v>
      </c>
      <c r="R11" s="29">
        <f t="shared" si="1"/>
        <v>95960.85609103764</v>
      </c>
      <c r="S11" s="29">
        <f t="shared" si="2"/>
        <v>474586.74804484466</v>
      </c>
      <c r="T11" s="35">
        <f t="shared" si="3"/>
        <v>41.92639861392967</v>
      </c>
      <c r="U11" s="42">
        <v>0.96005435016735896</v>
      </c>
      <c r="V11" s="43">
        <f t="shared" si="15"/>
        <v>3.9945649832641039E-2</v>
      </c>
      <c r="W11" s="29">
        <f t="shared" si="11"/>
        <v>455629.07199223345</v>
      </c>
      <c r="X11" s="29">
        <f t="shared" si="4"/>
        <v>3511222.2652323567</v>
      </c>
      <c r="Y11" s="35">
        <f t="shared" si="12"/>
        <v>36.590151529090939</v>
      </c>
      <c r="Z11" s="36">
        <f t="shared" si="13"/>
        <v>5.3362470848387318</v>
      </c>
    </row>
    <row r="12" spans="1:26" s="2" customFormat="1" ht="14.4" x14ac:dyDescent="0.3">
      <c r="A12" s="2">
        <v>9</v>
      </c>
      <c r="B12" s="1" t="s">
        <v>49</v>
      </c>
      <c r="C12" s="1">
        <v>5</v>
      </c>
      <c r="D12" s="55">
        <v>2150</v>
      </c>
      <c r="E12" s="57">
        <v>13</v>
      </c>
      <c r="F12" s="3">
        <f t="shared" si="5"/>
        <v>6.0465116279069765E-3</v>
      </c>
      <c r="G12" s="2">
        <v>0.5</v>
      </c>
      <c r="H12" s="3">
        <f t="shared" si="6"/>
        <v>2.9782359679266898E-2</v>
      </c>
      <c r="I12" s="3">
        <f t="shared" si="7"/>
        <v>0.9702176403207331</v>
      </c>
      <c r="J12" s="5">
        <f t="shared" si="14"/>
        <v>93873.843126900232</v>
      </c>
      <c r="K12" s="5">
        <f t="shared" si="8"/>
        <v>2795.7845604804193</v>
      </c>
      <c r="L12" s="5">
        <f t="shared" si="9"/>
        <v>462379.7542333001</v>
      </c>
      <c r="M12" s="5">
        <f t="shared" si="0"/>
        <v>3548706.3557619401</v>
      </c>
      <c r="N12" s="33">
        <f t="shared" si="10"/>
        <v>37.80293037502193</v>
      </c>
      <c r="O12" s="4"/>
      <c r="Q12" s="27" t="s">
        <v>50</v>
      </c>
      <c r="R12" s="29">
        <f t="shared" si="1"/>
        <v>93873.843126900232</v>
      </c>
      <c r="S12" s="29">
        <f t="shared" si="2"/>
        <v>462379.7542333001</v>
      </c>
      <c r="T12" s="35">
        <f t="shared" si="3"/>
        <v>37.80293037502193</v>
      </c>
      <c r="U12" s="42">
        <v>0.94127750867207383</v>
      </c>
      <c r="V12" s="43">
        <f t="shared" si="15"/>
        <v>5.8722491327926174E-2</v>
      </c>
      <c r="W12" s="29">
        <f t="shared" si="11"/>
        <v>435227.66312512651</v>
      </c>
      <c r="X12" s="29">
        <f t="shared" si="4"/>
        <v>3055593.1932401233</v>
      </c>
      <c r="Y12" s="35">
        <f t="shared" si="12"/>
        <v>32.549995733204632</v>
      </c>
      <c r="Z12" s="36">
        <f t="shared" si="13"/>
        <v>5.2529346418172977</v>
      </c>
    </row>
    <row r="13" spans="1:26" s="2" customFormat="1" ht="14.4" x14ac:dyDescent="0.3">
      <c r="A13" s="2">
        <v>10</v>
      </c>
      <c r="B13" s="1" t="s">
        <v>51</v>
      </c>
      <c r="C13" s="1">
        <v>5</v>
      </c>
      <c r="D13" s="55">
        <v>2542</v>
      </c>
      <c r="E13" s="57">
        <v>19</v>
      </c>
      <c r="F13" s="3">
        <f t="shared" si="5"/>
        <v>7.4744295830055079E-3</v>
      </c>
      <c r="G13" s="2">
        <v>0.5</v>
      </c>
      <c r="H13" s="3">
        <f t="shared" si="6"/>
        <v>3.6686619038424406E-2</v>
      </c>
      <c r="I13" s="3">
        <f t="shared" si="7"/>
        <v>0.96331338096157559</v>
      </c>
      <c r="J13" s="5">
        <f t="shared" si="14"/>
        <v>91078.058566419815</v>
      </c>
      <c r="K13" s="5">
        <f t="shared" si="8"/>
        <v>3341.3460373855501</v>
      </c>
      <c r="L13" s="5">
        <f t="shared" si="9"/>
        <v>447036.92773863522</v>
      </c>
      <c r="M13" s="5">
        <f t="shared" si="0"/>
        <v>3086326.6015286399</v>
      </c>
      <c r="N13" s="33">
        <f t="shared" si="10"/>
        <v>33.886609465636532</v>
      </c>
      <c r="O13" s="4"/>
      <c r="Q13" s="27" t="s">
        <v>52</v>
      </c>
      <c r="R13" s="29">
        <f t="shared" si="1"/>
        <v>91078.058566419815</v>
      </c>
      <c r="S13" s="29">
        <f t="shared" si="2"/>
        <v>447036.92773863522</v>
      </c>
      <c r="T13" s="35">
        <f t="shared" si="3"/>
        <v>33.886609465636532</v>
      </c>
      <c r="U13" s="42">
        <v>0.95386474178345915</v>
      </c>
      <c r="V13" s="43">
        <f t="shared" si="15"/>
        <v>4.6135258216540853E-2</v>
      </c>
      <c r="W13" s="29">
        <f t="shared" si="11"/>
        <v>426412.76364508417</v>
      </c>
      <c r="X13" s="29">
        <f t="shared" si="4"/>
        <v>2620365.5301149967</v>
      </c>
      <c r="Y13" s="35">
        <f t="shared" si="12"/>
        <v>28.770546620776532</v>
      </c>
      <c r="Z13" s="36">
        <f t="shared" si="13"/>
        <v>5.1160628448600001</v>
      </c>
    </row>
    <row r="14" spans="1:26" s="2" customFormat="1" ht="14.4" x14ac:dyDescent="0.3">
      <c r="A14" s="2">
        <v>11</v>
      </c>
      <c r="B14" s="1" t="s">
        <v>53</v>
      </c>
      <c r="C14" s="1">
        <v>5</v>
      </c>
      <c r="D14" s="55">
        <v>2755</v>
      </c>
      <c r="E14" s="57">
        <v>30</v>
      </c>
      <c r="F14" s="3">
        <f t="shared" si="5"/>
        <v>1.0889292196007259E-2</v>
      </c>
      <c r="G14" s="2">
        <v>0.5</v>
      </c>
      <c r="H14" s="3">
        <f t="shared" si="6"/>
        <v>5.3003533568904589E-2</v>
      </c>
      <c r="I14" s="3">
        <f t="shared" si="7"/>
        <v>0.94699646643109536</v>
      </c>
      <c r="J14" s="5">
        <f t="shared" si="14"/>
        <v>87736.712529034266</v>
      </c>
      <c r="K14" s="5">
        <f t="shared" si="8"/>
        <v>4650.3557877579997</v>
      </c>
      <c r="L14" s="5">
        <f t="shared" si="9"/>
        <v>427057.67317577626</v>
      </c>
      <c r="M14" s="5">
        <f t="shared" si="0"/>
        <v>2639289.6737900046</v>
      </c>
      <c r="N14" s="33">
        <f t="shared" si="10"/>
        <v>30.081930331235032</v>
      </c>
      <c r="O14" s="4"/>
      <c r="Q14" s="27" t="s">
        <v>54</v>
      </c>
      <c r="R14" s="29">
        <f t="shared" si="1"/>
        <v>87736.712529034266</v>
      </c>
      <c r="S14" s="29">
        <f t="shared" si="2"/>
        <v>427057.67317577626</v>
      </c>
      <c r="T14" s="35">
        <f t="shared" si="3"/>
        <v>30.081930331235032</v>
      </c>
      <c r="U14" s="42">
        <v>0.94210046609890041</v>
      </c>
      <c r="V14" s="43">
        <f t="shared" si="15"/>
        <v>5.7899533901099587E-2</v>
      </c>
      <c r="W14" s="29">
        <f t="shared" si="11"/>
        <v>402331.23295001069</v>
      </c>
      <c r="X14" s="29">
        <f t="shared" si="4"/>
        <v>2193952.7664699126</v>
      </c>
      <c r="Y14" s="35">
        <f t="shared" si="12"/>
        <v>25.006097256537608</v>
      </c>
      <c r="Z14" s="36">
        <f t="shared" si="13"/>
        <v>5.0758330746974245</v>
      </c>
    </row>
    <row r="15" spans="1:26" s="2" customFormat="1" ht="14.4" x14ac:dyDescent="0.3">
      <c r="A15" s="2">
        <v>12</v>
      </c>
      <c r="B15" s="1" t="s">
        <v>55</v>
      </c>
      <c r="C15" s="1">
        <v>5</v>
      </c>
      <c r="D15" s="55">
        <v>2512</v>
      </c>
      <c r="E15" s="57">
        <v>35</v>
      </c>
      <c r="F15" s="3">
        <f t="shared" si="5"/>
        <v>1.3933121019108281E-2</v>
      </c>
      <c r="G15" s="2">
        <v>0.5</v>
      </c>
      <c r="H15" s="3">
        <f t="shared" si="6"/>
        <v>6.7320638584343145E-2</v>
      </c>
      <c r="I15" s="3">
        <f t="shared" si="7"/>
        <v>0.93267936141565688</v>
      </c>
      <c r="J15" s="5">
        <f t="shared" si="14"/>
        <v>83086.356741276264</v>
      </c>
      <c r="K15" s="5">
        <f t="shared" si="8"/>
        <v>5593.4265934692621</v>
      </c>
      <c r="L15" s="5">
        <f t="shared" si="9"/>
        <v>401448.2172227081</v>
      </c>
      <c r="M15" s="5">
        <f t="shared" si="0"/>
        <v>2212232.0006142282</v>
      </c>
      <c r="N15" s="33">
        <f t="shared" si="10"/>
        <v>26.625695088580276</v>
      </c>
      <c r="O15" s="4"/>
      <c r="Q15" s="27" t="s">
        <v>56</v>
      </c>
      <c r="R15" s="29">
        <f t="shared" si="1"/>
        <v>83086.356741276264</v>
      </c>
      <c r="S15" s="29">
        <f t="shared" si="2"/>
        <v>401448.2172227081</v>
      </c>
      <c r="T15" s="35">
        <f t="shared" si="3"/>
        <v>26.625695088580276</v>
      </c>
      <c r="U15" s="42">
        <v>0.91645683631107144</v>
      </c>
      <c r="V15" s="43">
        <f t="shared" si="15"/>
        <v>8.3543163688928557E-2</v>
      </c>
      <c r="W15" s="29">
        <f t="shared" si="11"/>
        <v>367909.96309864282</v>
      </c>
      <c r="X15" s="29">
        <f t="shared" si="4"/>
        <v>1791621.5335199018</v>
      </c>
      <c r="Y15" s="35">
        <f t="shared" si="12"/>
        <v>21.563366162495925</v>
      </c>
      <c r="Z15" s="36">
        <f t="shared" si="13"/>
        <v>5.0623289260843514</v>
      </c>
    </row>
    <row r="16" spans="1:26" s="2" customFormat="1" ht="14.4" x14ac:dyDescent="0.3">
      <c r="A16" s="2">
        <v>13</v>
      </c>
      <c r="B16" s="1" t="s">
        <v>57</v>
      </c>
      <c r="C16" s="1">
        <v>5</v>
      </c>
      <c r="D16" s="55">
        <v>2356</v>
      </c>
      <c r="E16" s="57">
        <v>23</v>
      </c>
      <c r="F16" s="3">
        <f t="shared" si="5"/>
        <v>9.7623089983022073E-3</v>
      </c>
      <c r="G16" s="2">
        <v>0.5</v>
      </c>
      <c r="H16" s="3">
        <f t="shared" si="6"/>
        <v>4.7648643049513155E-2</v>
      </c>
      <c r="I16" s="3">
        <f t="shared" si="7"/>
        <v>0.95235135695048689</v>
      </c>
      <c r="J16" s="5">
        <f t="shared" si="14"/>
        <v>77492.930147806997</v>
      </c>
      <c r="K16" s="5">
        <f t="shared" si="8"/>
        <v>3692.4329674737123</v>
      </c>
      <c r="L16" s="5">
        <f t="shared" si="9"/>
        <v>378233.56832035072</v>
      </c>
      <c r="M16" s="5">
        <f t="shared" si="0"/>
        <v>1810783.7833915199</v>
      </c>
      <c r="N16" s="33">
        <f t="shared" si="10"/>
        <v>23.367083680249301</v>
      </c>
      <c r="O16" s="4"/>
      <c r="Q16" s="27" t="s">
        <v>58</v>
      </c>
      <c r="R16" s="29">
        <f t="shared" si="1"/>
        <v>77492.930147806997</v>
      </c>
      <c r="S16" s="29">
        <f t="shared" si="2"/>
        <v>378233.56832035072</v>
      </c>
      <c r="T16" s="35">
        <f t="shared" si="3"/>
        <v>23.367083680249301</v>
      </c>
      <c r="U16" s="42">
        <v>0.8859396016463057</v>
      </c>
      <c r="V16" s="43">
        <f t="shared" si="15"/>
        <v>0.1140603983536943</v>
      </c>
      <c r="W16" s="29">
        <f t="shared" si="11"/>
        <v>335092.09684699227</v>
      </c>
      <c r="X16" s="29">
        <f t="shared" si="4"/>
        <v>1423711.5704212589</v>
      </c>
      <c r="Y16" s="35">
        <f t="shared" si="12"/>
        <v>18.372147855368574</v>
      </c>
      <c r="Z16" s="36">
        <f t="shared" si="13"/>
        <v>4.9949358248807272</v>
      </c>
    </row>
    <row r="17" spans="1:26" s="2" customFormat="1" ht="14.4" x14ac:dyDescent="0.3">
      <c r="A17" s="2">
        <v>14</v>
      </c>
      <c r="B17" s="1" t="s">
        <v>59</v>
      </c>
      <c r="C17" s="1">
        <v>5</v>
      </c>
      <c r="D17" s="55">
        <v>1850</v>
      </c>
      <c r="E17" s="57">
        <v>32</v>
      </c>
      <c r="F17" s="3">
        <f t="shared" si="5"/>
        <v>1.7297297297297298E-2</v>
      </c>
      <c r="G17" s="2">
        <v>0.5</v>
      </c>
      <c r="H17" s="3">
        <f t="shared" si="6"/>
        <v>8.2901554404145081E-2</v>
      </c>
      <c r="I17" s="3">
        <f t="shared" si="7"/>
        <v>0.91709844559585496</v>
      </c>
      <c r="J17" s="5">
        <f t="shared" si="14"/>
        <v>73800.497180333288</v>
      </c>
      <c r="K17" s="5">
        <f t="shared" si="8"/>
        <v>6118.1759320483561</v>
      </c>
      <c r="L17" s="5">
        <f t="shared" si="9"/>
        <v>353707.04607154557</v>
      </c>
      <c r="M17" s="5">
        <f t="shared" si="0"/>
        <v>1432550.2150711692</v>
      </c>
      <c r="N17" s="33">
        <f t="shared" si="10"/>
        <v>19.41111875670293</v>
      </c>
      <c r="O17" s="4"/>
      <c r="Q17" s="27" t="s">
        <v>60</v>
      </c>
      <c r="R17" s="29">
        <f t="shared" si="1"/>
        <v>73800.497180333288</v>
      </c>
      <c r="S17" s="29">
        <f t="shared" si="2"/>
        <v>353707.04607154557</v>
      </c>
      <c r="T17" s="35">
        <f t="shared" si="3"/>
        <v>19.41111875670293</v>
      </c>
      <c r="U17" s="42">
        <v>0.85631920960893304</v>
      </c>
      <c r="V17" s="43">
        <f t="shared" si="15"/>
        <v>0.14368079039106696</v>
      </c>
      <c r="W17" s="29">
        <f t="shared" si="11"/>
        <v>302886.13812509639</v>
      </c>
      <c r="X17" s="29">
        <f t="shared" si="4"/>
        <v>1088619.4735742668</v>
      </c>
      <c r="Y17" s="35">
        <f t="shared" si="12"/>
        <v>14.750842001974579</v>
      </c>
      <c r="Z17" s="36">
        <f t="shared" si="13"/>
        <v>4.6602767547283506</v>
      </c>
    </row>
    <row r="18" spans="1:26" s="2" customFormat="1" ht="14.4" x14ac:dyDescent="0.3">
      <c r="A18" s="2">
        <v>15</v>
      </c>
      <c r="B18" s="1" t="s">
        <v>61</v>
      </c>
      <c r="C18" s="1">
        <v>5</v>
      </c>
      <c r="D18" s="55">
        <v>1494</v>
      </c>
      <c r="E18" s="57">
        <v>47</v>
      </c>
      <c r="F18" s="3">
        <f t="shared" si="5"/>
        <v>3.1459170013386883E-2</v>
      </c>
      <c r="G18" s="2">
        <v>0.5</v>
      </c>
      <c r="H18" s="3">
        <f t="shared" si="6"/>
        <v>0.14582686937635744</v>
      </c>
      <c r="I18" s="3">
        <f t="shared" si="7"/>
        <v>0.85417313062364253</v>
      </c>
      <c r="J18" s="5">
        <f t="shared" si="14"/>
        <v>67682.321248284934</v>
      </c>
      <c r="K18" s="5">
        <f t="shared" si="8"/>
        <v>9869.9010197623084</v>
      </c>
      <c r="L18" s="5">
        <f t="shared" si="9"/>
        <v>313736.85369201889</v>
      </c>
      <c r="M18" s="5">
        <f t="shared" si="0"/>
        <v>1078843.1689996237</v>
      </c>
      <c r="N18" s="33">
        <f t="shared" si="10"/>
        <v>15.939807457873817</v>
      </c>
      <c r="O18" s="4"/>
      <c r="Q18" s="27" t="s">
        <v>62</v>
      </c>
      <c r="R18" s="29">
        <f t="shared" si="1"/>
        <v>67682.321248284934</v>
      </c>
      <c r="S18" s="29">
        <f t="shared" si="2"/>
        <v>313736.85369201889</v>
      </c>
      <c r="T18" s="35">
        <f t="shared" si="3"/>
        <v>15.939807457873817</v>
      </c>
      <c r="U18" s="42">
        <v>0.77613843304153718</v>
      </c>
      <c r="V18" s="43">
        <f t="shared" si="15"/>
        <v>0.22386156695846282</v>
      </c>
      <c r="W18" s="29">
        <f t="shared" si="11"/>
        <v>243503.23001190554</v>
      </c>
      <c r="X18" s="29">
        <f t="shared" si="4"/>
        <v>785733.33544917032</v>
      </c>
      <c r="Y18" s="35">
        <f t="shared" si="12"/>
        <v>11.609136934987742</v>
      </c>
      <c r="Z18" s="36">
        <f t="shared" si="13"/>
        <v>4.3306705228860753</v>
      </c>
    </row>
    <row r="19" spans="1:26" s="2" customFormat="1" ht="14.4" x14ac:dyDescent="0.3">
      <c r="A19" s="2">
        <v>16</v>
      </c>
      <c r="B19" s="1" t="s">
        <v>63</v>
      </c>
      <c r="C19" s="1">
        <v>5</v>
      </c>
      <c r="D19" s="55">
        <v>1058</v>
      </c>
      <c r="E19" s="57">
        <v>35</v>
      </c>
      <c r="F19" s="3">
        <f t="shared" si="5"/>
        <v>3.3081285444234401E-2</v>
      </c>
      <c r="G19" s="2">
        <v>0.5</v>
      </c>
      <c r="H19" s="3">
        <f t="shared" si="6"/>
        <v>0.15277171540811868</v>
      </c>
      <c r="I19" s="3">
        <f t="shared" si="7"/>
        <v>0.84722828459188126</v>
      </c>
      <c r="J19" s="5">
        <f t="shared" si="14"/>
        <v>57812.42022852262</v>
      </c>
      <c r="K19" s="5">
        <f t="shared" si="8"/>
        <v>8832.1026102064206</v>
      </c>
      <c r="L19" s="5">
        <f t="shared" si="9"/>
        <v>266981.844617097</v>
      </c>
      <c r="M19" s="5">
        <f t="shared" si="0"/>
        <v>765106.31530760485</v>
      </c>
      <c r="N19" s="33">
        <f t="shared" si="10"/>
        <v>13.234289660997936</v>
      </c>
      <c r="O19" s="4"/>
      <c r="Q19" s="27" t="s">
        <v>64</v>
      </c>
      <c r="R19" s="29">
        <f t="shared" si="1"/>
        <v>57812.42022852262</v>
      </c>
      <c r="S19" s="29">
        <f t="shared" si="2"/>
        <v>266981.844617097</v>
      </c>
      <c r="T19" s="35">
        <f t="shared" si="3"/>
        <v>13.234289660997936</v>
      </c>
      <c r="U19" s="42">
        <v>0.73716277889453141</v>
      </c>
      <c r="V19" s="43">
        <f t="shared" si="15"/>
        <v>0.26283722110546859</v>
      </c>
      <c r="W19" s="29">
        <f t="shared" si="11"/>
        <v>196809.07849232721</v>
      </c>
      <c r="X19" s="29">
        <f t="shared" si="4"/>
        <v>542230.10543726478</v>
      </c>
      <c r="Y19" s="35">
        <f t="shared" si="12"/>
        <v>9.3791282789048065</v>
      </c>
      <c r="Z19" s="36">
        <f t="shared" si="13"/>
        <v>3.8551613820931294</v>
      </c>
    </row>
    <row r="20" spans="1:26" s="2" customFormat="1" ht="14.4" x14ac:dyDescent="0.3">
      <c r="A20" s="2">
        <v>17</v>
      </c>
      <c r="B20" s="1" t="s">
        <v>65</v>
      </c>
      <c r="C20" s="1">
        <v>5</v>
      </c>
      <c r="D20" s="55">
        <v>645</v>
      </c>
      <c r="E20" s="57">
        <v>34</v>
      </c>
      <c r="F20" s="3">
        <f t="shared" si="5"/>
        <v>5.2713178294573643E-2</v>
      </c>
      <c r="G20" s="2">
        <v>0.5</v>
      </c>
      <c r="H20" s="3">
        <f t="shared" si="6"/>
        <v>0.23287671232876714</v>
      </c>
      <c r="I20" s="3">
        <f t="shared" si="7"/>
        <v>0.76712328767123283</v>
      </c>
      <c r="J20" s="5">
        <f t="shared" si="14"/>
        <v>48980.317618316192</v>
      </c>
      <c r="K20" s="5">
        <f t="shared" si="8"/>
        <v>11406.375335772265</v>
      </c>
      <c r="L20" s="5">
        <f t="shared" si="9"/>
        <v>216385.64975215029</v>
      </c>
      <c r="M20" s="5">
        <f t="shared" si="0"/>
        <v>498124.47069050785</v>
      </c>
      <c r="N20" s="33">
        <f t="shared" si="10"/>
        <v>10.169890578746148</v>
      </c>
      <c r="O20" s="4"/>
      <c r="Q20" s="27" t="s">
        <v>66</v>
      </c>
      <c r="R20" s="29">
        <f t="shared" si="1"/>
        <v>48980.317618316192</v>
      </c>
      <c r="S20" s="29">
        <f t="shared" si="2"/>
        <v>216385.64975215029</v>
      </c>
      <c r="T20" s="35">
        <f t="shared" si="3"/>
        <v>10.169890578746148</v>
      </c>
      <c r="U20" s="42">
        <v>0.7271372759570951</v>
      </c>
      <c r="V20" s="43">
        <f t="shared" si="15"/>
        <v>0.2728627240429049</v>
      </c>
      <c r="W20" s="29">
        <f t="shared" si="11"/>
        <v>157342.07191698463</v>
      </c>
      <c r="X20" s="29">
        <f t="shared" si="4"/>
        <v>345421.02694493759</v>
      </c>
      <c r="Y20" s="35">
        <f t="shared" si="12"/>
        <v>7.0522414663919486</v>
      </c>
      <c r="Z20" s="36">
        <f t="shared" si="13"/>
        <v>3.1176491123541998</v>
      </c>
    </row>
    <row r="21" spans="1:26" s="2" customFormat="1" ht="14.4" x14ac:dyDescent="0.3">
      <c r="A21" s="2">
        <v>18</v>
      </c>
      <c r="B21" s="1" t="s">
        <v>67</v>
      </c>
      <c r="C21" s="1">
        <v>5</v>
      </c>
      <c r="D21" s="55">
        <v>321</v>
      </c>
      <c r="E21" s="57">
        <v>24</v>
      </c>
      <c r="F21" s="3">
        <f t="shared" si="5"/>
        <v>7.476635514018691E-2</v>
      </c>
      <c r="G21" s="2">
        <v>0.5</v>
      </c>
      <c r="H21" s="3">
        <f t="shared" si="6"/>
        <v>0.31496062992125984</v>
      </c>
      <c r="I21" s="3">
        <f t="shared" si="7"/>
        <v>0.68503937007874016</v>
      </c>
      <c r="J21" s="5">
        <f t="shared" si="14"/>
        <v>37573.942282543925</v>
      </c>
      <c r="K21" s="5">
        <f t="shared" si="8"/>
        <v>11834.312529935094</v>
      </c>
      <c r="L21" s="5">
        <f t="shared" si="9"/>
        <v>158283.93008788189</v>
      </c>
      <c r="M21" s="5">
        <f>L21+M22</f>
        <v>281738.82093835756</v>
      </c>
      <c r="N21" s="33">
        <f t="shared" si="10"/>
        <v>7.4982502187226592</v>
      </c>
      <c r="O21" s="4"/>
      <c r="Q21" s="27" t="s">
        <v>68</v>
      </c>
      <c r="R21" s="29">
        <f t="shared" si="1"/>
        <v>37573.942282543925</v>
      </c>
      <c r="S21" s="29">
        <f t="shared" si="2"/>
        <v>158283.93008788189</v>
      </c>
      <c r="T21" s="35">
        <f t="shared" si="3"/>
        <v>7.4982502187226592</v>
      </c>
      <c r="U21" s="42">
        <v>0.68635947845240242</v>
      </c>
      <c r="V21" s="43">
        <f t="shared" si="15"/>
        <v>0.31364052154759758</v>
      </c>
      <c r="W21" s="29">
        <f t="shared" si="11"/>
        <v>108639.67570251515</v>
      </c>
      <c r="X21" s="29">
        <f>X22+W21</f>
        <v>188078.95502795296</v>
      </c>
      <c r="Y21" s="35">
        <f t="shared" si="12"/>
        <v>5.0055688491151633</v>
      </c>
      <c r="Z21" s="36">
        <f t="shared" si="13"/>
        <v>2.4926813696074959</v>
      </c>
    </row>
    <row r="22" spans="1:26" s="2" customFormat="1" ht="14.4" x14ac:dyDescent="0.3">
      <c r="A22" s="12">
        <v>19</v>
      </c>
      <c r="B22" s="13" t="s">
        <v>69</v>
      </c>
      <c r="C22" s="12"/>
      <c r="D22" s="56">
        <v>259</v>
      </c>
      <c r="E22" s="57">
        <v>54</v>
      </c>
      <c r="F22" s="17">
        <f t="shared" si="5"/>
        <v>0.20849420849420849</v>
      </c>
      <c r="G22" s="12"/>
      <c r="H22" s="17">
        <v>1</v>
      </c>
      <c r="I22" s="17">
        <f t="shared" si="7"/>
        <v>0</v>
      </c>
      <c r="J22" s="21">
        <f t="shared" si="14"/>
        <v>25739.629752608831</v>
      </c>
      <c r="K22" s="21">
        <f t="shared" si="8"/>
        <v>25739.629752608831</v>
      </c>
      <c r="L22" s="21">
        <f>K22/F22</f>
        <v>123454.89085047568</v>
      </c>
      <c r="M22" s="21">
        <f>L22</f>
        <v>123454.89085047568</v>
      </c>
      <c r="N22" s="34">
        <f t="shared" si="10"/>
        <v>4.7962962962962958</v>
      </c>
      <c r="O22" s="4"/>
      <c r="Q22" s="30" t="s">
        <v>69</v>
      </c>
      <c r="R22" s="31">
        <f t="shared" si="1"/>
        <v>25739.629752608831</v>
      </c>
      <c r="S22" s="31">
        <f t="shared" si="2"/>
        <v>123454.89085047568</v>
      </c>
      <c r="T22" s="38">
        <f t="shared" si="3"/>
        <v>4.7962962962962958</v>
      </c>
      <c r="U22" s="44">
        <v>0.64346806172022719</v>
      </c>
      <c r="V22" s="45">
        <f t="shared" si="15"/>
        <v>0.35653193827977281</v>
      </c>
      <c r="W22" s="31">
        <f t="shared" si="11"/>
        <v>79439.279325437805</v>
      </c>
      <c r="X22" s="31">
        <f>W22</f>
        <v>79439.279325437805</v>
      </c>
      <c r="Y22" s="38">
        <f t="shared" si="12"/>
        <v>3.0862634812136824</v>
      </c>
      <c r="Z22" s="37">
        <f t="shared" si="13"/>
        <v>1.7100328150826134</v>
      </c>
    </row>
    <row r="23" spans="1:26" s="2" customFormat="1" ht="13.2" x14ac:dyDescent="0.25">
      <c r="B23" s="2" t="s">
        <v>70</v>
      </c>
      <c r="D23" s="25">
        <f>SUM(D4:D22)</f>
        <v>30780</v>
      </c>
      <c r="E23" s="58">
        <f>SUM(E4:E22)</f>
        <v>371</v>
      </c>
    </row>
    <row r="24" spans="1:26" s="2" customFormat="1" ht="13.2" x14ac:dyDescent="0.25">
      <c r="D24" s="14"/>
      <c r="E24" s="14"/>
      <c r="F24" s="5"/>
    </row>
    <row r="25" spans="1:26" x14ac:dyDescent="0.25">
      <c r="D25" s="15"/>
      <c r="E25" s="15"/>
      <c r="K25" s="16"/>
    </row>
    <row r="26" spans="1:26" s="2" customFormat="1" ht="18" thickBot="1" x14ac:dyDescent="0.35">
      <c r="B26" s="73" t="s">
        <v>88</v>
      </c>
      <c r="C26" s="73"/>
      <c r="D26" s="73"/>
      <c r="E26" s="73"/>
      <c r="F26" s="73"/>
      <c r="G26" s="73"/>
      <c r="H26" s="73"/>
      <c r="I26" s="73"/>
      <c r="J26" s="73"/>
      <c r="K26" s="73"/>
      <c r="L26" s="73"/>
      <c r="M26" s="73"/>
      <c r="N26" s="73"/>
      <c r="Q26" s="60" t="s">
        <v>91</v>
      </c>
      <c r="R26" s="61"/>
      <c r="S26" s="61"/>
      <c r="T26" s="61"/>
      <c r="U26" s="61"/>
      <c r="V26" s="61"/>
      <c r="W26" s="61"/>
      <c r="X26" s="61"/>
      <c r="Y26" s="61"/>
      <c r="Z26" s="62"/>
    </row>
    <row r="27" spans="1:26" s="9" customFormat="1" ht="14.25" customHeight="1" x14ac:dyDescent="0.35">
      <c r="A27" s="7"/>
      <c r="B27" s="67" t="s">
        <v>0</v>
      </c>
      <c r="C27" s="6" t="s">
        <v>1</v>
      </c>
      <c r="D27" s="8" t="s">
        <v>71</v>
      </c>
      <c r="E27" s="8" t="s">
        <v>72</v>
      </c>
      <c r="F27" s="8" t="s">
        <v>73</v>
      </c>
      <c r="G27" s="8" t="s">
        <v>5</v>
      </c>
      <c r="H27" s="8" t="s">
        <v>74</v>
      </c>
      <c r="I27" s="8" t="s">
        <v>75</v>
      </c>
      <c r="J27" s="8" t="s">
        <v>76</v>
      </c>
      <c r="K27" s="8" t="s">
        <v>77</v>
      </c>
      <c r="L27" s="8" t="s">
        <v>78</v>
      </c>
      <c r="M27" s="8" t="s">
        <v>79</v>
      </c>
      <c r="N27" s="22" t="s">
        <v>80</v>
      </c>
      <c r="Q27" s="26" t="s">
        <v>13</v>
      </c>
      <c r="R27" s="63" t="s">
        <v>14</v>
      </c>
      <c r="S27" s="63"/>
      <c r="T27" s="63"/>
      <c r="U27" s="64" t="s">
        <v>15</v>
      </c>
      <c r="V27" s="65" t="s">
        <v>16</v>
      </c>
      <c r="W27" s="66" t="s">
        <v>17</v>
      </c>
      <c r="X27" s="66" t="s">
        <v>18</v>
      </c>
      <c r="Y27" s="59" t="s">
        <v>19</v>
      </c>
      <c r="Z27" s="59" t="s">
        <v>20</v>
      </c>
    </row>
    <row r="28" spans="1:26" s="10" customFormat="1" ht="32.549999999999997" customHeight="1" thickBot="1" x14ac:dyDescent="0.35">
      <c r="B28" s="68"/>
      <c r="C28" s="11"/>
      <c r="D28" s="23" t="s">
        <v>21</v>
      </c>
      <c r="E28" s="23" t="s">
        <v>22</v>
      </c>
      <c r="F28" s="23" t="s">
        <v>23</v>
      </c>
      <c r="G28" s="23"/>
      <c r="H28" s="23" t="s">
        <v>24</v>
      </c>
      <c r="I28" s="23" t="s">
        <v>25</v>
      </c>
      <c r="J28" s="23" t="s">
        <v>26</v>
      </c>
      <c r="K28" s="23" t="s">
        <v>27</v>
      </c>
      <c r="L28" s="23" t="s">
        <v>28</v>
      </c>
      <c r="M28" s="23" t="s">
        <v>29</v>
      </c>
      <c r="N28" s="24" t="s">
        <v>30</v>
      </c>
      <c r="Q28" s="27" t="s">
        <v>31</v>
      </c>
      <c r="R28" s="28" t="s">
        <v>32</v>
      </c>
      <c r="S28" s="28" t="s">
        <v>33</v>
      </c>
      <c r="T28" s="28" t="s">
        <v>34</v>
      </c>
      <c r="U28" s="64"/>
      <c r="V28" s="65"/>
      <c r="W28" s="66"/>
      <c r="X28" s="66"/>
      <c r="Y28" s="59"/>
      <c r="Z28" s="59"/>
    </row>
    <row r="29" spans="1:26" s="2" customFormat="1" ht="14.4" x14ac:dyDescent="0.3">
      <c r="A29" s="2">
        <v>1</v>
      </c>
      <c r="B29" s="1">
        <v>0</v>
      </c>
      <c r="C29" s="1">
        <v>1</v>
      </c>
      <c r="D29" s="55">
        <v>178</v>
      </c>
      <c r="E29" s="57">
        <v>1</v>
      </c>
      <c r="F29" s="3">
        <f>E29/D29</f>
        <v>5.6179775280898875E-3</v>
      </c>
      <c r="G29" s="2">
        <v>0.3</v>
      </c>
      <c r="H29" s="18">
        <f>C29*F29/(1+(1-G29)*C29*F29)</f>
        <v>5.5959709009513149E-3</v>
      </c>
      <c r="I29" s="18">
        <f>1-H29</f>
        <v>0.99440402909904868</v>
      </c>
      <c r="J29" s="19">
        <v>100000</v>
      </c>
      <c r="K29" s="20">
        <f>J29*H29</f>
        <v>559.59709009513153</v>
      </c>
      <c r="L29" s="20">
        <f>C29*(J30+G29*K29)</f>
        <v>99608.282036933408</v>
      </c>
      <c r="M29" s="5">
        <f t="shared" ref="M29:M45" si="16">L29+M30</f>
        <v>7826124.9435521979</v>
      </c>
      <c r="N29" s="32">
        <f>M29/J29</f>
        <v>78.261249435521975</v>
      </c>
      <c r="O29" s="4"/>
      <c r="Q29" s="39">
        <v>0</v>
      </c>
      <c r="R29" s="29">
        <f t="shared" ref="R29:R47" si="17">J29</f>
        <v>100000</v>
      </c>
      <c r="S29" s="29">
        <f t="shared" ref="S29:S47" si="18">L29</f>
        <v>99608.282036933408</v>
      </c>
      <c r="T29" s="35">
        <f t="shared" ref="T29:T47" si="19">N29</f>
        <v>78.261249435521975</v>
      </c>
      <c r="U29" s="42">
        <v>0.95864674002964168</v>
      </c>
      <c r="V29" s="43">
        <f>1-U29</f>
        <v>4.1353259970358325E-2</v>
      </c>
      <c r="W29" s="29">
        <f>S29*U29</f>
        <v>95489.154854659326</v>
      </c>
      <c r="X29" s="29">
        <f t="shared" ref="X29:X45" si="20">X30+W29</f>
        <v>6950024.070665163</v>
      </c>
      <c r="Y29" s="40">
        <f>X29/R29</f>
        <v>69.500240706651624</v>
      </c>
      <c r="Z29" s="36">
        <f>T29-Y29</f>
        <v>8.7610087288703511</v>
      </c>
    </row>
    <row r="30" spans="1:26" s="2" customFormat="1" ht="14.4" x14ac:dyDescent="0.3">
      <c r="A30" s="2">
        <v>2</v>
      </c>
      <c r="B30" s="1" t="s">
        <v>35</v>
      </c>
      <c r="C30" s="1">
        <v>4</v>
      </c>
      <c r="D30" s="55">
        <v>886</v>
      </c>
      <c r="E30" s="57">
        <v>0</v>
      </c>
      <c r="F30" s="3">
        <f t="shared" ref="F30:F47" si="21">E30/D30</f>
        <v>0</v>
      </c>
      <c r="G30" s="2">
        <v>0.4</v>
      </c>
      <c r="H30" s="3">
        <f t="shared" ref="H30:H46" si="22">C30*F30/(1+(1-G30)*C30*F30)</f>
        <v>0</v>
      </c>
      <c r="I30" s="3">
        <f t="shared" ref="I30:I47" si="23">1-H30</f>
        <v>1</v>
      </c>
      <c r="J30" s="5">
        <f>I29*J29</f>
        <v>99440.402909904864</v>
      </c>
      <c r="K30" s="5">
        <f t="shared" ref="K30:K47" si="24">J30*H30</f>
        <v>0</v>
      </c>
      <c r="L30" s="5">
        <f t="shared" ref="L30:L46" si="25">C30*(J31+G30*K30)</f>
        <v>397761.61163961946</v>
      </c>
      <c r="M30" s="5">
        <f t="shared" si="16"/>
        <v>7726516.6615152648</v>
      </c>
      <c r="N30" s="33">
        <f t="shared" ref="N30:N47" si="26">M30/J30</f>
        <v>77.699973405333594</v>
      </c>
      <c r="O30" s="4"/>
      <c r="Q30" s="27" t="s">
        <v>36</v>
      </c>
      <c r="R30" s="29">
        <f t="shared" si="17"/>
        <v>99440.402909904864</v>
      </c>
      <c r="S30" s="29">
        <f t="shared" si="18"/>
        <v>397761.61163961946</v>
      </c>
      <c r="T30" s="35">
        <f t="shared" si="19"/>
        <v>77.699973405333594</v>
      </c>
      <c r="U30" s="42">
        <v>0.95864674002964168</v>
      </c>
      <c r="V30" s="43">
        <f>1-U30</f>
        <v>4.1353259970358325E-2</v>
      </c>
      <c r="W30" s="29">
        <f t="shared" ref="W30:W47" si="27">S30*U30</f>
        <v>381312.87230725755</v>
      </c>
      <c r="X30" s="29">
        <f t="shared" si="20"/>
        <v>6854534.915810504</v>
      </c>
      <c r="Y30" s="35">
        <f t="shared" ref="Y30:Y47" si="28">X30/R30</f>
        <v>68.931085506771922</v>
      </c>
      <c r="Z30" s="36">
        <f t="shared" ref="Z30:Z47" si="29">T30-Y30</f>
        <v>8.7688878985616725</v>
      </c>
    </row>
    <row r="31" spans="1:26" s="2" customFormat="1" ht="14.4" x14ac:dyDescent="0.3">
      <c r="A31" s="2">
        <v>3</v>
      </c>
      <c r="B31" s="1" t="s">
        <v>37</v>
      </c>
      <c r="C31" s="1">
        <v>5</v>
      </c>
      <c r="D31" s="55">
        <v>1513</v>
      </c>
      <c r="E31" s="57">
        <v>0</v>
      </c>
      <c r="F31" s="3">
        <f t="shared" si="21"/>
        <v>0</v>
      </c>
      <c r="G31" s="2">
        <v>0.5</v>
      </c>
      <c r="H31" s="3">
        <f t="shared" si="22"/>
        <v>0</v>
      </c>
      <c r="I31" s="3">
        <f t="shared" si="23"/>
        <v>1</v>
      </c>
      <c r="J31" s="5">
        <f t="shared" ref="J31:J47" si="30">I30*J30</f>
        <v>99440.402909904864</v>
      </c>
      <c r="K31" s="5">
        <f t="shared" si="24"/>
        <v>0</v>
      </c>
      <c r="L31" s="5">
        <f t="shared" si="25"/>
        <v>497202.01454952429</v>
      </c>
      <c r="M31" s="5">
        <f t="shared" si="16"/>
        <v>7328755.049875645</v>
      </c>
      <c r="N31" s="33">
        <f t="shared" si="26"/>
        <v>73.69997340533358</v>
      </c>
      <c r="O31" s="4"/>
      <c r="Q31" s="27" t="s">
        <v>38</v>
      </c>
      <c r="R31" s="29">
        <f t="shared" si="17"/>
        <v>99440.402909904864</v>
      </c>
      <c r="S31" s="29">
        <f t="shared" si="18"/>
        <v>497202.01454952429</v>
      </c>
      <c r="T31" s="35">
        <f t="shared" si="19"/>
        <v>73.69997340533358</v>
      </c>
      <c r="U31" s="42">
        <v>0.95864674002964168</v>
      </c>
      <c r="V31" s="43">
        <f>1-U31</f>
        <v>4.1353259970358325E-2</v>
      </c>
      <c r="W31" s="29">
        <f t="shared" si="27"/>
        <v>476641.09038407193</v>
      </c>
      <c r="X31" s="29">
        <f t="shared" si="20"/>
        <v>6473222.0435032463</v>
      </c>
      <c r="Y31" s="35">
        <f t="shared" si="28"/>
        <v>65.096498546653351</v>
      </c>
      <c r="Z31" s="36">
        <f t="shared" si="29"/>
        <v>8.6034748586802294</v>
      </c>
    </row>
    <row r="32" spans="1:26" s="2" customFormat="1" ht="14.4" x14ac:dyDescent="0.3">
      <c r="A32" s="2">
        <v>4</v>
      </c>
      <c r="B32" s="1" t="s">
        <v>39</v>
      </c>
      <c r="C32" s="1">
        <v>5</v>
      </c>
      <c r="D32" s="55">
        <v>1717</v>
      </c>
      <c r="E32" s="57">
        <v>1</v>
      </c>
      <c r="F32" s="3">
        <f t="shared" si="21"/>
        <v>5.8241118229470008E-4</v>
      </c>
      <c r="G32" s="2">
        <v>0.5</v>
      </c>
      <c r="H32" s="3">
        <f t="shared" si="22"/>
        <v>2.907822041291073E-3</v>
      </c>
      <c r="I32" s="3">
        <f t="shared" si="23"/>
        <v>0.99709217795870897</v>
      </c>
      <c r="J32" s="5">
        <f t="shared" si="30"/>
        <v>99440.402909904864</v>
      </c>
      <c r="K32" s="5">
        <f t="shared" si="24"/>
        <v>289.15499537628631</v>
      </c>
      <c r="L32" s="5">
        <f t="shared" si="25"/>
        <v>496479.12706108356</v>
      </c>
      <c r="M32" s="5">
        <f t="shared" si="16"/>
        <v>6831553.0353261204</v>
      </c>
      <c r="N32" s="33">
        <f t="shared" si="26"/>
        <v>68.69997340533358</v>
      </c>
      <c r="O32" s="4"/>
      <c r="Q32" s="27" t="s">
        <v>40</v>
      </c>
      <c r="R32" s="29">
        <f t="shared" si="17"/>
        <v>99440.402909904864</v>
      </c>
      <c r="S32" s="29">
        <f t="shared" si="18"/>
        <v>496479.12706108356</v>
      </c>
      <c r="T32" s="35">
        <f t="shared" si="19"/>
        <v>68.69997340533358</v>
      </c>
      <c r="U32" s="42">
        <v>0.95864674002964168</v>
      </c>
      <c r="V32" s="43">
        <f>1-U32</f>
        <v>4.1353259970358325E-2</v>
      </c>
      <c r="W32" s="29">
        <f t="shared" si="27"/>
        <v>475948.09664986999</v>
      </c>
      <c r="X32" s="29">
        <f t="shared" si="20"/>
        <v>5996580.9531191746</v>
      </c>
      <c r="Y32" s="35">
        <f t="shared" si="28"/>
        <v>60.303264846505151</v>
      </c>
      <c r="Z32" s="36">
        <f t="shared" si="29"/>
        <v>8.3967085588284291</v>
      </c>
    </row>
    <row r="33" spans="1:26" s="2" customFormat="1" ht="14.4" x14ac:dyDescent="0.3">
      <c r="A33" s="2">
        <v>5</v>
      </c>
      <c r="B33" s="1" t="s">
        <v>41</v>
      </c>
      <c r="C33" s="1">
        <v>5</v>
      </c>
      <c r="D33" s="55">
        <v>1759</v>
      </c>
      <c r="E33" s="57">
        <v>1</v>
      </c>
      <c r="F33" s="3">
        <f t="shared" si="21"/>
        <v>5.6850483229107444E-4</v>
      </c>
      <c r="G33" s="2">
        <v>0.5</v>
      </c>
      <c r="H33" s="3">
        <f t="shared" si="22"/>
        <v>2.838489923360772E-3</v>
      </c>
      <c r="I33" s="3">
        <f t="shared" si="23"/>
        <v>0.99716151007663922</v>
      </c>
      <c r="J33" s="5">
        <f t="shared" si="30"/>
        <v>99151.247914528576</v>
      </c>
      <c r="K33" s="5">
        <f t="shared" si="24"/>
        <v>281.4398180940351</v>
      </c>
      <c r="L33" s="5">
        <f t="shared" si="25"/>
        <v>495052.64002740785</v>
      </c>
      <c r="M33" s="5">
        <f t="shared" si="16"/>
        <v>6335073.9082650365</v>
      </c>
      <c r="N33" s="33">
        <f t="shared" si="26"/>
        <v>63.893032528708716</v>
      </c>
      <c r="O33" s="4"/>
      <c r="Q33" s="27" t="s">
        <v>42</v>
      </c>
      <c r="R33" s="29">
        <f t="shared" si="17"/>
        <v>99151.247914528576</v>
      </c>
      <c r="S33" s="29">
        <f t="shared" si="18"/>
        <v>495052.64002740785</v>
      </c>
      <c r="T33" s="35">
        <f t="shared" si="19"/>
        <v>63.893032528708716</v>
      </c>
      <c r="U33" s="42">
        <v>0.95864674002964168</v>
      </c>
      <c r="V33" s="43">
        <f>1-U33</f>
        <v>4.1353259970358325E-2</v>
      </c>
      <c r="W33" s="29">
        <f t="shared" si="27"/>
        <v>474580.59950534225</v>
      </c>
      <c r="X33" s="29">
        <f t="shared" si="20"/>
        <v>5520632.8564693043</v>
      </c>
      <c r="Y33" s="35">
        <f t="shared" si="28"/>
        <v>55.678904427186431</v>
      </c>
      <c r="Z33" s="36">
        <f t="shared" si="29"/>
        <v>8.2141281015222845</v>
      </c>
    </row>
    <row r="34" spans="1:26" s="2" customFormat="1" ht="14.4" x14ac:dyDescent="0.3">
      <c r="A34" s="2">
        <v>6</v>
      </c>
      <c r="B34" s="1" t="s">
        <v>43</v>
      </c>
      <c r="C34" s="1">
        <v>5</v>
      </c>
      <c r="D34" s="55">
        <v>2025</v>
      </c>
      <c r="E34" s="57">
        <v>0</v>
      </c>
      <c r="F34" s="3">
        <f t="shared" si="21"/>
        <v>0</v>
      </c>
      <c r="G34" s="2">
        <v>0.5</v>
      </c>
      <c r="H34" s="3">
        <f t="shared" si="22"/>
        <v>0</v>
      </c>
      <c r="I34" s="3">
        <f t="shared" si="23"/>
        <v>1</v>
      </c>
      <c r="J34" s="5">
        <f t="shared" si="30"/>
        <v>98869.808096434543</v>
      </c>
      <c r="K34" s="5">
        <f t="shared" si="24"/>
        <v>0</v>
      </c>
      <c r="L34" s="5">
        <f t="shared" si="25"/>
        <v>494349.04048217274</v>
      </c>
      <c r="M34" s="5">
        <f t="shared" si="16"/>
        <v>5840021.268237629</v>
      </c>
      <c r="N34" s="33">
        <f t="shared" si="26"/>
        <v>59.06779208614882</v>
      </c>
      <c r="O34" s="4"/>
      <c r="Q34" s="27" t="s">
        <v>44</v>
      </c>
      <c r="R34" s="29">
        <f t="shared" si="17"/>
        <v>98869.808096434543</v>
      </c>
      <c r="S34" s="29">
        <f t="shared" si="18"/>
        <v>494349.04048217274</v>
      </c>
      <c r="T34" s="35">
        <f t="shared" si="19"/>
        <v>59.06779208614882</v>
      </c>
      <c r="U34" s="42">
        <v>0.96918021726394632</v>
      </c>
      <c r="V34" s="43">
        <f t="shared" ref="V34:V47" si="31">1-U34</f>
        <v>3.081978273605368E-2</v>
      </c>
      <c r="W34" s="29">
        <f t="shared" si="27"/>
        <v>479113.31045873556</v>
      </c>
      <c r="X34" s="29">
        <f t="shared" si="20"/>
        <v>5046052.2569639618</v>
      </c>
      <c r="Y34" s="35">
        <f t="shared" si="28"/>
        <v>51.037342482168057</v>
      </c>
      <c r="Z34" s="36">
        <f t="shared" si="29"/>
        <v>8.0304496039807631</v>
      </c>
    </row>
    <row r="35" spans="1:26" s="2" customFormat="1" ht="14.4" x14ac:dyDescent="0.3">
      <c r="A35" s="2">
        <v>7</v>
      </c>
      <c r="B35" s="1" t="s">
        <v>45</v>
      </c>
      <c r="C35" s="1">
        <v>5</v>
      </c>
      <c r="D35" s="55">
        <v>1995</v>
      </c>
      <c r="E35" s="57">
        <v>3</v>
      </c>
      <c r="F35" s="3">
        <f t="shared" si="21"/>
        <v>1.5037593984962407E-3</v>
      </c>
      <c r="G35" s="2">
        <v>0.5</v>
      </c>
      <c r="H35" s="3">
        <f t="shared" si="22"/>
        <v>7.4906367041198511E-3</v>
      </c>
      <c r="I35" s="3">
        <f t="shared" si="23"/>
        <v>0.99250936329588013</v>
      </c>
      <c r="J35" s="5">
        <f t="shared" si="30"/>
        <v>98869.808096434543</v>
      </c>
      <c r="K35" s="5">
        <f t="shared" si="24"/>
        <v>740.59781345643864</v>
      </c>
      <c r="L35" s="5">
        <f t="shared" si="25"/>
        <v>492497.5459485316</v>
      </c>
      <c r="M35" s="5">
        <f t="shared" si="16"/>
        <v>5345672.2277554562</v>
      </c>
      <c r="N35" s="33">
        <f t="shared" si="26"/>
        <v>54.06779208614882</v>
      </c>
      <c r="O35" s="4"/>
      <c r="Q35" s="27" t="s">
        <v>46</v>
      </c>
      <c r="R35" s="29">
        <f t="shared" si="17"/>
        <v>98869.808096434543</v>
      </c>
      <c r="S35" s="29">
        <f t="shared" si="18"/>
        <v>492497.5459485316</v>
      </c>
      <c r="T35" s="35">
        <f t="shared" si="19"/>
        <v>54.06779208614882</v>
      </c>
      <c r="U35" s="42">
        <v>0.96192878092594225</v>
      </c>
      <c r="V35" s="43">
        <f t="shared" si="31"/>
        <v>3.8071219074057749E-2</v>
      </c>
      <c r="W35" s="29">
        <f t="shared" si="27"/>
        <v>473747.56398328923</v>
      </c>
      <c r="X35" s="29">
        <f t="shared" si="20"/>
        <v>4566938.9465052262</v>
      </c>
      <c r="Y35" s="35">
        <f t="shared" si="28"/>
        <v>46.191441395848322</v>
      </c>
      <c r="Z35" s="36">
        <f t="shared" si="29"/>
        <v>7.8763506903004981</v>
      </c>
    </row>
    <row r="36" spans="1:26" s="2" customFormat="1" ht="14.4" x14ac:dyDescent="0.3">
      <c r="A36" s="2">
        <v>8</v>
      </c>
      <c r="B36" s="1" t="s">
        <v>47</v>
      </c>
      <c r="C36" s="1">
        <v>5</v>
      </c>
      <c r="D36" s="55">
        <v>2080</v>
      </c>
      <c r="E36" s="57">
        <v>1</v>
      </c>
      <c r="F36" s="3">
        <f t="shared" si="21"/>
        <v>4.807692307692308E-4</v>
      </c>
      <c r="G36" s="2">
        <v>0.5</v>
      </c>
      <c r="H36" s="3">
        <f t="shared" si="22"/>
        <v>2.4009603841536613E-3</v>
      </c>
      <c r="I36" s="3">
        <f t="shared" si="23"/>
        <v>0.99759903961584628</v>
      </c>
      <c r="J36" s="5">
        <f t="shared" si="30"/>
        <v>98129.210282978107</v>
      </c>
      <c r="K36" s="5">
        <f t="shared" si="24"/>
        <v>235.60434641771454</v>
      </c>
      <c r="L36" s="5">
        <f t="shared" si="25"/>
        <v>490057.04054884618</v>
      </c>
      <c r="M36" s="5">
        <f t="shared" si="16"/>
        <v>4853174.6818069248</v>
      </c>
      <c r="N36" s="33">
        <f t="shared" si="26"/>
        <v>49.456982969817872</v>
      </c>
      <c r="O36" s="4"/>
      <c r="Q36" s="27" t="s">
        <v>48</v>
      </c>
      <c r="R36" s="29">
        <f t="shared" si="17"/>
        <v>98129.210282978107</v>
      </c>
      <c r="S36" s="29">
        <f t="shared" si="18"/>
        <v>490057.04054884618</v>
      </c>
      <c r="T36" s="35">
        <f t="shared" si="19"/>
        <v>49.456982969817872</v>
      </c>
      <c r="U36" s="42">
        <v>0.95558309086652893</v>
      </c>
      <c r="V36" s="43">
        <f t="shared" si="31"/>
        <v>4.4416909133471072E-2</v>
      </c>
      <c r="W36" s="29">
        <f t="shared" si="27"/>
        <v>468290.22150857031</v>
      </c>
      <c r="X36" s="29">
        <f t="shared" si="20"/>
        <v>4093191.3825219367</v>
      </c>
      <c r="Y36" s="35">
        <f t="shared" si="28"/>
        <v>41.712262543622636</v>
      </c>
      <c r="Z36" s="36">
        <f t="shared" si="29"/>
        <v>7.7447204261952365</v>
      </c>
    </row>
    <row r="37" spans="1:26" s="2" customFormat="1" ht="14.4" x14ac:dyDescent="0.3">
      <c r="A37" s="2">
        <v>9</v>
      </c>
      <c r="B37" s="1" t="s">
        <v>49</v>
      </c>
      <c r="C37" s="1">
        <v>5</v>
      </c>
      <c r="D37" s="55">
        <v>2127</v>
      </c>
      <c r="E37" s="57">
        <v>1</v>
      </c>
      <c r="F37" s="3">
        <f t="shared" si="21"/>
        <v>4.7014574518100609E-4</v>
      </c>
      <c r="G37" s="2">
        <v>0.5</v>
      </c>
      <c r="H37" s="3">
        <f t="shared" si="22"/>
        <v>2.3479690068091098E-3</v>
      </c>
      <c r="I37" s="3">
        <f t="shared" si="23"/>
        <v>0.99765203099319089</v>
      </c>
      <c r="J37" s="5">
        <f t="shared" si="30"/>
        <v>97893.605936560387</v>
      </c>
      <c r="K37" s="5">
        <f t="shared" si="24"/>
        <v>229.85115270382806</v>
      </c>
      <c r="L37" s="5">
        <f t="shared" si="25"/>
        <v>488893.40180104238</v>
      </c>
      <c r="M37" s="5">
        <f t="shared" si="16"/>
        <v>4363117.6412580786</v>
      </c>
      <c r="N37" s="33">
        <f t="shared" si="26"/>
        <v>44.569996165894452</v>
      </c>
      <c r="O37" s="4"/>
      <c r="Q37" s="27" t="s">
        <v>50</v>
      </c>
      <c r="R37" s="29">
        <f t="shared" si="17"/>
        <v>97893.605936560387</v>
      </c>
      <c r="S37" s="29">
        <f t="shared" si="18"/>
        <v>488893.40180104238</v>
      </c>
      <c r="T37" s="35">
        <f t="shared" si="19"/>
        <v>44.569996165894452</v>
      </c>
      <c r="U37" s="42">
        <v>0.95343645724036619</v>
      </c>
      <c r="V37" s="43">
        <f t="shared" si="31"/>
        <v>4.6563542759633814E-2</v>
      </c>
      <c r="W37" s="29">
        <f t="shared" si="27"/>
        <v>466128.7929813767</v>
      </c>
      <c r="X37" s="29">
        <f t="shared" si="20"/>
        <v>3624901.1610133662</v>
      </c>
      <c r="Y37" s="35">
        <f t="shared" si="28"/>
        <v>37.028988015442714</v>
      </c>
      <c r="Z37" s="36">
        <f t="shared" si="29"/>
        <v>7.5410081504517379</v>
      </c>
    </row>
    <row r="38" spans="1:26" s="2" customFormat="1" ht="14.4" x14ac:dyDescent="0.3">
      <c r="A38" s="2">
        <v>10</v>
      </c>
      <c r="B38" s="1" t="s">
        <v>51</v>
      </c>
      <c r="C38" s="1">
        <v>5</v>
      </c>
      <c r="D38" s="55">
        <v>2480</v>
      </c>
      <c r="E38" s="57">
        <v>3</v>
      </c>
      <c r="F38" s="3">
        <f t="shared" si="21"/>
        <v>1.2096774193548388E-3</v>
      </c>
      <c r="G38" s="2">
        <v>0.5</v>
      </c>
      <c r="H38" s="3">
        <f t="shared" si="22"/>
        <v>6.0301507537688448E-3</v>
      </c>
      <c r="I38" s="3">
        <f t="shared" si="23"/>
        <v>0.99396984924623111</v>
      </c>
      <c r="J38" s="5">
        <f t="shared" si="30"/>
        <v>97663.754783856552</v>
      </c>
      <c r="K38" s="5">
        <f t="shared" si="24"/>
        <v>588.92716452576826</v>
      </c>
      <c r="L38" s="5">
        <f t="shared" si="25"/>
        <v>486846.45600796829</v>
      </c>
      <c r="M38" s="5">
        <f t="shared" si="16"/>
        <v>3874224.2394570359</v>
      </c>
      <c r="N38" s="33">
        <f t="shared" si="26"/>
        <v>39.669007688996111</v>
      </c>
      <c r="O38" s="4"/>
      <c r="Q38" s="27" t="s">
        <v>52</v>
      </c>
      <c r="R38" s="29">
        <f t="shared" si="17"/>
        <v>97663.754783856552</v>
      </c>
      <c r="S38" s="29">
        <f t="shared" si="18"/>
        <v>486846.45600796829</v>
      </c>
      <c r="T38" s="35">
        <f t="shared" si="19"/>
        <v>39.669007688996111</v>
      </c>
      <c r="U38" s="42">
        <v>0.93748024841036759</v>
      </c>
      <c r="V38" s="43">
        <f t="shared" si="31"/>
        <v>6.2519751589632411E-2</v>
      </c>
      <c r="W38" s="29">
        <f t="shared" si="27"/>
        <v>456408.93651605718</v>
      </c>
      <c r="X38" s="29">
        <f t="shared" si="20"/>
        <v>3158772.3680319893</v>
      </c>
      <c r="Y38" s="35">
        <f t="shared" si="28"/>
        <v>32.343343495473739</v>
      </c>
      <c r="Z38" s="36">
        <f t="shared" si="29"/>
        <v>7.3256641935223712</v>
      </c>
    </row>
    <row r="39" spans="1:26" s="2" customFormat="1" ht="14.4" x14ac:dyDescent="0.3">
      <c r="A39" s="2">
        <v>11</v>
      </c>
      <c r="B39" s="1" t="s">
        <v>53</v>
      </c>
      <c r="C39" s="1">
        <v>5</v>
      </c>
      <c r="D39" s="55">
        <v>2741</v>
      </c>
      <c r="E39" s="57">
        <v>8</v>
      </c>
      <c r="F39" s="3">
        <f t="shared" si="21"/>
        <v>2.9186428310835461E-3</v>
      </c>
      <c r="G39" s="2">
        <v>0.5</v>
      </c>
      <c r="H39" s="3">
        <f t="shared" si="22"/>
        <v>1.4487504527345164E-2</v>
      </c>
      <c r="I39" s="3">
        <f t="shared" si="23"/>
        <v>0.98551249547265485</v>
      </c>
      <c r="J39" s="5">
        <f t="shared" si="30"/>
        <v>97074.827619330783</v>
      </c>
      <c r="K39" s="5">
        <f t="shared" si="24"/>
        <v>1406.3720046263061</v>
      </c>
      <c r="L39" s="5">
        <f t="shared" si="25"/>
        <v>481858.20808508818</v>
      </c>
      <c r="M39" s="5">
        <f t="shared" si="16"/>
        <v>3387377.7834490677</v>
      </c>
      <c r="N39" s="33">
        <f t="shared" si="26"/>
        <v>34.894502174470304</v>
      </c>
      <c r="O39" s="4"/>
      <c r="Q39" s="27" t="s">
        <v>54</v>
      </c>
      <c r="R39" s="29">
        <f t="shared" si="17"/>
        <v>97074.827619330783</v>
      </c>
      <c r="S39" s="29">
        <f t="shared" si="18"/>
        <v>481858.20808508818</v>
      </c>
      <c r="T39" s="35">
        <f t="shared" si="19"/>
        <v>34.894502174470304</v>
      </c>
      <c r="U39" s="42">
        <v>0.91788799906018037</v>
      </c>
      <c r="V39" s="43">
        <f t="shared" si="31"/>
        <v>8.2112000939819629E-2</v>
      </c>
      <c r="W39" s="29">
        <f t="shared" si="27"/>
        <v>442291.86644994561</v>
      </c>
      <c r="X39" s="29">
        <f t="shared" si="20"/>
        <v>2702363.4315159321</v>
      </c>
      <c r="Y39" s="35">
        <f t="shared" si="28"/>
        <v>27.837942109080839</v>
      </c>
      <c r="Z39" s="36">
        <f t="shared" si="29"/>
        <v>7.0565600653894656</v>
      </c>
    </row>
    <row r="40" spans="1:26" s="2" customFormat="1" ht="14.4" x14ac:dyDescent="0.3">
      <c r="A40" s="2">
        <v>12</v>
      </c>
      <c r="B40" s="1" t="s">
        <v>55</v>
      </c>
      <c r="C40" s="1">
        <v>5</v>
      </c>
      <c r="D40" s="55">
        <v>2679</v>
      </c>
      <c r="E40" s="57">
        <v>12</v>
      </c>
      <c r="F40" s="3">
        <f t="shared" si="21"/>
        <v>4.4792833146696529E-3</v>
      </c>
      <c r="G40" s="2">
        <v>0.5</v>
      </c>
      <c r="H40" s="3">
        <f t="shared" si="22"/>
        <v>2.2148394241417495E-2</v>
      </c>
      <c r="I40" s="3">
        <f t="shared" si="23"/>
        <v>0.97785160575858254</v>
      </c>
      <c r="J40" s="5">
        <f t="shared" si="30"/>
        <v>95668.455614704479</v>
      </c>
      <c r="K40" s="5">
        <f t="shared" si="24"/>
        <v>2118.9026714220258</v>
      </c>
      <c r="L40" s="5">
        <f t="shared" si="25"/>
        <v>473045.02139496733</v>
      </c>
      <c r="M40" s="5">
        <f t="shared" si="16"/>
        <v>2905519.5753639797</v>
      </c>
      <c r="N40" s="33">
        <f t="shared" si="26"/>
        <v>30.370716833411432</v>
      </c>
      <c r="O40" s="4"/>
      <c r="Q40" s="27" t="s">
        <v>56</v>
      </c>
      <c r="R40" s="29">
        <f t="shared" si="17"/>
        <v>95668.455614704479</v>
      </c>
      <c r="S40" s="29">
        <f t="shared" si="18"/>
        <v>473045.02139496733</v>
      </c>
      <c r="T40" s="35">
        <f t="shared" si="19"/>
        <v>30.370716833411432</v>
      </c>
      <c r="U40" s="42">
        <v>0.89571782863194893</v>
      </c>
      <c r="V40" s="43">
        <f t="shared" si="31"/>
        <v>0.10428217136805107</v>
      </c>
      <c r="W40" s="29">
        <f t="shared" si="27"/>
        <v>423714.85940905398</v>
      </c>
      <c r="X40" s="29">
        <f t="shared" si="20"/>
        <v>2260071.5650659865</v>
      </c>
      <c r="Y40" s="35">
        <f t="shared" si="28"/>
        <v>23.623999682488947</v>
      </c>
      <c r="Z40" s="36">
        <f t="shared" si="29"/>
        <v>6.7467171509224855</v>
      </c>
    </row>
    <row r="41" spans="1:26" s="2" customFormat="1" ht="14.4" x14ac:dyDescent="0.3">
      <c r="A41" s="2">
        <v>13</v>
      </c>
      <c r="B41" s="1" t="s">
        <v>57</v>
      </c>
      <c r="C41" s="1">
        <v>5</v>
      </c>
      <c r="D41" s="55">
        <v>2595</v>
      </c>
      <c r="E41" s="57">
        <v>19</v>
      </c>
      <c r="F41" s="3">
        <f t="shared" si="21"/>
        <v>7.3217726396917152E-3</v>
      </c>
      <c r="G41" s="2">
        <v>0.5</v>
      </c>
      <c r="H41" s="3">
        <f t="shared" si="22"/>
        <v>3.5950804162724691E-2</v>
      </c>
      <c r="I41" s="3">
        <f t="shared" si="23"/>
        <v>0.96404919583727533</v>
      </c>
      <c r="J41" s="5">
        <f t="shared" si="30"/>
        <v>93549.552943282455</v>
      </c>
      <c r="K41" s="5">
        <f t="shared" si="24"/>
        <v>3363.1816573743927</v>
      </c>
      <c r="L41" s="5">
        <f t="shared" si="25"/>
        <v>459339.81057297636</v>
      </c>
      <c r="M41" s="5">
        <f t="shared" si="16"/>
        <v>2432474.5539690121</v>
      </c>
      <c r="N41" s="33">
        <f t="shared" si="26"/>
        <v>26.001990147871481</v>
      </c>
      <c r="O41" s="4"/>
      <c r="Q41" s="27" t="s">
        <v>58</v>
      </c>
      <c r="R41" s="29">
        <f t="shared" si="17"/>
        <v>93549.552943282455</v>
      </c>
      <c r="S41" s="29">
        <f t="shared" si="18"/>
        <v>459339.81057297636</v>
      </c>
      <c r="T41" s="35">
        <f t="shared" si="19"/>
        <v>26.001990147871481</v>
      </c>
      <c r="U41" s="42">
        <v>0.86473435856680392</v>
      </c>
      <c r="V41" s="43">
        <f t="shared" si="31"/>
        <v>0.13526564143319608</v>
      </c>
      <c r="W41" s="29">
        <f t="shared" si="27"/>
        <v>397206.91646001994</v>
      </c>
      <c r="X41" s="29">
        <f t="shared" si="20"/>
        <v>1836356.7056569324</v>
      </c>
      <c r="Y41" s="35">
        <f t="shared" si="28"/>
        <v>19.629775321003244</v>
      </c>
      <c r="Z41" s="36">
        <f t="shared" si="29"/>
        <v>6.3722148268682375</v>
      </c>
    </row>
    <row r="42" spans="1:26" s="2" customFormat="1" ht="14.4" x14ac:dyDescent="0.3">
      <c r="A42" s="2">
        <v>14</v>
      </c>
      <c r="B42" s="1" t="s">
        <v>59</v>
      </c>
      <c r="C42" s="1">
        <v>5</v>
      </c>
      <c r="D42" s="55">
        <v>2019</v>
      </c>
      <c r="E42" s="57">
        <v>17</v>
      </c>
      <c r="F42" s="3">
        <f t="shared" si="21"/>
        <v>8.4200099058940065E-3</v>
      </c>
      <c r="G42" s="2">
        <v>0.5</v>
      </c>
      <c r="H42" s="3">
        <f t="shared" si="22"/>
        <v>4.123211253941305E-2</v>
      </c>
      <c r="I42" s="3">
        <f t="shared" si="23"/>
        <v>0.95876788746058694</v>
      </c>
      <c r="J42" s="5">
        <f t="shared" si="30"/>
        <v>90186.37128590807</v>
      </c>
      <c r="K42" s="5">
        <f t="shared" si="24"/>
        <v>3718.574610381851</v>
      </c>
      <c r="L42" s="5">
        <f t="shared" si="25"/>
        <v>441635.41990358569</v>
      </c>
      <c r="M42" s="5">
        <f t="shared" si="16"/>
        <v>1973134.7433960359</v>
      </c>
      <c r="N42" s="33">
        <f t="shared" si="26"/>
        <v>21.878413725515365</v>
      </c>
      <c r="O42" s="4"/>
      <c r="Q42" s="27" t="s">
        <v>60</v>
      </c>
      <c r="R42" s="29">
        <f t="shared" si="17"/>
        <v>90186.37128590807</v>
      </c>
      <c r="S42" s="29">
        <f t="shared" si="18"/>
        <v>441635.41990358569</v>
      </c>
      <c r="T42" s="35">
        <f t="shared" si="19"/>
        <v>21.878413725515365</v>
      </c>
      <c r="U42" s="42">
        <v>0.81758889711164551</v>
      </c>
      <c r="V42" s="43">
        <f t="shared" si="31"/>
        <v>0.18241110288835449</v>
      </c>
      <c r="W42" s="29">
        <f t="shared" si="27"/>
        <v>361076.21588441107</v>
      </c>
      <c r="X42" s="29">
        <f t="shared" si="20"/>
        <v>1439149.7891969124</v>
      </c>
      <c r="Y42" s="35">
        <f t="shared" si="28"/>
        <v>15.957508531245059</v>
      </c>
      <c r="Z42" s="36">
        <f t="shared" si="29"/>
        <v>5.9209051942703059</v>
      </c>
    </row>
    <row r="43" spans="1:26" s="2" customFormat="1" ht="14.4" x14ac:dyDescent="0.3">
      <c r="A43" s="2">
        <v>15</v>
      </c>
      <c r="B43" s="1" t="s">
        <v>61</v>
      </c>
      <c r="C43" s="1">
        <v>5</v>
      </c>
      <c r="D43" s="55">
        <v>1570</v>
      </c>
      <c r="E43" s="57">
        <v>27</v>
      </c>
      <c r="F43" s="3">
        <f t="shared" si="21"/>
        <v>1.7197452229299363E-2</v>
      </c>
      <c r="G43" s="2">
        <v>0.5</v>
      </c>
      <c r="H43" s="3">
        <f t="shared" si="22"/>
        <v>8.2442748091603055E-2</v>
      </c>
      <c r="I43" s="3">
        <f t="shared" si="23"/>
        <v>0.91755725190839699</v>
      </c>
      <c r="J43" s="5">
        <f t="shared" si="30"/>
        <v>86467.796675526217</v>
      </c>
      <c r="K43" s="5">
        <f t="shared" si="24"/>
        <v>7128.6427793563598</v>
      </c>
      <c r="L43" s="5">
        <f t="shared" si="25"/>
        <v>414517.37642924016</v>
      </c>
      <c r="M43" s="5">
        <f t="shared" si="16"/>
        <v>1531499.3234924502</v>
      </c>
      <c r="N43" s="33">
        <f t="shared" si="26"/>
        <v>17.711788462003504</v>
      </c>
      <c r="O43" s="4"/>
      <c r="Q43" s="27" t="s">
        <v>62</v>
      </c>
      <c r="R43" s="29">
        <f t="shared" si="17"/>
        <v>86467.796675526217</v>
      </c>
      <c r="S43" s="29">
        <f t="shared" si="18"/>
        <v>414517.37642924016</v>
      </c>
      <c r="T43" s="35">
        <f t="shared" si="19"/>
        <v>17.711788462003504</v>
      </c>
      <c r="U43" s="42">
        <v>0.77888026534586052</v>
      </c>
      <c r="V43" s="43">
        <f t="shared" si="31"/>
        <v>0.22111973465413948</v>
      </c>
      <c r="W43" s="29">
        <f t="shared" si="27"/>
        <v>322859.40414367651</v>
      </c>
      <c r="X43" s="29">
        <f t="shared" si="20"/>
        <v>1078073.5733125014</v>
      </c>
      <c r="Y43" s="35">
        <f t="shared" si="28"/>
        <v>12.467920020652482</v>
      </c>
      <c r="Z43" s="36">
        <f t="shared" si="29"/>
        <v>5.2438684413510224</v>
      </c>
    </row>
    <row r="44" spans="1:26" s="2" customFormat="1" ht="14.4" x14ac:dyDescent="0.3">
      <c r="A44" s="2">
        <v>16</v>
      </c>
      <c r="B44" s="1" t="s">
        <v>63</v>
      </c>
      <c r="C44" s="1">
        <v>5</v>
      </c>
      <c r="D44" s="55">
        <v>1209</v>
      </c>
      <c r="E44" s="57">
        <v>39</v>
      </c>
      <c r="F44" s="3">
        <f t="shared" si="21"/>
        <v>3.2258064516129031E-2</v>
      </c>
      <c r="G44" s="2">
        <v>0.5</v>
      </c>
      <c r="H44" s="3">
        <f t="shared" si="22"/>
        <v>0.1492537313432836</v>
      </c>
      <c r="I44" s="3">
        <f t="shared" si="23"/>
        <v>0.85074626865671643</v>
      </c>
      <c r="J44" s="5">
        <f t="shared" si="30"/>
        <v>79339.153896169853</v>
      </c>
      <c r="K44" s="5">
        <f t="shared" si="24"/>
        <v>11841.664760622367</v>
      </c>
      <c r="L44" s="5">
        <f t="shared" si="25"/>
        <v>367091.60757929331</v>
      </c>
      <c r="M44" s="5">
        <f t="shared" si="16"/>
        <v>1116981.94706321</v>
      </c>
      <c r="N44" s="33">
        <f t="shared" si="26"/>
        <v>14.078571451933936</v>
      </c>
      <c r="O44" s="4"/>
      <c r="Q44" s="27" t="s">
        <v>64</v>
      </c>
      <c r="R44" s="29">
        <f t="shared" si="17"/>
        <v>79339.153896169853</v>
      </c>
      <c r="S44" s="29">
        <f t="shared" si="18"/>
        <v>367091.60757929331</v>
      </c>
      <c r="T44" s="35">
        <f t="shared" si="19"/>
        <v>14.078571451933936</v>
      </c>
      <c r="U44" s="42">
        <v>0.71980976748499381</v>
      </c>
      <c r="V44" s="43">
        <f t="shared" si="31"/>
        <v>0.28019023251500619</v>
      </c>
      <c r="W44" s="29">
        <f t="shared" si="27"/>
        <v>264236.12469734374</v>
      </c>
      <c r="X44" s="29">
        <f t="shared" si="20"/>
        <v>755214.1691688248</v>
      </c>
      <c r="Y44" s="35">
        <f t="shared" si="28"/>
        <v>9.5188079539789907</v>
      </c>
      <c r="Z44" s="36">
        <f t="shared" si="29"/>
        <v>4.5597634979549451</v>
      </c>
    </row>
    <row r="45" spans="1:26" s="2" customFormat="1" ht="14.4" x14ac:dyDescent="0.3">
      <c r="A45" s="2">
        <v>17</v>
      </c>
      <c r="B45" s="1" t="s">
        <v>65</v>
      </c>
      <c r="C45" s="1">
        <v>5</v>
      </c>
      <c r="D45" s="55">
        <v>847</v>
      </c>
      <c r="E45" s="57">
        <v>37</v>
      </c>
      <c r="F45" s="3">
        <f t="shared" si="21"/>
        <v>4.3683589138134596E-2</v>
      </c>
      <c r="G45" s="2">
        <v>0.5</v>
      </c>
      <c r="H45" s="3">
        <f t="shared" si="22"/>
        <v>0.19691325172964344</v>
      </c>
      <c r="I45" s="3">
        <f t="shared" si="23"/>
        <v>0.80308674827035653</v>
      </c>
      <c r="J45" s="5">
        <f t="shared" si="30"/>
        <v>67497.489135547483</v>
      </c>
      <c r="K45" s="5">
        <f t="shared" si="24"/>
        <v>13291.150069266934</v>
      </c>
      <c r="L45" s="5">
        <f t="shared" si="25"/>
        <v>304259.57050457009</v>
      </c>
      <c r="M45" s="5">
        <f t="shared" si="16"/>
        <v>749890.33948391676</v>
      </c>
      <c r="N45" s="33">
        <f t="shared" si="26"/>
        <v>11.109899776834629</v>
      </c>
      <c r="O45" s="4"/>
      <c r="Q45" s="27" t="s">
        <v>66</v>
      </c>
      <c r="R45" s="29">
        <f t="shared" si="17"/>
        <v>67497.489135547483</v>
      </c>
      <c r="S45" s="29">
        <f t="shared" si="18"/>
        <v>304259.57050457009</v>
      </c>
      <c r="T45" s="35">
        <f t="shared" si="19"/>
        <v>11.109899776834629</v>
      </c>
      <c r="U45" s="42">
        <v>0.68480776711742686</v>
      </c>
      <c r="V45" s="43">
        <f t="shared" si="31"/>
        <v>0.31519223288257314</v>
      </c>
      <c r="W45" s="29">
        <f t="shared" si="27"/>
        <v>208359.31710134196</v>
      </c>
      <c r="X45" s="29">
        <f t="shared" si="20"/>
        <v>490978.044471481</v>
      </c>
      <c r="Y45" s="35">
        <f t="shared" si="28"/>
        <v>7.2740193858990221</v>
      </c>
      <c r="Z45" s="36">
        <f t="shared" si="29"/>
        <v>3.835880390935607</v>
      </c>
    </row>
    <row r="46" spans="1:26" s="2" customFormat="1" ht="14.4" x14ac:dyDescent="0.3">
      <c r="A46" s="2">
        <v>18</v>
      </c>
      <c r="B46" s="1" t="s">
        <v>67</v>
      </c>
      <c r="C46" s="1">
        <v>5</v>
      </c>
      <c r="D46" s="55">
        <v>440</v>
      </c>
      <c r="E46" s="57">
        <v>28</v>
      </c>
      <c r="F46" s="3">
        <f t="shared" si="21"/>
        <v>6.363636363636363E-2</v>
      </c>
      <c r="G46" s="2">
        <v>0.5</v>
      </c>
      <c r="H46" s="3">
        <f t="shared" si="22"/>
        <v>0.27450980392156854</v>
      </c>
      <c r="I46" s="3">
        <f t="shared" si="23"/>
        <v>0.72549019607843146</v>
      </c>
      <c r="J46" s="5">
        <f t="shared" si="30"/>
        <v>54206.339066280547</v>
      </c>
      <c r="K46" s="5">
        <f t="shared" si="24"/>
        <v>14880.171508390733</v>
      </c>
      <c r="L46" s="5">
        <f t="shared" si="25"/>
        <v>233831.26656042589</v>
      </c>
      <c r="M46" s="5">
        <f>L46+M47</f>
        <v>445630.76897934673</v>
      </c>
      <c r="N46" s="33">
        <f t="shared" si="26"/>
        <v>8.2210084033613455</v>
      </c>
      <c r="O46" s="4"/>
      <c r="Q46" s="27" t="s">
        <v>68</v>
      </c>
      <c r="R46" s="29">
        <f t="shared" si="17"/>
        <v>54206.339066280547</v>
      </c>
      <c r="S46" s="29">
        <f t="shared" si="18"/>
        <v>233831.26656042589</v>
      </c>
      <c r="T46" s="35">
        <f t="shared" si="19"/>
        <v>8.2210084033613455</v>
      </c>
      <c r="U46" s="42">
        <v>0.65629805890441617</v>
      </c>
      <c r="V46" s="43">
        <f t="shared" si="31"/>
        <v>0.34370194109558383</v>
      </c>
      <c r="W46" s="29">
        <f t="shared" si="27"/>
        <v>153463.00635476864</v>
      </c>
      <c r="X46" s="29">
        <f>X47+W46</f>
        <v>282618.72737013904</v>
      </c>
      <c r="Y46" s="35">
        <f t="shared" si="28"/>
        <v>5.213757878475584</v>
      </c>
      <c r="Z46" s="36">
        <f t="shared" si="29"/>
        <v>3.0072505248857615</v>
      </c>
    </row>
    <row r="47" spans="1:26" s="2" customFormat="1" ht="14.4" x14ac:dyDescent="0.3">
      <c r="A47" s="12">
        <v>19</v>
      </c>
      <c r="B47" s="13" t="s">
        <v>69</v>
      </c>
      <c r="C47" s="12"/>
      <c r="D47" s="56">
        <v>377</v>
      </c>
      <c r="E47" s="57">
        <v>70</v>
      </c>
      <c r="F47" s="17">
        <f t="shared" si="21"/>
        <v>0.1856763925729443</v>
      </c>
      <c r="G47" s="12"/>
      <c r="H47" s="17">
        <v>1</v>
      </c>
      <c r="I47" s="17">
        <f t="shared" si="23"/>
        <v>0</v>
      </c>
      <c r="J47" s="21">
        <f t="shared" si="30"/>
        <v>39326.167557889814</v>
      </c>
      <c r="K47" s="21">
        <f t="shared" si="24"/>
        <v>39326.167557889814</v>
      </c>
      <c r="L47" s="21">
        <f>K47/F47</f>
        <v>211799.50241892086</v>
      </c>
      <c r="M47" s="21">
        <f>L47</f>
        <v>211799.50241892086</v>
      </c>
      <c r="N47" s="34">
        <f t="shared" si="26"/>
        <v>5.3857142857142861</v>
      </c>
      <c r="O47" s="4"/>
      <c r="Q47" s="30" t="s">
        <v>69</v>
      </c>
      <c r="R47" s="31">
        <f t="shared" si="17"/>
        <v>39326.167557889814</v>
      </c>
      <c r="S47" s="31">
        <f t="shared" si="18"/>
        <v>211799.50241892086</v>
      </c>
      <c r="T47" s="38">
        <f t="shared" si="19"/>
        <v>5.3857142857142861</v>
      </c>
      <c r="U47" s="44">
        <v>0.6098018151143324</v>
      </c>
      <c r="V47" s="45">
        <f t="shared" si="31"/>
        <v>0.3901981848856676</v>
      </c>
      <c r="W47" s="31">
        <f t="shared" si="27"/>
        <v>129155.72101537038</v>
      </c>
      <c r="X47" s="31">
        <f>W47</f>
        <v>129155.72101537038</v>
      </c>
      <c r="Y47" s="38">
        <f t="shared" si="28"/>
        <v>3.2842183471157615</v>
      </c>
      <c r="Z47" s="37">
        <f t="shared" si="29"/>
        <v>2.1014959385985246</v>
      </c>
    </row>
    <row r="48" spans="1:26" s="2" customFormat="1" ht="13.2" x14ac:dyDescent="0.25">
      <c r="B48" s="2" t="s">
        <v>70</v>
      </c>
      <c r="D48" s="25">
        <f>SUM(D29:D47)</f>
        <v>31237</v>
      </c>
      <c r="E48" s="58">
        <f>SUM(E29:E47)</f>
        <v>268</v>
      </c>
    </row>
    <row r="51" spans="1:26" s="2" customFormat="1" ht="18" thickBot="1" x14ac:dyDescent="0.35">
      <c r="B51" s="74" t="s">
        <v>89</v>
      </c>
      <c r="C51" s="74"/>
      <c r="D51" s="74"/>
      <c r="E51" s="74"/>
      <c r="F51" s="74"/>
      <c r="G51" s="74"/>
      <c r="H51" s="74"/>
      <c r="I51" s="74"/>
      <c r="J51" s="74"/>
      <c r="K51" s="74"/>
      <c r="L51" s="74"/>
      <c r="M51" s="74"/>
      <c r="N51" s="74"/>
      <c r="Q51" s="60" t="s">
        <v>92</v>
      </c>
      <c r="R51" s="61"/>
      <c r="S51" s="61"/>
      <c r="T51" s="61"/>
      <c r="U51" s="61"/>
      <c r="V51" s="61"/>
      <c r="W51" s="61"/>
      <c r="X51" s="61"/>
      <c r="Y51" s="61"/>
      <c r="Z51" s="62"/>
    </row>
    <row r="52" spans="1:26" s="9" customFormat="1" ht="14.25" customHeight="1" x14ac:dyDescent="0.35">
      <c r="A52" s="7"/>
      <c r="B52" s="67" t="s">
        <v>0</v>
      </c>
      <c r="C52" s="6" t="s">
        <v>1</v>
      </c>
      <c r="D52" s="8" t="s">
        <v>71</v>
      </c>
      <c r="E52" s="8" t="s">
        <v>72</v>
      </c>
      <c r="F52" s="8" t="s">
        <v>73</v>
      </c>
      <c r="G52" s="8" t="s">
        <v>5</v>
      </c>
      <c r="H52" s="8" t="s">
        <v>74</v>
      </c>
      <c r="I52" s="8" t="s">
        <v>75</v>
      </c>
      <c r="J52" s="8" t="s">
        <v>76</v>
      </c>
      <c r="K52" s="8" t="s">
        <v>77</v>
      </c>
      <c r="L52" s="8" t="s">
        <v>78</v>
      </c>
      <c r="M52" s="8" t="s">
        <v>79</v>
      </c>
      <c r="N52" s="22" t="s">
        <v>80</v>
      </c>
      <c r="Q52" s="26" t="s">
        <v>13</v>
      </c>
      <c r="R52" s="63" t="s">
        <v>14</v>
      </c>
      <c r="S52" s="63"/>
      <c r="T52" s="63"/>
      <c r="U52" s="64" t="s">
        <v>15</v>
      </c>
      <c r="V52" s="65" t="s">
        <v>16</v>
      </c>
      <c r="W52" s="66" t="s">
        <v>17</v>
      </c>
      <c r="X52" s="66" t="s">
        <v>18</v>
      </c>
      <c r="Y52" s="59" t="s">
        <v>19</v>
      </c>
      <c r="Z52" s="59" t="s">
        <v>20</v>
      </c>
    </row>
    <row r="53" spans="1:26" s="10" customFormat="1" ht="35.549999999999997" customHeight="1" thickBot="1" x14ac:dyDescent="0.35">
      <c r="B53" s="68"/>
      <c r="C53" s="11"/>
      <c r="D53" s="23" t="s">
        <v>21</v>
      </c>
      <c r="E53" s="23" t="s">
        <v>22</v>
      </c>
      <c r="F53" s="23" t="s">
        <v>23</v>
      </c>
      <c r="G53" s="23"/>
      <c r="H53" s="23" t="s">
        <v>24</v>
      </c>
      <c r="I53" s="23" t="s">
        <v>25</v>
      </c>
      <c r="J53" s="23" t="s">
        <v>26</v>
      </c>
      <c r="K53" s="23" t="s">
        <v>27</v>
      </c>
      <c r="L53" s="23" t="s">
        <v>28</v>
      </c>
      <c r="M53" s="23" t="s">
        <v>29</v>
      </c>
      <c r="N53" s="24" t="s">
        <v>30</v>
      </c>
      <c r="Q53" s="27" t="s">
        <v>31</v>
      </c>
      <c r="R53" s="28" t="s">
        <v>32</v>
      </c>
      <c r="S53" s="28" t="s">
        <v>33</v>
      </c>
      <c r="T53" s="28" t="s">
        <v>34</v>
      </c>
      <c r="U53" s="64"/>
      <c r="V53" s="65"/>
      <c r="W53" s="66"/>
      <c r="X53" s="66"/>
      <c r="Y53" s="59"/>
      <c r="Z53" s="59"/>
    </row>
    <row r="54" spans="1:26" s="2" customFormat="1" ht="13.2" x14ac:dyDescent="0.25">
      <c r="A54" s="2">
        <v>1</v>
      </c>
      <c r="B54" s="1">
        <v>0</v>
      </c>
      <c r="C54" s="1">
        <v>1</v>
      </c>
      <c r="D54" s="49">
        <f>D4+D29</f>
        <v>405</v>
      </c>
      <c r="E54" s="49">
        <f>E4+E29</f>
        <v>2</v>
      </c>
      <c r="F54" s="3">
        <f>E54/D54</f>
        <v>4.9382716049382715E-3</v>
      </c>
      <c r="G54" s="2">
        <v>0.3</v>
      </c>
      <c r="H54" s="18">
        <f>C54*F54/(1+(1-G54)*C54*F54)</f>
        <v>4.921259842519685E-3</v>
      </c>
      <c r="I54" s="18">
        <f>1-H54</f>
        <v>0.99507874015748032</v>
      </c>
      <c r="J54" s="19">
        <v>100000</v>
      </c>
      <c r="K54" s="20">
        <f>J54*H54</f>
        <v>492.12598425196848</v>
      </c>
      <c r="L54" s="20">
        <f>C54*(J55+G54*K54)</f>
        <v>99655.511811023622</v>
      </c>
      <c r="M54" s="5">
        <f t="shared" ref="M54:M70" si="32">L54+M55</f>
        <v>7375663.1717074914</v>
      </c>
      <c r="N54" s="32">
        <f>M54/J54</f>
        <v>73.75663171707491</v>
      </c>
      <c r="O54" s="4"/>
      <c r="Q54" s="39">
        <v>0</v>
      </c>
      <c r="R54" s="29">
        <f t="shared" ref="R54:R72" si="33">J54</f>
        <v>100000</v>
      </c>
      <c r="S54" s="29">
        <f t="shared" ref="S54:S72" si="34">L54</f>
        <v>99655.511811023622</v>
      </c>
      <c r="T54" s="35">
        <f t="shared" ref="T54:T72" si="35">N54</f>
        <v>73.75663171707491</v>
      </c>
      <c r="U54" s="42">
        <v>0.96170886472285344</v>
      </c>
      <c r="V54" s="43">
        <f>1-U54</f>
        <v>3.829113527714656E-2</v>
      </c>
      <c r="W54" s="29">
        <f>S54*U54</f>
        <v>95839.589127154439</v>
      </c>
      <c r="X54" s="29">
        <f t="shared" ref="X54:X70" si="36">X55+W54</f>
        <v>6576150.6846116511</v>
      </c>
      <c r="Y54" s="40">
        <f>X54/R54</f>
        <v>65.761506846116518</v>
      </c>
      <c r="Z54" s="36">
        <f>T54-Y54</f>
        <v>7.9951248709583922</v>
      </c>
    </row>
    <row r="55" spans="1:26" s="2" customFormat="1" ht="13.2" x14ac:dyDescent="0.25">
      <c r="A55" s="2">
        <v>2</v>
      </c>
      <c r="B55" s="1" t="s">
        <v>35</v>
      </c>
      <c r="C55" s="1">
        <v>4</v>
      </c>
      <c r="D55" s="49">
        <f t="shared" ref="D55:E70" si="37">D5+D30</f>
        <v>1833</v>
      </c>
      <c r="E55" s="49">
        <f t="shared" si="37"/>
        <v>1</v>
      </c>
      <c r="F55" s="3">
        <f t="shared" ref="F55:F72" si="38">E55/D55</f>
        <v>5.455537370430987E-4</v>
      </c>
      <c r="G55" s="2">
        <v>0.4</v>
      </c>
      <c r="H55" s="3">
        <f t="shared" ref="H55:H71" si="39">C55*F55/(1+(1-G55)*C55*F55)</f>
        <v>2.1793614470960007E-3</v>
      </c>
      <c r="I55" s="3">
        <f t="shared" ref="I55:I72" si="40">1-H55</f>
        <v>0.99782063855290404</v>
      </c>
      <c r="J55" s="5">
        <f>I54*J54</f>
        <v>99507.874015748035</v>
      </c>
      <c r="K55" s="5">
        <f t="shared" ref="K55:K72" si="41">J55*H55</f>
        <v>216.86362431240715</v>
      </c>
      <c r="L55" s="5">
        <f t="shared" ref="L55:L71" si="42">C55*(J56+G55*K55)</f>
        <v>397511.02336464234</v>
      </c>
      <c r="M55" s="5">
        <f t="shared" si="32"/>
        <v>7276007.6598964678</v>
      </c>
      <c r="N55" s="33">
        <f t="shared" ref="N55:N72" si="43">M55/J55</f>
        <v>73.119918718643035</v>
      </c>
      <c r="O55" s="4"/>
      <c r="Q55" s="27" t="s">
        <v>36</v>
      </c>
      <c r="R55" s="29">
        <f t="shared" si="33"/>
        <v>99507.874015748035</v>
      </c>
      <c r="S55" s="29">
        <f t="shared" si="34"/>
        <v>397511.02336464234</v>
      </c>
      <c r="T55" s="35">
        <f t="shared" si="35"/>
        <v>73.119918718643035</v>
      </c>
      <c r="U55" s="42">
        <v>0.96170886472285344</v>
      </c>
      <c r="V55" s="43">
        <f>1-U55</f>
        <v>3.829113527714656E-2</v>
      </c>
      <c r="W55" s="29">
        <f t="shared" ref="W55:W72" si="44">S55*U55</f>
        <v>382289.87499482988</v>
      </c>
      <c r="X55" s="29">
        <f t="shared" si="36"/>
        <v>6480311.095484497</v>
      </c>
      <c r="Y55" s="35">
        <f t="shared" ref="Y55:Y72" si="45">X55/R55</f>
        <v>65.123601117826396</v>
      </c>
      <c r="Z55" s="36">
        <f t="shared" ref="Z55:Z72" si="46">T55-Y55</f>
        <v>7.9963176008166386</v>
      </c>
    </row>
    <row r="56" spans="1:26" s="2" customFormat="1" ht="13.2" x14ac:dyDescent="0.25">
      <c r="A56" s="2">
        <v>3</v>
      </c>
      <c r="B56" s="1" t="s">
        <v>37</v>
      </c>
      <c r="C56" s="1">
        <v>5</v>
      </c>
      <c r="D56" s="49">
        <f t="shared" si="37"/>
        <v>3118</v>
      </c>
      <c r="E56" s="49">
        <f t="shared" si="37"/>
        <v>1</v>
      </c>
      <c r="F56" s="3">
        <f t="shared" si="38"/>
        <v>3.2071840923669016E-4</v>
      </c>
      <c r="G56" s="2">
        <v>0.5</v>
      </c>
      <c r="H56" s="3">
        <f t="shared" si="39"/>
        <v>1.6023073225444639E-3</v>
      </c>
      <c r="I56" s="3">
        <f t="shared" si="40"/>
        <v>0.99839769267745548</v>
      </c>
      <c r="J56" s="5">
        <f t="shared" ref="J56:J72" si="47">I55*J55</f>
        <v>99291.01039143563</v>
      </c>
      <c r="K56" s="5">
        <f t="shared" si="41"/>
        <v>159.09471301303577</v>
      </c>
      <c r="L56" s="5">
        <f t="shared" si="42"/>
        <v>496057.31517464557</v>
      </c>
      <c r="M56" s="5">
        <f t="shared" si="32"/>
        <v>6878496.6365318252</v>
      </c>
      <c r="N56" s="33">
        <f t="shared" si="43"/>
        <v>69.27612690629978</v>
      </c>
      <c r="O56" s="4"/>
      <c r="Q56" s="27" t="s">
        <v>38</v>
      </c>
      <c r="R56" s="29">
        <f t="shared" si="33"/>
        <v>99291.01039143563</v>
      </c>
      <c r="S56" s="29">
        <f t="shared" si="34"/>
        <v>496057.31517464557</v>
      </c>
      <c r="T56" s="35">
        <f t="shared" si="35"/>
        <v>69.27612690629978</v>
      </c>
      <c r="U56" s="42">
        <v>0.96170886472285344</v>
      </c>
      <c r="V56" s="43">
        <f>1-U56</f>
        <v>3.829113527714656E-2</v>
      </c>
      <c r="W56" s="29">
        <f t="shared" si="44"/>
        <v>477062.7174140751</v>
      </c>
      <c r="X56" s="29">
        <f t="shared" si="36"/>
        <v>6098021.2204896668</v>
      </c>
      <c r="Y56" s="35">
        <f t="shared" si="45"/>
        <v>61.415642729884567</v>
      </c>
      <c r="Z56" s="36">
        <f t="shared" si="46"/>
        <v>7.8604841764152127</v>
      </c>
    </row>
    <row r="57" spans="1:26" s="2" customFormat="1" ht="13.2" x14ac:dyDescent="0.25">
      <c r="A57" s="2">
        <v>4</v>
      </c>
      <c r="B57" s="1" t="s">
        <v>39</v>
      </c>
      <c r="C57" s="1">
        <v>5</v>
      </c>
      <c r="D57" s="49">
        <f t="shared" si="37"/>
        <v>3560</v>
      </c>
      <c r="E57" s="49">
        <f t="shared" si="37"/>
        <v>3</v>
      </c>
      <c r="F57" s="3">
        <f t="shared" si="38"/>
        <v>8.4269662921348317E-4</v>
      </c>
      <c r="G57" s="2">
        <v>0.5</v>
      </c>
      <c r="H57" s="3">
        <f t="shared" si="39"/>
        <v>4.2046250875963555E-3</v>
      </c>
      <c r="I57" s="3">
        <f t="shared" si="40"/>
        <v>0.99579537491240366</v>
      </c>
      <c r="J57" s="5">
        <f t="shared" si="47"/>
        <v>99131.915678422592</v>
      </c>
      <c r="K57" s="5">
        <f t="shared" si="41"/>
        <v>416.81253964298213</v>
      </c>
      <c r="L57" s="5">
        <f t="shared" si="42"/>
        <v>494617.54704300547</v>
      </c>
      <c r="M57" s="5">
        <f t="shared" si="32"/>
        <v>6382439.3213571794</v>
      </c>
      <c r="N57" s="33">
        <f t="shared" si="43"/>
        <v>64.383294498831162</v>
      </c>
      <c r="O57" s="4"/>
      <c r="Q57" s="27" t="s">
        <v>40</v>
      </c>
      <c r="R57" s="29">
        <f t="shared" si="33"/>
        <v>99131.915678422592</v>
      </c>
      <c r="S57" s="29">
        <f t="shared" si="34"/>
        <v>494617.54704300547</v>
      </c>
      <c r="T57" s="35">
        <f t="shared" si="35"/>
        <v>64.383294498831162</v>
      </c>
      <c r="U57" s="42">
        <v>0.96170886472285344</v>
      </c>
      <c r="V57" s="43">
        <f>1-U57</f>
        <v>3.829113527714656E-2</v>
      </c>
      <c r="W57" s="29">
        <f t="shared" si="44"/>
        <v>475678.07963873132</v>
      </c>
      <c r="X57" s="29">
        <f t="shared" si="36"/>
        <v>5620958.5030755913</v>
      </c>
      <c r="Y57" s="35">
        <f t="shared" si="45"/>
        <v>56.701804505721555</v>
      </c>
      <c r="Z57" s="36">
        <f t="shared" si="46"/>
        <v>7.6814899931096079</v>
      </c>
    </row>
    <row r="58" spans="1:26" s="2" customFormat="1" ht="13.2" x14ac:dyDescent="0.25">
      <c r="A58" s="2">
        <v>5</v>
      </c>
      <c r="B58" s="1" t="s">
        <v>41</v>
      </c>
      <c r="C58" s="1">
        <v>5</v>
      </c>
      <c r="D58" s="49">
        <f t="shared" si="37"/>
        <v>3664</v>
      </c>
      <c r="E58" s="49">
        <f t="shared" si="37"/>
        <v>2</v>
      </c>
      <c r="F58" s="3">
        <f t="shared" si="38"/>
        <v>5.4585152838427945E-4</v>
      </c>
      <c r="G58" s="2">
        <v>0.5</v>
      </c>
      <c r="H58" s="3">
        <f t="shared" si="39"/>
        <v>2.7255382938130277E-3</v>
      </c>
      <c r="I58" s="3">
        <f t="shared" si="40"/>
        <v>0.99727446170618694</v>
      </c>
      <c r="J58" s="5">
        <f t="shared" si="47"/>
        <v>98715.10313877961</v>
      </c>
      <c r="K58" s="5">
        <f t="shared" si="41"/>
        <v>269.05179378244645</v>
      </c>
      <c r="L58" s="5">
        <f t="shared" si="42"/>
        <v>492902.88620944193</v>
      </c>
      <c r="M58" s="5">
        <f t="shared" si="32"/>
        <v>5887821.7743141744</v>
      </c>
      <c r="N58" s="33">
        <f t="shared" si="43"/>
        <v>59.644589197629884</v>
      </c>
      <c r="O58" s="4"/>
      <c r="Q58" s="27" t="s">
        <v>42</v>
      </c>
      <c r="R58" s="29">
        <f t="shared" si="33"/>
        <v>98715.10313877961</v>
      </c>
      <c r="S58" s="29">
        <f t="shared" si="34"/>
        <v>492902.88620944193</v>
      </c>
      <c r="T58" s="35">
        <f t="shared" si="35"/>
        <v>59.644589197629884</v>
      </c>
      <c r="U58" s="42">
        <v>0.96170886472285344</v>
      </c>
      <c r="V58" s="43">
        <f>1-U58</f>
        <v>3.829113527714656E-2</v>
      </c>
      <c r="W58" s="29">
        <f t="shared" si="44"/>
        <v>474029.07511510019</v>
      </c>
      <c r="X58" s="29">
        <f t="shared" si="36"/>
        <v>5145280.4234368596</v>
      </c>
      <c r="Y58" s="35">
        <f t="shared" si="45"/>
        <v>52.122524921068219</v>
      </c>
      <c r="Z58" s="36">
        <f t="shared" si="46"/>
        <v>7.5220642765616645</v>
      </c>
    </row>
    <row r="59" spans="1:26" s="2" customFormat="1" ht="13.2" x14ac:dyDescent="0.25">
      <c r="A59" s="2">
        <v>6</v>
      </c>
      <c r="B59" s="1" t="s">
        <v>43</v>
      </c>
      <c r="C59" s="1">
        <v>5</v>
      </c>
      <c r="D59" s="49">
        <f t="shared" si="37"/>
        <v>3882</v>
      </c>
      <c r="E59" s="49">
        <f t="shared" si="37"/>
        <v>2</v>
      </c>
      <c r="F59" s="3">
        <f t="shared" si="38"/>
        <v>5.1519835136527566E-4</v>
      </c>
      <c r="G59" s="2">
        <v>0.5</v>
      </c>
      <c r="H59" s="3">
        <f t="shared" si="39"/>
        <v>2.5726781579624393E-3</v>
      </c>
      <c r="I59" s="3">
        <f t="shared" si="40"/>
        <v>0.99742732184203753</v>
      </c>
      <c r="J59" s="5">
        <f t="shared" si="47"/>
        <v>98446.051344997162</v>
      </c>
      <c r="K59" s="5">
        <f t="shared" si="41"/>
        <v>253.27000603292302</v>
      </c>
      <c r="L59" s="5">
        <f t="shared" si="42"/>
        <v>491597.08170990349</v>
      </c>
      <c r="M59" s="5">
        <f t="shared" si="32"/>
        <v>5394918.8881047321</v>
      </c>
      <c r="N59" s="33">
        <f t="shared" si="43"/>
        <v>54.800764625882493</v>
      </c>
      <c r="O59" s="4"/>
      <c r="Q59" s="27" t="s">
        <v>44</v>
      </c>
      <c r="R59" s="29">
        <f t="shared" si="33"/>
        <v>98446.051344997162</v>
      </c>
      <c r="S59" s="29">
        <f t="shared" si="34"/>
        <v>491597.08170990349</v>
      </c>
      <c r="T59" s="35">
        <f t="shared" si="35"/>
        <v>54.800764625882493</v>
      </c>
      <c r="U59" s="42">
        <v>0.963091689110254</v>
      </c>
      <c r="V59" s="43">
        <f t="shared" ref="V59:V72" si="48">1-U59</f>
        <v>3.6908310889745999E-2</v>
      </c>
      <c r="W59" s="29">
        <f t="shared" si="44"/>
        <v>473453.06378566253</v>
      </c>
      <c r="X59" s="29">
        <f t="shared" si="36"/>
        <v>4671251.3483217591</v>
      </c>
      <c r="Y59" s="35">
        <f t="shared" si="45"/>
        <v>47.449859943612083</v>
      </c>
      <c r="Z59" s="36">
        <f t="shared" si="46"/>
        <v>7.3509046822704107</v>
      </c>
    </row>
    <row r="60" spans="1:26" s="2" customFormat="1" ht="13.2" x14ac:dyDescent="0.25">
      <c r="A60" s="2">
        <v>7</v>
      </c>
      <c r="B60" s="1" t="s">
        <v>45</v>
      </c>
      <c r="C60" s="1">
        <v>5</v>
      </c>
      <c r="D60" s="49">
        <f t="shared" si="37"/>
        <v>4175</v>
      </c>
      <c r="E60" s="49">
        <f t="shared" si="37"/>
        <v>10</v>
      </c>
      <c r="F60" s="3">
        <f t="shared" si="38"/>
        <v>2.3952095808383233E-3</v>
      </c>
      <c r="G60" s="2">
        <v>0.5</v>
      </c>
      <c r="H60" s="3">
        <f t="shared" si="39"/>
        <v>1.1904761904761906E-2</v>
      </c>
      <c r="I60" s="3">
        <f t="shared" si="40"/>
        <v>0.98809523809523814</v>
      </c>
      <c r="J60" s="5">
        <f t="shared" si="47"/>
        <v>98192.78133896424</v>
      </c>
      <c r="K60" s="5">
        <f t="shared" si="41"/>
        <v>1168.9616826067172</v>
      </c>
      <c r="L60" s="5">
        <f t="shared" si="42"/>
        <v>488041.50248830445</v>
      </c>
      <c r="M60" s="5">
        <f t="shared" si="32"/>
        <v>4903321.8063948285</v>
      </c>
      <c r="N60" s="33">
        <f t="shared" si="43"/>
        <v>49.935664715193511</v>
      </c>
      <c r="O60" s="4"/>
      <c r="Q60" s="27" t="s">
        <v>46</v>
      </c>
      <c r="R60" s="29">
        <f t="shared" si="33"/>
        <v>98192.78133896424</v>
      </c>
      <c r="S60" s="29">
        <f t="shared" si="34"/>
        <v>488041.50248830445</v>
      </c>
      <c r="T60" s="35">
        <f t="shared" si="35"/>
        <v>49.935664715193511</v>
      </c>
      <c r="U60" s="42">
        <v>0.95736753435116873</v>
      </c>
      <c r="V60" s="43">
        <f t="shared" si="48"/>
        <v>4.2632465648831275E-2</v>
      </c>
      <c r="W60" s="29">
        <f t="shared" si="44"/>
        <v>467235.08989826782</v>
      </c>
      <c r="X60" s="29">
        <f t="shared" si="36"/>
        <v>4197798.2845360963</v>
      </c>
      <c r="Y60" s="35">
        <f t="shared" si="45"/>
        <v>42.750579292027368</v>
      </c>
      <c r="Z60" s="36">
        <f t="shared" si="46"/>
        <v>7.185085423166143</v>
      </c>
    </row>
    <row r="61" spans="1:26" s="2" customFormat="1" ht="13.2" x14ac:dyDescent="0.25">
      <c r="A61" s="2">
        <v>8</v>
      </c>
      <c r="B61" s="1" t="s">
        <v>47</v>
      </c>
      <c r="C61" s="1">
        <v>5</v>
      </c>
      <c r="D61" s="49">
        <f t="shared" si="37"/>
        <v>4354</v>
      </c>
      <c r="E61" s="49">
        <f t="shared" si="37"/>
        <v>11</v>
      </c>
      <c r="F61" s="3">
        <f t="shared" si="38"/>
        <v>2.5264124942581535E-3</v>
      </c>
      <c r="G61" s="2">
        <v>0.5</v>
      </c>
      <c r="H61" s="3">
        <f t="shared" si="39"/>
        <v>1.2552778728745865E-2</v>
      </c>
      <c r="I61" s="3">
        <f t="shared" si="40"/>
        <v>0.98744722127125417</v>
      </c>
      <c r="J61" s="5">
        <f t="shared" si="47"/>
        <v>97023.819656357533</v>
      </c>
      <c r="K61" s="5">
        <f t="shared" si="41"/>
        <v>1217.9185395639997</v>
      </c>
      <c r="L61" s="5">
        <f t="shared" si="42"/>
        <v>482074.30193287774</v>
      </c>
      <c r="M61" s="5">
        <f t="shared" si="32"/>
        <v>4415280.3039065236</v>
      </c>
      <c r="N61" s="33">
        <f t="shared" si="43"/>
        <v>45.507178747906678</v>
      </c>
      <c r="O61" s="4"/>
      <c r="Q61" s="27" t="s">
        <v>48</v>
      </c>
      <c r="R61" s="29">
        <f t="shared" si="33"/>
        <v>97023.819656357533</v>
      </c>
      <c r="S61" s="29">
        <f t="shared" si="34"/>
        <v>482074.30193287774</v>
      </c>
      <c r="T61" s="35">
        <f t="shared" si="35"/>
        <v>45.507178747906678</v>
      </c>
      <c r="U61" s="42">
        <v>0.95681081085376496</v>
      </c>
      <c r="V61" s="43">
        <f t="shared" si="48"/>
        <v>4.3189189146235041E-2</v>
      </c>
      <c r="W61" s="29">
        <f t="shared" si="44"/>
        <v>461253.90372415946</v>
      </c>
      <c r="X61" s="29">
        <f t="shared" si="36"/>
        <v>3730563.1946378285</v>
      </c>
      <c r="Y61" s="35">
        <f t="shared" si="45"/>
        <v>38.449972469140796</v>
      </c>
      <c r="Z61" s="36">
        <f t="shared" si="46"/>
        <v>7.0572062787658822</v>
      </c>
    </row>
    <row r="62" spans="1:26" s="2" customFormat="1" ht="13.2" x14ac:dyDescent="0.25">
      <c r="A62" s="2">
        <v>9</v>
      </c>
      <c r="B62" s="1" t="s">
        <v>49</v>
      </c>
      <c r="C62" s="1">
        <v>5</v>
      </c>
      <c r="D62" s="49">
        <f t="shared" si="37"/>
        <v>4277</v>
      </c>
      <c r="E62" s="49">
        <f t="shared" si="37"/>
        <v>14</v>
      </c>
      <c r="F62" s="3">
        <f t="shared" si="38"/>
        <v>3.2733224222585926E-3</v>
      </c>
      <c r="G62" s="2">
        <v>0.5</v>
      </c>
      <c r="H62" s="3">
        <f t="shared" si="39"/>
        <v>1.6233766233766236E-2</v>
      </c>
      <c r="I62" s="3">
        <f t="shared" si="40"/>
        <v>0.98376623376623373</v>
      </c>
      <c r="J62" s="5">
        <f t="shared" si="47"/>
        <v>95805.901116793539</v>
      </c>
      <c r="K62" s="5">
        <f t="shared" si="41"/>
        <v>1555.2906025453499</v>
      </c>
      <c r="L62" s="5">
        <f t="shared" si="42"/>
        <v>475141.2790776043</v>
      </c>
      <c r="M62" s="5">
        <f t="shared" si="32"/>
        <v>3933206.0019736462</v>
      </c>
      <c r="N62" s="33">
        <f t="shared" si="43"/>
        <v>41.053901232856376</v>
      </c>
      <c r="O62" s="4"/>
      <c r="Q62" s="27" t="s">
        <v>50</v>
      </c>
      <c r="R62" s="29">
        <f t="shared" si="33"/>
        <v>95805.901116793539</v>
      </c>
      <c r="S62" s="29">
        <f t="shared" si="34"/>
        <v>475141.2790776043</v>
      </c>
      <c r="T62" s="35">
        <f t="shared" si="35"/>
        <v>41.053901232856376</v>
      </c>
      <c r="U62" s="42">
        <v>0.94800928093814252</v>
      </c>
      <c r="V62" s="43">
        <f t="shared" si="48"/>
        <v>5.1990719061857482E-2</v>
      </c>
      <c r="W62" s="29">
        <f t="shared" si="44"/>
        <v>450438.34232238895</v>
      </c>
      <c r="X62" s="29">
        <f t="shared" si="36"/>
        <v>3269309.2909136689</v>
      </c>
      <c r="Y62" s="35">
        <f t="shared" si="45"/>
        <v>34.124299785335467</v>
      </c>
      <c r="Z62" s="36">
        <f t="shared" si="46"/>
        <v>6.9296014475209091</v>
      </c>
    </row>
    <row r="63" spans="1:26" s="2" customFormat="1" ht="13.2" x14ac:dyDescent="0.25">
      <c r="A63" s="2">
        <v>10</v>
      </c>
      <c r="B63" s="1" t="s">
        <v>51</v>
      </c>
      <c r="C63" s="1">
        <v>5</v>
      </c>
      <c r="D63" s="49">
        <f t="shared" si="37"/>
        <v>5022</v>
      </c>
      <c r="E63" s="49">
        <f t="shared" si="37"/>
        <v>22</v>
      </c>
      <c r="F63" s="3">
        <f t="shared" si="38"/>
        <v>4.3807248108323378E-3</v>
      </c>
      <c r="G63" s="2">
        <v>0.5</v>
      </c>
      <c r="H63" s="3">
        <f t="shared" si="39"/>
        <v>2.1666338388812292E-2</v>
      </c>
      <c r="I63" s="3">
        <f t="shared" si="40"/>
        <v>0.97833366161118773</v>
      </c>
      <c r="J63" s="5">
        <f t="shared" si="47"/>
        <v>94250.610514248183</v>
      </c>
      <c r="K63" s="5">
        <f t="shared" si="41"/>
        <v>2042.0656207538509</v>
      </c>
      <c r="L63" s="5">
        <f t="shared" si="42"/>
        <v>466147.88851935638</v>
      </c>
      <c r="M63" s="5">
        <f t="shared" si="32"/>
        <v>3458064.7228960418</v>
      </c>
      <c r="N63" s="33">
        <f t="shared" si="43"/>
        <v>36.690104223497571</v>
      </c>
      <c r="O63" s="4"/>
      <c r="Q63" s="27" t="s">
        <v>52</v>
      </c>
      <c r="R63" s="29">
        <f t="shared" si="33"/>
        <v>94250.610514248183</v>
      </c>
      <c r="S63" s="29">
        <f t="shared" si="34"/>
        <v>466147.88851935638</v>
      </c>
      <c r="T63" s="35">
        <f t="shared" si="35"/>
        <v>36.690104223497571</v>
      </c>
      <c r="U63" s="42">
        <v>0.94216194080535964</v>
      </c>
      <c r="V63" s="43">
        <f t="shared" si="48"/>
        <v>5.7838059194640357E-2</v>
      </c>
      <c r="W63" s="29">
        <f t="shared" si="44"/>
        <v>439186.79934971721</v>
      </c>
      <c r="X63" s="29">
        <f t="shared" si="36"/>
        <v>2818870.9485912798</v>
      </c>
      <c r="Y63" s="35">
        <f t="shared" si="45"/>
        <v>29.908251344060435</v>
      </c>
      <c r="Z63" s="36">
        <f t="shared" si="46"/>
        <v>6.7818528794371353</v>
      </c>
    </row>
    <row r="64" spans="1:26" s="2" customFormat="1" ht="13.2" x14ac:dyDescent="0.25">
      <c r="A64" s="2">
        <v>11</v>
      </c>
      <c r="B64" s="1" t="s">
        <v>53</v>
      </c>
      <c r="C64" s="1">
        <v>5</v>
      </c>
      <c r="D64" s="49">
        <f t="shared" si="37"/>
        <v>5496</v>
      </c>
      <c r="E64" s="49">
        <f t="shared" si="37"/>
        <v>38</v>
      </c>
      <c r="F64" s="3">
        <f t="shared" si="38"/>
        <v>6.9141193595342069E-3</v>
      </c>
      <c r="G64" s="2">
        <v>0.5</v>
      </c>
      <c r="H64" s="3">
        <f t="shared" si="39"/>
        <v>3.3983187265247725E-2</v>
      </c>
      <c r="I64" s="3">
        <f t="shared" si="40"/>
        <v>0.96601681273475226</v>
      </c>
      <c r="J64" s="5">
        <f t="shared" si="47"/>
        <v>92208.544893494342</v>
      </c>
      <c r="K64" s="5">
        <f t="shared" si="41"/>
        <v>3133.5402485716199</v>
      </c>
      <c r="L64" s="5">
        <f t="shared" si="42"/>
        <v>453208.87384604267</v>
      </c>
      <c r="M64" s="5">
        <f t="shared" si="32"/>
        <v>2991916.8343766853</v>
      </c>
      <c r="N64" s="33">
        <f t="shared" si="43"/>
        <v>32.447283902294572</v>
      </c>
      <c r="O64" s="4"/>
      <c r="Q64" s="27" t="s">
        <v>54</v>
      </c>
      <c r="R64" s="29">
        <f t="shared" si="33"/>
        <v>92208.544893494342</v>
      </c>
      <c r="S64" s="29">
        <f t="shared" si="34"/>
        <v>453208.87384604267</v>
      </c>
      <c r="T64" s="35">
        <f t="shared" si="35"/>
        <v>32.447283902294572</v>
      </c>
      <c r="U64" s="42">
        <v>0.92489605986448908</v>
      </c>
      <c r="V64" s="43">
        <f t="shared" si="48"/>
        <v>7.5103940135510916E-2</v>
      </c>
      <c r="W64" s="29">
        <f t="shared" si="44"/>
        <v>419171.10171582719</v>
      </c>
      <c r="X64" s="29">
        <f t="shared" si="36"/>
        <v>2379684.1492415625</v>
      </c>
      <c r="Y64" s="35">
        <f t="shared" si="45"/>
        <v>25.80763151604031</v>
      </c>
      <c r="Z64" s="36">
        <f t="shared" si="46"/>
        <v>6.6396523862542622</v>
      </c>
    </row>
    <row r="65" spans="1:26" s="2" customFormat="1" ht="13.2" x14ac:dyDescent="0.25">
      <c r="A65" s="2">
        <v>12</v>
      </c>
      <c r="B65" s="1" t="s">
        <v>55</v>
      </c>
      <c r="C65" s="1">
        <v>5</v>
      </c>
      <c r="D65" s="49">
        <f t="shared" si="37"/>
        <v>5191</v>
      </c>
      <c r="E65" s="49">
        <f t="shared" si="37"/>
        <v>47</v>
      </c>
      <c r="F65" s="3">
        <f t="shared" si="38"/>
        <v>9.0541321518011943E-3</v>
      </c>
      <c r="G65" s="2">
        <v>0.5</v>
      </c>
      <c r="H65" s="3">
        <f t="shared" si="39"/>
        <v>4.4268625788829237E-2</v>
      </c>
      <c r="I65" s="3">
        <f t="shared" si="40"/>
        <v>0.95573137421117071</v>
      </c>
      <c r="J65" s="5">
        <f t="shared" si="47"/>
        <v>89075.004644922723</v>
      </c>
      <c r="K65" s="5">
        <f t="shared" si="41"/>
        <v>3943.2280477643103</v>
      </c>
      <c r="L65" s="5">
        <f t="shared" si="42"/>
        <v>435516.95310520276</v>
      </c>
      <c r="M65" s="5">
        <f t="shared" si="32"/>
        <v>2538707.9605306424</v>
      </c>
      <c r="N65" s="33">
        <f t="shared" si="43"/>
        <v>28.500789538553775</v>
      </c>
      <c r="O65" s="4"/>
      <c r="Q65" s="27" t="s">
        <v>56</v>
      </c>
      <c r="R65" s="29">
        <f t="shared" si="33"/>
        <v>89075.004644922723</v>
      </c>
      <c r="S65" s="29">
        <f t="shared" si="34"/>
        <v>435516.95310520276</v>
      </c>
      <c r="T65" s="35">
        <f t="shared" si="35"/>
        <v>28.500789538553775</v>
      </c>
      <c r="U65" s="42">
        <v>0.89970667843387275</v>
      </c>
      <c r="V65" s="43">
        <f t="shared" si="48"/>
        <v>0.10029332156612725</v>
      </c>
      <c r="W65" s="29">
        <f t="shared" si="44"/>
        <v>391837.51127992268</v>
      </c>
      <c r="X65" s="29">
        <f t="shared" si="36"/>
        <v>1960513.0475257353</v>
      </c>
      <c r="Y65" s="35">
        <f t="shared" si="45"/>
        <v>22.009687850602706</v>
      </c>
      <c r="Z65" s="36">
        <f t="shared" si="46"/>
        <v>6.491101687951069</v>
      </c>
    </row>
    <row r="66" spans="1:26" s="2" customFormat="1" ht="13.2" x14ac:dyDescent="0.25">
      <c r="A66" s="2">
        <v>13</v>
      </c>
      <c r="B66" s="1" t="s">
        <v>57</v>
      </c>
      <c r="C66" s="1">
        <v>5</v>
      </c>
      <c r="D66" s="49">
        <f t="shared" si="37"/>
        <v>4951</v>
      </c>
      <c r="E66" s="49">
        <f t="shared" si="37"/>
        <v>42</v>
      </c>
      <c r="F66" s="3">
        <f t="shared" si="38"/>
        <v>8.4831347202585332E-3</v>
      </c>
      <c r="G66" s="2">
        <v>0.5</v>
      </c>
      <c r="H66" s="3">
        <f t="shared" si="39"/>
        <v>4.1534810126582278E-2</v>
      </c>
      <c r="I66" s="3">
        <f t="shared" si="40"/>
        <v>0.95846518987341778</v>
      </c>
      <c r="J66" s="5">
        <f t="shared" si="47"/>
        <v>85131.776597158401</v>
      </c>
      <c r="K66" s="5">
        <f t="shared" si="41"/>
        <v>3535.9321767015949</v>
      </c>
      <c r="L66" s="5">
        <f t="shared" si="42"/>
        <v>416819.05254403804</v>
      </c>
      <c r="M66" s="5">
        <f t="shared" si="32"/>
        <v>2103191.0074254395</v>
      </c>
      <c r="N66" s="33">
        <f t="shared" si="43"/>
        <v>24.705122945779586</v>
      </c>
      <c r="O66" s="4"/>
      <c r="Q66" s="27" t="s">
        <v>58</v>
      </c>
      <c r="R66" s="29">
        <f t="shared" si="33"/>
        <v>85131.776597158401</v>
      </c>
      <c r="S66" s="29">
        <f t="shared" si="34"/>
        <v>416819.05254403804</v>
      </c>
      <c r="T66" s="35">
        <f t="shared" si="35"/>
        <v>24.705122945779586</v>
      </c>
      <c r="U66" s="42">
        <v>0.86438699185239576</v>
      </c>
      <c r="V66" s="43">
        <f t="shared" si="48"/>
        <v>0.13561300814760424</v>
      </c>
      <c r="W66" s="29">
        <f t="shared" si="44"/>
        <v>360292.96697530674</v>
      </c>
      <c r="X66" s="29">
        <f t="shared" si="36"/>
        <v>1568675.5362458127</v>
      </c>
      <c r="Y66" s="35">
        <f t="shared" si="45"/>
        <v>18.426439561677999</v>
      </c>
      <c r="Z66" s="36">
        <f t="shared" si="46"/>
        <v>6.278683384101587</v>
      </c>
    </row>
    <row r="67" spans="1:26" s="2" customFormat="1" ht="13.2" x14ac:dyDescent="0.25">
      <c r="A67" s="2">
        <v>14</v>
      </c>
      <c r="B67" s="1" t="s">
        <v>59</v>
      </c>
      <c r="C67" s="1">
        <v>5</v>
      </c>
      <c r="D67" s="49">
        <f t="shared" si="37"/>
        <v>3869</v>
      </c>
      <c r="E67" s="49">
        <f t="shared" si="37"/>
        <v>49</v>
      </c>
      <c r="F67" s="3">
        <f t="shared" si="38"/>
        <v>1.2664771258723184E-2</v>
      </c>
      <c r="G67" s="2">
        <v>0.5</v>
      </c>
      <c r="H67" s="3">
        <f t="shared" si="39"/>
        <v>6.1380433421019662E-2</v>
      </c>
      <c r="I67" s="3">
        <f t="shared" si="40"/>
        <v>0.93861956657898038</v>
      </c>
      <c r="J67" s="5">
        <f t="shared" si="47"/>
        <v>81595.844420456808</v>
      </c>
      <c r="K67" s="5">
        <f t="shared" si="41"/>
        <v>5008.3882958817276</v>
      </c>
      <c r="L67" s="5">
        <f t="shared" si="42"/>
        <v>395458.25136257976</v>
      </c>
      <c r="M67" s="5">
        <f t="shared" si="32"/>
        <v>1686371.9548814017</v>
      </c>
      <c r="N67" s="33">
        <f t="shared" si="43"/>
        <v>20.667375487796448</v>
      </c>
      <c r="O67" s="4"/>
      <c r="Q67" s="27" t="s">
        <v>60</v>
      </c>
      <c r="R67" s="29">
        <f t="shared" si="33"/>
        <v>81595.844420456808</v>
      </c>
      <c r="S67" s="29">
        <f t="shared" si="34"/>
        <v>395458.25136257976</v>
      </c>
      <c r="T67" s="35">
        <f t="shared" si="35"/>
        <v>20.667375487796448</v>
      </c>
      <c r="U67" s="42">
        <v>0.82345390469096191</v>
      </c>
      <c r="V67" s="43">
        <f t="shared" si="48"/>
        <v>0.17654609530903809</v>
      </c>
      <c r="W67" s="29">
        <f t="shared" si="44"/>
        <v>325641.64122677624</v>
      </c>
      <c r="X67" s="29">
        <f t="shared" si="36"/>
        <v>1208382.569270506</v>
      </c>
      <c r="Y67" s="35">
        <f t="shared" si="45"/>
        <v>14.809364102463455</v>
      </c>
      <c r="Z67" s="36">
        <f t="shared" si="46"/>
        <v>5.8580113853329934</v>
      </c>
    </row>
    <row r="68" spans="1:26" s="2" customFormat="1" ht="13.2" x14ac:dyDescent="0.25">
      <c r="A68" s="2">
        <v>15</v>
      </c>
      <c r="B68" s="1" t="s">
        <v>61</v>
      </c>
      <c r="C68" s="1">
        <v>5</v>
      </c>
      <c r="D68" s="49">
        <f t="shared" si="37"/>
        <v>3064</v>
      </c>
      <c r="E68" s="49">
        <f t="shared" si="37"/>
        <v>74</v>
      </c>
      <c r="F68" s="3">
        <f t="shared" si="38"/>
        <v>2.4151436031331592E-2</v>
      </c>
      <c r="G68" s="2">
        <v>0.5</v>
      </c>
      <c r="H68" s="3">
        <f t="shared" si="39"/>
        <v>0.11388119421360418</v>
      </c>
      <c r="I68" s="3">
        <f t="shared" si="40"/>
        <v>0.88611880578639579</v>
      </c>
      <c r="J68" s="5">
        <f t="shared" si="47"/>
        <v>76587.456124575081</v>
      </c>
      <c r="K68" s="5">
        <f t="shared" si="41"/>
        <v>8721.8709652486232</v>
      </c>
      <c r="L68" s="5">
        <f t="shared" si="42"/>
        <v>361132.60320975381</v>
      </c>
      <c r="M68" s="5">
        <f t="shared" si="32"/>
        <v>1290913.7035188219</v>
      </c>
      <c r="N68" s="33">
        <f t="shared" si="43"/>
        <v>16.855419527436144</v>
      </c>
      <c r="O68" s="4"/>
      <c r="Q68" s="27" t="s">
        <v>62</v>
      </c>
      <c r="R68" s="29">
        <f t="shared" si="33"/>
        <v>76587.456124575081</v>
      </c>
      <c r="S68" s="29">
        <f t="shared" si="34"/>
        <v>361132.60320975381</v>
      </c>
      <c r="T68" s="35">
        <f t="shared" si="35"/>
        <v>16.855419527436144</v>
      </c>
      <c r="U68" s="42">
        <v>0.7557222850963411</v>
      </c>
      <c r="V68" s="43">
        <f t="shared" si="48"/>
        <v>0.2442777149036589</v>
      </c>
      <c r="W68" s="29">
        <f t="shared" si="44"/>
        <v>272915.95612046542</v>
      </c>
      <c r="X68" s="29">
        <f t="shared" si="36"/>
        <v>882740.92804372986</v>
      </c>
      <c r="Y68" s="35">
        <f t="shared" si="45"/>
        <v>11.525920466765307</v>
      </c>
      <c r="Z68" s="36">
        <f t="shared" si="46"/>
        <v>5.3294990606708375</v>
      </c>
    </row>
    <row r="69" spans="1:26" s="2" customFormat="1" ht="13.2" x14ac:dyDescent="0.25">
      <c r="A69" s="2">
        <v>16</v>
      </c>
      <c r="B69" s="1" t="s">
        <v>63</v>
      </c>
      <c r="C69" s="1">
        <v>5</v>
      </c>
      <c r="D69" s="49">
        <f t="shared" si="37"/>
        <v>2267</v>
      </c>
      <c r="E69" s="49">
        <f t="shared" si="37"/>
        <v>74</v>
      </c>
      <c r="F69" s="3">
        <f t="shared" si="38"/>
        <v>3.2642258491398325E-2</v>
      </c>
      <c r="G69" s="2">
        <v>0.5</v>
      </c>
      <c r="H69" s="3">
        <f t="shared" si="39"/>
        <v>0.15089722675367048</v>
      </c>
      <c r="I69" s="3">
        <f t="shared" si="40"/>
        <v>0.84910277324632955</v>
      </c>
      <c r="J69" s="5">
        <f t="shared" si="47"/>
        <v>67865.585159326452</v>
      </c>
      <c r="K69" s="5">
        <f t="shared" si="41"/>
        <v>10240.728592557418</v>
      </c>
      <c r="L69" s="5">
        <f t="shared" si="42"/>
        <v>313726.10431523871</v>
      </c>
      <c r="M69" s="5">
        <f t="shared" si="32"/>
        <v>929781.1003090681</v>
      </c>
      <c r="N69" s="33">
        <f t="shared" si="43"/>
        <v>13.70033276993402</v>
      </c>
      <c r="O69" s="4"/>
      <c r="Q69" s="27" t="s">
        <v>64</v>
      </c>
      <c r="R69" s="29">
        <f t="shared" si="33"/>
        <v>67865.585159326452</v>
      </c>
      <c r="S69" s="29">
        <f t="shared" si="34"/>
        <v>313726.10431523871</v>
      </c>
      <c r="T69" s="35">
        <f t="shared" si="35"/>
        <v>13.70033276993402</v>
      </c>
      <c r="U69" s="42">
        <v>0.69850988448397933</v>
      </c>
      <c r="V69" s="43">
        <f t="shared" si="48"/>
        <v>0.30149011551602067</v>
      </c>
      <c r="W69" s="29">
        <f t="shared" si="44"/>
        <v>219140.78488484625</v>
      </c>
      <c r="X69" s="29">
        <f t="shared" si="36"/>
        <v>609824.97192326444</v>
      </c>
      <c r="Y69" s="35">
        <f t="shared" si="45"/>
        <v>8.9857763768129697</v>
      </c>
      <c r="Z69" s="36">
        <f t="shared" si="46"/>
        <v>4.7145563931210503</v>
      </c>
    </row>
    <row r="70" spans="1:26" s="2" customFormat="1" ht="13.2" x14ac:dyDescent="0.25">
      <c r="A70" s="2">
        <v>17</v>
      </c>
      <c r="B70" s="1" t="s">
        <v>65</v>
      </c>
      <c r="C70" s="1">
        <v>5</v>
      </c>
      <c r="D70" s="49">
        <f t="shared" si="37"/>
        <v>1492</v>
      </c>
      <c r="E70" s="49">
        <f t="shared" si="37"/>
        <v>71</v>
      </c>
      <c r="F70" s="3">
        <f t="shared" si="38"/>
        <v>4.7587131367292222E-2</v>
      </c>
      <c r="G70" s="2">
        <v>0.5</v>
      </c>
      <c r="H70" s="3">
        <f t="shared" si="39"/>
        <v>0.21263851452530699</v>
      </c>
      <c r="I70" s="3">
        <f t="shared" si="40"/>
        <v>0.78736148547469298</v>
      </c>
      <c r="J70" s="5">
        <f t="shared" si="47"/>
        <v>57624.856566769035</v>
      </c>
      <c r="K70" s="5">
        <f t="shared" si="41"/>
        <v>12253.26390009165</v>
      </c>
      <c r="L70" s="5">
        <f t="shared" si="42"/>
        <v>257491.12308361602</v>
      </c>
      <c r="M70" s="5">
        <f t="shared" si="32"/>
        <v>616054.99599382945</v>
      </c>
      <c r="N70" s="33">
        <f t="shared" si="43"/>
        <v>10.69078575978781</v>
      </c>
      <c r="O70" s="4"/>
      <c r="Q70" s="27" t="s">
        <v>66</v>
      </c>
      <c r="R70" s="29">
        <f t="shared" si="33"/>
        <v>57624.856566769035</v>
      </c>
      <c r="S70" s="29">
        <f t="shared" si="34"/>
        <v>257491.12308361602</v>
      </c>
      <c r="T70" s="35">
        <f t="shared" si="35"/>
        <v>10.69078575978781</v>
      </c>
      <c r="U70" s="42">
        <v>0.67065690345363116</v>
      </c>
      <c r="V70" s="43">
        <f t="shared" si="48"/>
        <v>0.32934309654636884</v>
      </c>
      <c r="W70" s="29">
        <f t="shared" si="44"/>
        <v>172688.19927405572</v>
      </c>
      <c r="X70" s="29">
        <f t="shared" si="36"/>
        <v>390684.1870384182</v>
      </c>
      <c r="Y70" s="35">
        <f t="shared" si="45"/>
        <v>6.7797858478960107</v>
      </c>
      <c r="Z70" s="36">
        <f t="shared" si="46"/>
        <v>3.9109999118917989</v>
      </c>
    </row>
    <row r="71" spans="1:26" s="2" customFormat="1" ht="13.2" x14ac:dyDescent="0.25">
      <c r="A71" s="2">
        <v>18</v>
      </c>
      <c r="B71" s="1" t="s">
        <v>67</v>
      </c>
      <c r="C71" s="1">
        <v>5</v>
      </c>
      <c r="D71" s="49">
        <f t="shared" ref="D71:E72" si="49">D21+D46</f>
        <v>761</v>
      </c>
      <c r="E71" s="49">
        <f t="shared" si="49"/>
        <v>52</v>
      </c>
      <c r="F71" s="3">
        <f t="shared" si="38"/>
        <v>6.8331143232588695E-2</v>
      </c>
      <c r="G71" s="2">
        <v>0.5</v>
      </c>
      <c r="H71" s="3">
        <f t="shared" si="39"/>
        <v>0.29180695847362514</v>
      </c>
      <c r="I71" s="3">
        <f t="shared" si="40"/>
        <v>0.70819304152637486</v>
      </c>
      <c r="J71" s="5">
        <f t="shared" si="47"/>
        <v>45371.592666677381</v>
      </c>
      <c r="K71" s="5">
        <f t="shared" si="41"/>
        <v>13239.746457167361</v>
      </c>
      <c r="L71" s="5">
        <f t="shared" si="42"/>
        <v>193758.59719046851</v>
      </c>
      <c r="M71" s="5">
        <f>L71+M72</f>
        <v>358563.87291021342</v>
      </c>
      <c r="N71" s="33">
        <f t="shared" si="43"/>
        <v>7.9028275587415369</v>
      </c>
      <c r="O71" s="4"/>
      <c r="Q71" s="27" t="s">
        <v>68</v>
      </c>
      <c r="R71" s="29">
        <f t="shared" si="33"/>
        <v>45371.592666677381</v>
      </c>
      <c r="S71" s="29">
        <f t="shared" si="34"/>
        <v>193758.59719046851</v>
      </c>
      <c r="T71" s="35">
        <f t="shared" si="35"/>
        <v>7.9028275587415369</v>
      </c>
      <c r="U71" s="42">
        <v>0.63527807449444496</v>
      </c>
      <c r="V71" s="43">
        <f t="shared" si="48"/>
        <v>0.36472192550555504</v>
      </c>
      <c r="W71" s="29">
        <f t="shared" si="44"/>
        <v>123090.58853990561</v>
      </c>
      <c r="X71" s="29">
        <f>X72+W71</f>
        <v>217995.98776436248</v>
      </c>
      <c r="Y71" s="35">
        <f t="shared" si="45"/>
        <v>4.8046800861911771</v>
      </c>
      <c r="Z71" s="36">
        <f t="shared" si="46"/>
        <v>3.0981474725503597</v>
      </c>
    </row>
    <row r="72" spans="1:26" s="2" customFormat="1" ht="13.2" x14ac:dyDescent="0.25">
      <c r="A72" s="12">
        <v>19</v>
      </c>
      <c r="B72" s="13" t="s">
        <v>69</v>
      </c>
      <c r="C72" s="12"/>
      <c r="D72" s="50">
        <f t="shared" si="49"/>
        <v>636</v>
      </c>
      <c r="E72" s="50">
        <f t="shared" si="49"/>
        <v>124</v>
      </c>
      <c r="F72" s="17">
        <f t="shared" si="38"/>
        <v>0.19496855345911951</v>
      </c>
      <c r="G72" s="12"/>
      <c r="H72" s="17">
        <v>1</v>
      </c>
      <c r="I72" s="17">
        <f t="shared" si="40"/>
        <v>0</v>
      </c>
      <c r="J72" s="21">
        <f t="shared" si="47"/>
        <v>32131.846209510019</v>
      </c>
      <c r="K72" s="21">
        <f t="shared" si="41"/>
        <v>32131.846209510019</v>
      </c>
      <c r="L72" s="21">
        <f>K72/F72</f>
        <v>164805.27571974491</v>
      </c>
      <c r="M72" s="21">
        <f>L72</f>
        <v>164805.27571974491</v>
      </c>
      <c r="N72" s="34">
        <f t="shared" si="43"/>
        <v>5.1290322580645151</v>
      </c>
      <c r="O72" s="4"/>
      <c r="Q72" s="30" t="s">
        <v>69</v>
      </c>
      <c r="R72" s="31">
        <f t="shared" si="33"/>
        <v>32131.846209510019</v>
      </c>
      <c r="S72" s="31">
        <f t="shared" si="34"/>
        <v>164805.27571974491</v>
      </c>
      <c r="T72" s="38">
        <f t="shared" si="35"/>
        <v>5.1290322580645151</v>
      </c>
      <c r="U72" s="44">
        <v>0.57586384179742911</v>
      </c>
      <c r="V72" s="45">
        <f t="shared" si="48"/>
        <v>0.42413615820257089</v>
      </c>
      <c r="W72" s="31">
        <f t="shared" si="44"/>
        <v>94905.399224456865</v>
      </c>
      <c r="X72" s="31">
        <f>W72</f>
        <v>94905.399224456865</v>
      </c>
      <c r="Y72" s="38">
        <f t="shared" si="45"/>
        <v>2.9536242208319745</v>
      </c>
      <c r="Z72" s="37">
        <f t="shared" si="46"/>
        <v>2.1754080372325406</v>
      </c>
    </row>
    <row r="73" spans="1:26" s="2" customFormat="1" ht="13.2" x14ac:dyDescent="0.25">
      <c r="B73" s="2" t="s">
        <v>70</v>
      </c>
      <c r="D73" s="25">
        <f>SUM(D54:D72)</f>
        <v>62017</v>
      </c>
      <c r="E73" s="25">
        <f>SUM(E54:E72)</f>
        <v>639</v>
      </c>
    </row>
    <row r="77" spans="1:26" s="51" customFormat="1" ht="17.399999999999999" x14ac:dyDescent="0.3">
      <c r="C77" s="52" t="s">
        <v>81</v>
      </c>
      <c r="D77" s="52" t="s">
        <v>82</v>
      </c>
      <c r="E77" s="52" t="s">
        <v>83</v>
      </c>
      <c r="F77" s="52" t="s">
        <v>19</v>
      </c>
      <c r="G77" s="52" t="s">
        <v>20</v>
      </c>
    </row>
    <row r="78" spans="1:26" s="51" customFormat="1" ht="17.399999999999999" x14ac:dyDescent="0.3">
      <c r="C78" s="52" t="s">
        <v>84</v>
      </c>
      <c r="D78" s="53">
        <v>0</v>
      </c>
      <c r="E78" s="54">
        <f>$N$4</f>
        <v>69.714060653713432</v>
      </c>
      <c r="F78" s="54">
        <f>$Y$4</f>
        <v>63.544504560808555</v>
      </c>
      <c r="G78" s="54">
        <f>E78-F78</f>
        <v>6.1695560929048767</v>
      </c>
    </row>
    <row r="79" spans="1:26" s="51" customFormat="1" ht="17.399999999999999" x14ac:dyDescent="0.3">
      <c r="C79" s="52" t="s">
        <v>85</v>
      </c>
      <c r="D79" s="53">
        <v>0</v>
      </c>
      <c r="E79" s="54">
        <f>$N$29</f>
        <v>78.261249435521975</v>
      </c>
      <c r="F79" s="54">
        <f>$Y$29</f>
        <v>69.500240706651624</v>
      </c>
      <c r="G79" s="54">
        <f t="shared" ref="G79:G80" si="50">E79-F79</f>
        <v>8.7610087288703511</v>
      </c>
    </row>
    <row r="80" spans="1:26" s="51" customFormat="1" ht="17.399999999999999" x14ac:dyDescent="0.3">
      <c r="C80" s="52" t="s">
        <v>86</v>
      </c>
      <c r="D80" s="53">
        <v>0</v>
      </c>
      <c r="E80" s="54">
        <f>$N$54</f>
        <v>73.75663171707491</v>
      </c>
      <c r="F80" s="54">
        <f>$Y$54</f>
        <v>65.761506846116518</v>
      </c>
      <c r="G80" s="54">
        <f t="shared" si="50"/>
        <v>7.9951248709583922</v>
      </c>
    </row>
  </sheetData>
  <mergeCells count="30">
    <mergeCell ref="B1:N1"/>
    <mergeCell ref="Q1:Z1"/>
    <mergeCell ref="B2:B3"/>
    <mergeCell ref="R2:T2"/>
    <mergeCell ref="U2:U3"/>
    <mergeCell ref="V2:V3"/>
    <mergeCell ref="W2:W3"/>
    <mergeCell ref="X2:X3"/>
    <mergeCell ref="Y2:Y3"/>
    <mergeCell ref="Z2:Z3"/>
    <mergeCell ref="B26:N26"/>
    <mergeCell ref="Q26:Z26"/>
    <mergeCell ref="B27:B28"/>
    <mergeCell ref="R27:T27"/>
    <mergeCell ref="U27:U28"/>
    <mergeCell ref="V27:V28"/>
    <mergeCell ref="W27:W28"/>
    <mergeCell ref="X27:X28"/>
    <mergeCell ref="Y27:Y28"/>
    <mergeCell ref="Z27:Z28"/>
    <mergeCell ref="B51:N51"/>
    <mergeCell ref="Q51:Z51"/>
    <mergeCell ref="B52:B53"/>
    <mergeCell ref="R52:T52"/>
    <mergeCell ref="U52:U53"/>
    <mergeCell ref="V52:V53"/>
    <mergeCell ref="W52:W53"/>
    <mergeCell ref="X52:X53"/>
    <mergeCell ref="Y52:Y53"/>
    <mergeCell ref="Z52:Z53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5A5FBF-6676-4CFD-AD7E-9CE52DDBB8DA}">
  <dimension ref="A1:Z80"/>
  <sheetViews>
    <sheetView topLeftCell="A43" workbookViewId="0">
      <selection activeCell="D54" sqref="D54:E72"/>
    </sheetView>
  </sheetViews>
  <sheetFormatPr defaultColWidth="8.796875" defaultRowHeight="13.8" x14ac:dyDescent="0.25"/>
  <cols>
    <col min="1" max="1" width="9" customWidth="1"/>
    <col min="4" max="4" width="10.19921875" bestFit="1" customWidth="1"/>
    <col min="8" max="8" width="19" customWidth="1"/>
    <col min="10" max="10" width="9.69921875" bestFit="1" customWidth="1"/>
    <col min="12" max="12" width="12.796875" bestFit="1" customWidth="1"/>
    <col min="21" max="22" width="20.19921875" customWidth="1"/>
    <col min="23" max="23" width="18.19921875" customWidth="1"/>
    <col min="24" max="24" width="20.296875" customWidth="1"/>
  </cols>
  <sheetData>
    <row r="1" spans="1:26" s="2" customFormat="1" ht="27.45" customHeight="1" thickBot="1" x14ac:dyDescent="0.3">
      <c r="B1" s="72" t="s">
        <v>87</v>
      </c>
      <c r="C1" s="72"/>
      <c r="D1" s="72"/>
      <c r="E1" s="72"/>
      <c r="F1" s="72"/>
      <c r="G1" s="72"/>
      <c r="H1" s="72"/>
      <c r="I1" s="72"/>
      <c r="J1" s="72"/>
      <c r="K1" s="72"/>
      <c r="L1" s="72"/>
      <c r="M1" s="72"/>
      <c r="N1" s="72"/>
      <c r="Q1" s="60" t="s">
        <v>90</v>
      </c>
      <c r="R1" s="61"/>
      <c r="S1" s="61"/>
      <c r="T1" s="61"/>
      <c r="U1" s="61"/>
      <c r="V1" s="61"/>
      <c r="W1" s="61"/>
      <c r="X1" s="61"/>
      <c r="Y1" s="61"/>
      <c r="Z1" s="62"/>
    </row>
    <row r="2" spans="1:26" s="9" customFormat="1" ht="35.549999999999997" customHeight="1" x14ac:dyDescent="0.25">
      <c r="A2" s="7"/>
      <c r="B2" s="67" t="s">
        <v>0</v>
      </c>
      <c r="C2" s="46" t="s">
        <v>1</v>
      </c>
      <c r="D2" s="47" t="s">
        <v>2</v>
      </c>
      <c r="E2" s="47" t="s">
        <v>3</v>
      </c>
      <c r="F2" s="47" t="s">
        <v>4</v>
      </c>
      <c r="G2" s="47" t="s">
        <v>5</v>
      </c>
      <c r="H2" s="47" t="s">
        <v>6</v>
      </c>
      <c r="I2" s="47" t="s">
        <v>7</v>
      </c>
      <c r="J2" s="47" t="s">
        <v>8</v>
      </c>
      <c r="K2" s="47" t="s">
        <v>9</v>
      </c>
      <c r="L2" s="47" t="s">
        <v>10</v>
      </c>
      <c r="M2" s="47" t="s">
        <v>11</v>
      </c>
      <c r="N2" s="48" t="s">
        <v>12</v>
      </c>
      <c r="Q2" s="26" t="s">
        <v>13</v>
      </c>
      <c r="R2" s="69" t="s">
        <v>14</v>
      </c>
      <c r="S2" s="69"/>
      <c r="T2" s="69"/>
      <c r="U2" s="64" t="s">
        <v>15</v>
      </c>
      <c r="V2" s="64" t="s">
        <v>16</v>
      </c>
      <c r="W2" s="70" t="s">
        <v>17</v>
      </c>
      <c r="X2" s="70" t="s">
        <v>18</v>
      </c>
      <c r="Y2" s="71" t="s">
        <v>19</v>
      </c>
      <c r="Z2" s="71" t="s">
        <v>20</v>
      </c>
    </row>
    <row r="3" spans="1:26" s="10" customFormat="1" ht="23.25" customHeight="1" thickBot="1" x14ac:dyDescent="0.35">
      <c r="B3" s="68"/>
      <c r="C3" s="11"/>
      <c r="D3" s="23" t="s">
        <v>21</v>
      </c>
      <c r="E3" s="23" t="s">
        <v>22</v>
      </c>
      <c r="F3" s="23" t="s">
        <v>23</v>
      </c>
      <c r="G3" s="23"/>
      <c r="H3" s="23" t="s">
        <v>24</v>
      </c>
      <c r="I3" s="23" t="s">
        <v>25</v>
      </c>
      <c r="J3" s="23" t="s">
        <v>26</v>
      </c>
      <c r="K3" s="23" t="s">
        <v>27</v>
      </c>
      <c r="L3" s="23" t="s">
        <v>28</v>
      </c>
      <c r="M3" s="23" t="s">
        <v>29</v>
      </c>
      <c r="N3" s="24" t="s">
        <v>30</v>
      </c>
      <c r="Q3" s="27" t="s">
        <v>31</v>
      </c>
      <c r="R3" s="28" t="s">
        <v>32</v>
      </c>
      <c r="S3" s="28" t="s">
        <v>33</v>
      </c>
      <c r="T3" s="28" t="s">
        <v>34</v>
      </c>
      <c r="U3" s="64"/>
      <c r="V3" s="64"/>
      <c r="W3" s="70"/>
      <c r="X3" s="70"/>
      <c r="Y3" s="71"/>
      <c r="Z3" s="71"/>
    </row>
    <row r="4" spans="1:26" s="2" customFormat="1" ht="14.4" x14ac:dyDescent="0.3">
      <c r="A4" s="2">
        <v>1</v>
      </c>
      <c r="B4" s="1">
        <v>0</v>
      </c>
      <c r="C4" s="1">
        <v>1</v>
      </c>
      <c r="D4" s="55">
        <v>229</v>
      </c>
      <c r="E4" s="57">
        <v>0</v>
      </c>
      <c r="F4" s="3">
        <f>E4/D4</f>
        <v>0</v>
      </c>
      <c r="G4" s="2">
        <v>0.3</v>
      </c>
      <c r="H4" s="18">
        <f>C4*F4/(1+(1-G4)*C4*F4)</f>
        <v>0</v>
      </c>
      <c r="I4" s="18">
        <f>1-H4</f>
        <v>1</v>
      </c>
      <c r="J4" s="41">
        <v>100000</v>
      </c>
      <c r="K4" s="20">
        <f>J4*H4</f>
        <v>0</v>
      </c>
      <c r="L4" s="20">
        <f>C4*(J5+G4*K4)</f>
        <v>100000</v>
      </c>
      <c r="M4" s="5">
        <f t="shared" ref="M4:M20" si="0">L4+M5</f>
        <v>7350485.5308449147</v>
      </c>
      <c r="N4" s="32">
        <f>M4/J4</f>
        <v>73.504855308449152</v>
      </c>
      <c r="O4" s="4"/>
      <c r="Q4" s="39">
        <v>0</v>
      </c>
      <c r="R4" s="29">
        <f t="shared" ref="R4:R22" si="1">J4</f>
        <v>100000</v>
      </c>
      <c r="S4" s="29">
        <f t="shared" ref="S4:S22" si="2">L4</f>
        <v>100000</v>
      </c>
      <c r="T4" s="35">
        <f t="shared" ref="T4:T22" si="3">N4</f>
        <v>73.504855308449152</v>
      </c>
      <c r="U4" s="42">
        <v>0.96680194174873568</v>
      </c>
      <c r="V4" s="43">
        <f>1-U4</f>
        <v>3.3198058251264317E-2</v>
      </c>
      <c r="W4" s="29">
        <f>S4*U4</f>
        <v>96680.19417487357</v>
      </c>
      <c r="X4" s="29">
        <f t="shared" ref="X4:X20" si="4">X5+W4</f>
        <v>6668079.5228892658</v>
      </c>
      <c r="Y4" s="40">
        <f>X4/R4</f>
        <v>66.680795228892663</v>
      </c>
      <c r="Z4" s="36">
        <f>T4-Y4</f>
        <v>6.8240600795564887</v>
      </c>
    </row>
    <row r="5" spans="1:26" s="2" customFormat="1" ht="14.4" x14ac:dyDescent="0.3">
      <c r="A5" s="2">
        <v>2</v>
      </c>
      <c r="B5" s="1" t="s">
        <v>35</v>
      </c>
      <c r="C5" s="1">
        <v>4</v>
      </c>
      <c r="D5" s="55">
        <v>946</v>
      </c>
      <c r="E5" s="57">
        <v>0</v>
      </c>
      <c r="F5" s="3">
        <f t="shared" ref="F5:F22" si="5">E5/D5</f>
        <v>0</v>
      </c>
      <c r="G5" s="2">
        <v>0.4</v>
      </c>
      <c r="H5" s="3">
        <f t="shared" ref="H5:H21" si="6">C5*F5/(1+(1-G5)*C5*F5)</f>
        <v>0</v>
      </c>
      <c r="I5" s="3">
        <f t="shared" ref="I5:I22" si="7">1-H5</f>
        <v>1</v>
      </c>
      <c r="J5" s="5">
        <f>I4*J4</f>
        <v>100000</v>
      </c>
      <c r="K5" s="5">
        <f t="shared" ref="K5:K22" si="8">J5*H5</f>
        <v>0</v>
      </c>
      <c r="L5" s="5">
        <f t="shared" ref="L5:L21" si="9">C5*(J6+G5*K5)</f>
        <v>400000</v>
      </c>
      <c r="M5" s="5">
        <f t="shared" si="0"/>
        <v>7250485.5308449147</v>
      </c>
      <c r="N5" s="33">
        <f t="shared" ref="N5:N22" si="10">M5/J5</f>
        <v>72.504855308449152</v>
      </c>
      <c r="O5" s="4"/>
      <c r="Q5" s="27" t="s">
        <v>36</v>
      </c>
      <c r="R5" s="29">
        <f t="shared" si="1"/>
        <v>100000</v>
      </c>
      <c r="S5" s="29">
        <f t="shared" si="2"/>
        <v>400000</v>
      </c>
      <c r="T5" s="35">
        <f t="shared" si="3"/>
        <v>72.504855308449152</v>
      </c>
      <c r="U5" s="42">
        <v>0.96680194174873568</v>
      </c>
      <c r="V5" s="43">
        <f>1-U5</f>
        <v>3.3198058251264317E-2</v>
      </c>
      <c r="W5" s="29">
        <f t="shared" ref="W5:W22" si="11">S5*U5</f>
        <v>386720.77669949428</v>
      </c>
      <c r="X5" s="29">
        <f t="shared" si="4"/>
        <v>6571399.3287143921</v>
      </c>
      <c r="Y5" s="35">
        <f t="shared" ref="Y5:Y22" si="12">X5/R5</f>
        <v>65.713993287143921</v>
      </c>
      <c r="Z5" s="36">
        <f t="shared" ref="Z5:Z22" si="13">T5-Y5</f>
        <v>6.7908620213052302</v>
      </c>
    </row>
    <row r="6" spans="1:26" s="2" customFormat="1" ht="14.4" x14ac:dyDescent="0.3">
      <c r="A6" s="2">
        <v>3</v>
      </c>
      <c r="B6" s="1" t="s">
        <v>37</v>
      </c>
      <c r="C6" s="1">
        <v>5</v>
      </c>
      <c r="D6" s="55">
        <v>1604</v>
      </c>
      <c r="E6" s="57">
        <v>0</v>
      </c>
      <c r="F6" s="3">
        <f t="shared" si="5"/>
        <v>0</v>
      </c>
      <c r="G6" s="2">
        <v>0.5</v>
      </c>
      <c r="H6" s="3">
        <f t="shared" si="6"/>
        <v>0</v>
      </c>
      <c r="I6" s="3">
        <f t="shared" si="7"/>
        <v>1</v>
      </c>
      <c r="J6" s="5">
        <f t="shared" ref="J6:J22" si="14">I5*J5</f>
        <v>100000</v>
      </c>
      <c r="K6" s="5">
        <f t="shared" si="8"/>
        <v>0</v>
      </c>
      <c r="L6" s="5">
        <f t="shared" si="9"/>
        <v>500000</v>
      </c>
      <c r="M6" s="5">
        <f t="shared" si="0"/>
        <v>6850485.5308449147</v>
      </c>
      <c r="N6" s="33">
        <f t="shared" si="10"/>
        <v>68.504855308449152</v>
      </c>
      <c r="O6" s="4"/>
      <c r="Q6" s="27" t="s">
        <v>38</v>
      </c>
      <c r="R6" s="29">
        <f t="shared" si="1"/>
        <v>100000</v>
      </c>
      <c r="S6" s="29">
        <f t="shared" si="2"/>
        <v>500000</v>
      </c>
      <c r="T6" s="35">
        <f t="shared" si="3"/>
        <v>68.504855308449152</v>
      </c>
      <c r="U6" s="42">
        <v>0.96680194174873568</v>
      </c>
      <c r="V6" s="43">
        <f>1-U6</f>
        <v>3.3198058251264317E-2</v>
      </c>
      <c r="W6" s="29">
        <f t="shared" si="11"/>
        <v>483400.97087436786</v>
      </c>
      <c r="X6" s="29">
        <f t="shared" si="4"/>
        <v>6184678.5520148976</v>
      </c>
      <c r="Y6" s="35">
        <f t="shared" si="12"/>
        <v>61.846785520148977</v>
      </c>
      <c r="Z6" s="36">
        <f t="shared" si="13"/>
        <v>6.6580697883001747</v>
      </c>
    </row>
    <row r="7" spans="1:26" s="2" customFormat="1" ht="14.4" x14ac:dyDescent="0.3">
      <c r="A7" s="2">
        <v>4</v>
      </c>
      <c r="B7" s="1" t="s">
        <v>39</v>
      </c>
      <c r="C7" s="1">
        <v>5</v>
      </c>
      <c r="D7" s="55">
        <v>1842</v>
      </c>
      <c r="E7" s="57">
        <v>0</v>
      </c>
      <c r="F7" s="3">
        <f t="shared" si="5"/>
        <v>0</v>
      </c>
      <c r="G7" s="2">
        <v>0.5</v>
      </c>
      <c r="H7" s="3">
        <f t="shared" si="6"/>
        <v>0</v>
      </c>
      <c r="I7" s="3">
        <f t="shared" si="7"/>
        <v>1</v>
      </c>
      <c r="J7" s="5">
        <f t="shared" si="14"/>
        <v>100000</v>
      </c>
      <c r="K7" s="5">
        <f t="shared" si="8"/>
        <v>0</v>
      </c>
      <c r="L7" s="5">
        <f t="shared" si="9"/>
        <v>500000</v>
      </c>
      <c r="M7" s="5">
        <f t="shared" si="0"/>
        <v>6350485.5308449147</v>
      </c>
      <c r="N7" s="33">
        <f t="shared" si="10"/>
        <v>63.504855308449145</v>
      </c>
      <c r="O7" s="4"/>
      <c r="Q7" s="27" t="s">
        <v>40</v>
      </c>
      <c r="R7" s="29">
        <f t="shared" si="1"/>
        <v>100000</v>
      </c>
      <c r="S7" s="29">
        <f t="shared" si="2"/>
        <v>500000</v>
      </c>
      <c r="T7" s="35">
        <f t="shared" si="3"/>
        <v>63.504855308449145</v>
      </c>
      <c r="U7" s="42">
        <v>0.96680194174873568</v>
      </c>
      <c r="V7" s="43">
        <f>1-U7</f>
        <v>3.3198058251264317E-2</v>
      </c>
      <c r="W7" s="29">
        <f t="shared" si="11"/>
        <v>483400.97087436786</v>
      </c>
      <c r="X7" s="29">
        <f t="shared" si="4"/>
        <v>5701277.5811405294</v>
      </c>
      <c r="Y7" s="35">
        <f t="shared" si="12"/>
        <v>57.012775811405291</v>
      </c>
      <c r="Z7" s="36">
        <f t="shared" si="13"/>
        <v>6.4920794970438536</v>
      </c>
    </row>
    <row r="8" spans="1:26" s="2" customFormat="1" ht="14.4" x14ac:dyDescent="0.3">
      <c r="A8" s="2">
        <v>5</v>
      </c>
      <c r="B8" s="1" t="s">
        <v>41</v>
      </c>
      <c r="C8" s="1">
        <v>5</v>
      </c>
      <c r="D8" s="55">
        <v>1903</v>
      </c>
      <c r="E8" s="57">
        <v>2</v>
      </c>
      <c r="F8" s="3">
        <f t="shared" si="5"/>
        <v>1.0509721492380452E-3</v>
      </c>
      <c r="G8" s="2">
        <v>0.5</v>
      </c>
      <c r="H8" s="3">
        <f t="shared" si="6"/>
        <v>5.2410901467505244E-3</v>
      </c>
      <c r="I8" s="3">
        <f t="shared" si="7"/>
        <v>0.99475890985324944</v>
      </c>
      <c r="J8" s="5">
        <f t="shared" si="14"/>
        <v>100000</v>
      </c>
      <c r="K8" s="5">
        <f t="shared" si="8"/>
        <v>524.10901467505244</v>
      </c>
      <c r="L8" s="5">
        <f t="shared" si="9"/>
        <v>498689.72746331239</v>
      </c>
      <c r="M8" s="5">
        <f t="shared" si="0"/>
        <v>5850485.5308449147</v>
      </c>
      <c r="N8" s="33">
        <f t="shared" si="10"/>
        <v>58.504855308449145</v>
      </c>
      <c r="O8" s="4"/>
      <c r="Q8" s="27" t="s">
        <v>42</v>
      </c>
      <c r="R8" s="29">
        <f t="shared" si="1"/>
        <v>100000</v>
      </c>
      <c r="S8" s="29">
        <f t="shared" si="2"/>
        <v>498689.72746331239</v>
      </c>
      <c r="T8" s="35">
        <f t="shared" si="3"/>
        <v>58.504855308449145</v>
      </c>
      <c r="U8" s="42">
        <v>0.96680194174873568</v>
      </c>
      <c r="V8" s="43">
        <f>1-U8</f>
        <v>3.3198058251264317E-2</v>
      </c>
      <c r="W8" s="29">
        <f t="shared" si="11"/>
        <v>482134.19684167823</v>
      </c>
      <c r="X8" s="29">
        <f t="shared" si="4"/>
        <v>5217876.6102661612</v>
      </c>
      <c r="Y8" s="35">
        <f t="shared" si="12"/>
        <v>52.178766102661612</v>
      </c>
      <c r="Z8" s="36">
        <f t="shared" si="13"/>
        <v>6.3260892057875324</v>
      </c>
    </row>
    <row r="9" spans="1:26" s="2" customFormat="1" ht="14.4" x14ac:dyDescent="0.3">
      <c r="A9" s="2">
        <v>6</v>
      </c>
      <c r="B9" s="1" t="s">
        <v>43</v>
      </c>
      <c r="C9" s="1">
        <v>5</v>
      </c>
      <c r="D9" s="55">
        <v>1850</v>
      </c>
      <c r="E9" s="57">
        <v>5</v>
      </c>
      <c r="F9" s="3">
        <f t="shared" si="5"/>
        <v>2.7027027027027029E-3</v>
      </c>
      <c r="G9" s="2">
        <v>0.5</v>
      </c>
      <c r="H9" s="3">
        <f t="shared" si="6"/>
        <v>1.3422818791946308E-2</v>
      </c>
      <c r="I9" s="3">
        <f t="shared" si="7"/>
        <v>0.98657718120805371</v>
      </c>
      <c r="J9" s="5">
        <f t="shared" si="14"/>
        <v>99475.89098532495</v>
      </c>
      <c r="K9" s="5">
        <f t="shared" si="8"/>
        <v>1335.2468588634222</v>
      </c>
      <c r="L9" s="5">
        <f t="shared" si="9"/>
        <v>494041.33777946618</v>
      </c>
      <c r="M9" s="5">
        <f t="shared" si="0"/>
        <v>5351795.8033816023</v>
      </c>
      <c r="N9" s="33">
        <f t="shared" si="10"/>
        <v>53.799928307966788</v>
      </c>
      <c r="O9" s="4"/>
      <c r="Q9" s="27" t="s">
        <v>44</v>
      </c>
      <c r="R9" s="29">
        <f t="shared" si="1"/>
        <v>99475.89098532495</v>
      </c>
      <c r="S9" s="29">
        <f t="shared" si="2"/>
        <v>494041.33777946618</v>
      </c>
      <c r="T9" s="35">
        <f t="shared" si="3"/>
        <v>53.799928307966788</v>
      </c>
      <c r="U9" s="42">
        <v>0.9555940589531835</v>
      </c>
      <c r="V9" s="43">
        <f t="shared" ref="V9:V22" si="15">1-U9</f>
        <v>4.4405941046816499E-2</v>
      </c>
      <c r="W9" s="29">
        <f t="shared" si="11"/>
        <v>472102.96725934086</v>
      </c>
      <c r="X9" s="29">
        <f t="shared" si="4"/>
        <v>4735742.4134244826</v>
      </c>
      <c r="Y9" s="35">
        <f t="shared" si="12"/>
        <v>47.606936379419984</v>
      </c>
      <c r="Z9" s="36">
        <f t="shared" si="13"/>
        <v>6.1929919285468031</v>
      </c>
    </row>
    <row r="10" spans="1:26" s="2" customFormat="1" ht="14.4" x14ac:dyDescent="0.3">
      <c r="A10" s="2">
        <v>7</v>
      </c>
      <c r="B10" s="1" t="s">
        <v>45</v>
      </c>
      <c r="C10" s="1">
        <v>5</v>
      </c>
      <c r="D10" s="55">
        <v>2168</v>
      </c>
      <c r="E10" s="57">
        <v>2</v>
      </c>
      <c r="F10" s="3">
        <f t="shared" si="5"/>
        <v>9.225092250922509E-4</v>
      </c>
      <c r="G10" s="2">
        <v>0.5</v>
      </c>
      <c r="H10" s="3">
        <f t="shared" si="6"/>
        <v>4.6019328117809484E-3</v>
      </c>
      <c r="I10" s="3">
        <f t="shared" si="7"/>
        <v>0.9953980671882191</v>
      </c>
      <c r="J10" s="5">
        <f t="shared" si="14"/>
        <v>98140.644126461528</v>
      </c>
      <c r="K10" s="5">
        <f t="shared" si="8"/>
        <v>451.6366503748805</v>
      </c>
      <c r="L10" s="5">
        <f t="shared" si="9"/>
        <v>489574.12900637049</v>
      </c>
      <c r="M10" s="5">
        <f t="shared" si="0"/>
        <v>4857754.4656021362</v>
      </c>
      <c r="N10" s="33">
        <f t="shared" si="10"/>
        <v>49.497886516238452</v>
      </c>
      <c r="O10" s="4"/>
      <c r="Q10" s="27" t="s">
        <v>46</v>
      </c>
      <c r="R10" s="29">
        <f t="shared" si="1"/>
        <v>98140.644126461528</v>
      </c>
      <c r="S10" s="29">
        <f t="shared" si="2"/>
        <v>489574.12900637049</v>
      </c>
      <c r="T10" s="35">
        <f t="shared" si="3"/>
        <v>49.497886516238452</v>
      </c>
      <c r="U10" s="42">
        <v>0.96363095511775332</v>
      </c>
      <c r="V10" s="43">
        <f t="shared" si="15"/>
        <v>3.6369044882246682E-2</v>
      </c>
      <c r="W10" s="29">
        <f t="shared" si="11"/>
        <v>471768.78553535097</v>
      </c>
      <c r="X10" s="29">
        <f t="shared" si="4"/>
        <v>4263639.4461651416</v>
      </c>
      <c r="Y10" s="35">
        <f t="shared" si="12"/>
        <v>43.444176305498104</v>
      </c>
      <c r="Z10" s="36">
        <f t="shared" si="13"/>
        <v>6.0537102107403484</v>
      </c>
    </row>
    <row r="11" spans="1:26" s="2" customFormat="1" ht="14.4" x14ac:dyDescent="0.3">
      <c r="A11" s="2">
        <v>8</v>
      </c>
      <c r="B11" s="1" t="s">
        <v>47</v>
      </c>
      <c r="C11" s="1">
        <v>5</v>
      </c>
      <c r="D11" s="55">
        <v>2268</v>
      </c>
      <c r="E11" s="57">
        <v>3</v>
      </c>
      <c r="F11" s="3">
        <f t="shared" si="5"/>
        <v>1.3227513227513227E-3</v>
      </c>
      <c r="G11" s="2">
        <v>0.5</v>
      </c>
      <c r="H11" s="3">
        <f t="shared" si="6"/>
        <v>6.5919578114700056E-3</v>
      </c>
      <c r="I11" s="3">
        <f t="shared" si="7"/>
        <v>0.99340804218852996</v>
      </c>
      <c r="J11" s="5">
        <f t="shared" si="14"/>
        <v>97689.007476086656</v>
      </c>
      <c r="K11" s="5">
        <f t="shared" si="8"/>
        <v>643.96181592674122</v>
      </c>
      <c r="L11" s="5">
        <f t="shared" si="9"/>
        <v>486835.1328406164</v>
      </c>
      <c r="M11" s="5">
        <f t="shared" si="0"/>
        <v>4368180.3365957653</v>
      </c>
      <c r="N11" s="33">
        <f t="shared" si="10"/>
        <v>44.715167544977405</v>
      </c>
      <c r="O11" s="4"/>
      <c r="Q11" s="27" t="s">
        <v>48</v>
      </c>
      <c r="R11" s="29">
        <f t="shared" si="1"/>
        <v>97689.007476086656</v>
      </c>
      <c r="S11" s="29">
        <f t="shared" si="2"/>
        <v>486835.1328406164</v>
      </c>
      <c r="T11" s="35">
        <f t="shared" si="3"/>
        <v>44.715167544977405</v>
      </c>
      <c r="U11" s="42">
        <v>0.96005435016735896</v>
      </c>
      <c r="V11" s="43">
        <f t="shared" si="15"/>
        <v>3.9945649832641039E-2</v>
      </c>
      <c r="W11" s="29">
        <f t="shared" si="11"/>
        <v>467388.18709793786</v>
      </c>
      <c r="X11" s="29">
        <f t="shared" si="4"/>
        <v>3791870.6606297903</v>
      </c>
      <c r="Y11" s="35">
        <f t="shared" si="12"/>
        <v>38.815735348299086</v>
      </c>
      <c r="Z11" s="36">
        <f t="shared" si="13"/>
        <v>5.899432196678319</v>
      </c>
    </row>
    <row r="12" spans="1:26" s="2" customFormat="1" ht="14.4" x14ac:dyDescent="0.3">
      <c r="A12" s="2">
        <v>9</v>
      </c>
      <c r="B12" s="1" t="s">
        <v>49</v>
      </c>
      <c r="C12" s="1">
        <v>5</v>
      </c>
      <c r="D12" s="55">
        <v>2145</v>
      </c>
      <c r="E12" s="57">
        <v>8</v>
      </c>
      <c r="F12" s="3">
        <f t="shared" si="5"/>
        <v>3.7296037296037296E-3</v>
      </c>
      <c r="G12" s="2">
        <v>0.5</v>
      </c>
      <c r="H12" s="3">
        <f t="shared" si="6"/>
        <v>1.8475750577367209E-2</v>
      </c>
      <c r="I12" s="3">
        <f t="shared" si="7"/>
        <v>0.98152424942263283</v>
      </c>
      <c r="J12" s="5">
        <f t="shared" si="14"/>
        <v>97045.045660159914</v>
      </c>
      <c r="K12" s="5">
        <f t="shared" si="8"/>
        <v>1792.9800583863266</v>
      </c>
      <c r="L12" s="5">
        <f t="shared" si="9"/>
        <v>480742.77815483382</v>
      </c>
      <c r="M12" s="5">
        <f t="shared" si="0"/>
        <v>3881345.2037551487</v>
      </c>
      <c r="N12" s="33">
        <f t="shared" si="10"/>
        <v>39.995294735056881</v>
      </c>
      <c r="O12" s="4"/>
      <c r="Q12" s="27" t="s">
        <v>50</v>
      </c>
      <c r="R12" s="29">
        <f t="shared" si="1"/>
        <v>97045.045660159914</v>
      </c>
      <c r="S12" s="29">
        <f t="shared" si="2"/>
        <v>480742.77815483382</v>
      </c>
      <c r="T12" s="35">
        <f t="shared" si="3"/>
        <v>39.995294735056881</v>
      </c>
      <c r="U12" s="42">
        <v>0.94127750867207383</v>
      </c>
      <c r="V12" s="43">
        <f t="shared" si="15"/>
        <v>5.8722491327926174E-2</v>
      </c>
      <c r="W12" s="29">
        <f t="shared" si="11"/>
        <v>452512.36453367345</v>
      </c>
      <c r="X12" s="29">
        <f t="shared" si="4"/>
        <v>3324482.4735318525</v>
      </c>
      <c r="Y12" s="35">
        <f t="shared" si="12"/>
        <v>34.257106593300911</v>
      </c>
      <c r="Z12" s="36">
        <f t="shared" si="13"/>
        <v>5.7381881417559697</v>
      </c>
    </row>
    <row r="13" spans="1:26" s="2" customFormat="1" ht="14.4" x14ac:dyDescent="0.3">
      <c r="A13" s="2">
        <v>10</v>
      </c>
      <c r="B13" s="1" t="s">
        <v>51</v>
      </c>
      <c r="C13" s="1">
        <v>5</v>
      </c>
      <c r="D13" s="55">
        <v>2536</v>
      </c>
      <c r="E13" s="57">
        <v>14</v>
      </c>
      <c r="F13" s="3">
        <f t="shared" si="5"/>
        <v>5.5205047318611991E-3</v>
      </c>
      <c r="G13" s="2">
        <v>0.5</v>
      </c>
      <c r="H13" s="3">
        <f t="shared" si="6"/>
        <v>2.7226760015558151E-2</v>
      </c>
      <c r="I13" s="3">
        <f t="shared" si="7"/>
        <v>0.97277323998444187</v>
      </c>
      <c r="J13" s="5">
        <f t="shared" si="14"/>
        <v>95252.065601773589</v>
      </c>
      <c r="K13" s="5">
        <f t="shared" si="8"/>
        <v>2593.4051311256912</v>
      </c>
      <c r="L13" s="5">
        <f t="shared" si="9"/>
        <v>469776.81518105371</v>
      </c>
      <c r="M13" s="5">
        <f t="shared" si="0"/>
        <v>3400602.425600315</v>
      </c>
      <c r="N13" s="33">
        <f t="shared" si="10"/>
        <v>35.701088518305014</v>
      </c>
      <c r="O13" s="4"/>
      <c r="Q13" s="27" t="s">
        <v>52</v>
      </c>
      <c r="R13" s="29">
        <f t="shared" si="1"/>
        <v>95252.065601773589</v>
      </c>
      <c r="S13" s="29">
        <f t="shared" si="2"/>
        <v>469776.81518105371</v>
      </c>
      <c r="T13" s="35">
        <f t="shared" si="3"/>
        <v>35.701088518305014</v>
      </c>
      <c r="U13" s="42">
        <v>0.95386474178345915</v>
      </c>
      <c r="V13" s="43">
        <f t="shared" si="15"/>
        <v>4.6135258216540853E-2</v>
      </c>
      <c r="W13" s="29">
        <f t="shared" si="11"/>
        <v>448103.54050853162</v>
      </c>
      <c r="X13" s="29">
        <f t="shared" si="4"/>
        <v>2871970.108998179</v>
      </c>
      <c r="Y13" s="35">
        <f t="shared" si="12"/>
        <v>30.1512632912887</v>
      </c>
      <c r="Z13" s="36">
        <f t="shared" si="13"/>
        <v>5.5498252270163135</v>
      </c>
    </row>
    <row r="14" spans="1:26" s="2" customFormat="1" ht="14.4" x14ac:dyDescent="0.3">
      <c r="A14" s="2">
        <v>11</v>
      </c>
      <c r="B14" s="1" t="s">
        <v>53</v>
      </c>
      <c r="C14" s="1">
        <v>5</v>
      </c>
      <c r="D14" s="55">
        <v>2746</v>
      </c>
      <c r="E14" s="57">
        <v>23</v>
      </c>
      <c r="F14" s="3">
        <f t="shared" si="5"/>
        <v>8.3758193736343765E-3</v>
      </c>
      <c r="G14" s="2">
        <v>0.5</v>
      </c>
      <c r="H14" s="3">
        <f t="shared" si="6"/>
        <v>4.1020153379703939E-2</v>
      </c>
      <c r="I14" s="3">
        <f t="shared" si="7"/>
        <v>0.95897984662029612</v>
      </c>
      <c r="J14" s="5">
        <f t="shared" si="14"/>
        <v>92658.660470647897</v>
      </c>
      <c r="K14" s="5">
        <f t="shared" si="8"/>
        <v>3800.8724644638869</v>
      </c>
      <c r="L14" s="5">
        <f t="shared" si="9"/>
        <v>453791.12119207979</v>
      </c>
      <c r="M14" s="5">
        <f t="shared" si="0"/>
        <v>2930825.6104192613</v>
      </c>
      <c r="N14" s="33">
        <f t="shared" si="10"/>
        <v>31.630347293307551</v>
      </c>
      <c r="O14" s="4"/>
      <c r="Q14" s="27" t="s">
        <v>54</v>
      </c>
      <c r="R14" s="29">
        <f t="shared" si="1"/>
        <v>92658.660470647897</v>
      </c>
      <c r="S14" s="29">
        <f t="shared" si="2"/>
        <v>453791.12119207979</v>
      </c>
      <c r="T14" s="35">
        <f t="shared" si="3"/>
        <v>31.630347293307551</v>
      </c>
      <c r="U14" s="42">
        <v>0.94210046609890041</v>
      </c>
      <c r="V14" s="43">
        <f t="shared" si="15"/>
        <v>5.7899533901099587E-2</v>
      </c>
      <c r="W14" s="29">
        <f t="shared" si="11"/>
        <v>427516.82678660098</v>
      </c>
      <c r="X14" s="29">
        <f t="shared" si="4"/>
        <v>2423866.5684896475</v>
      </c>
      <c r="Y14" s="35">
        <f t="shared" si="12"/>
        <v>26.15909356101119</v>
      </c>
      <c r="Z14" s="36">
        <f t="shared" si="13"/>
        <v>5.4712537322963612</v>
      </c>
    </row>
    <row r="15" spans="1:26" s="2" customFormat="1" ht="14.4" x14ac:dyDescent="0.3">
      <c r="A15" s="2">
        <v>12</v>
      </c>
      <c r="B15" s="1" t="s">
        <v>55</v>
      </c>
      <c r="C15" s="1">
        <v>5</v>
      </c>
      <c r="D15" s="55">
        <v>2494</v>
      </c>
      <c r="E15" s="57">
        <v>21</v>
      </c>
      <c r="F15" s="3">
        <f t="shared" si="5"/>
        <v>8.4202085004009622E-3</v>
      </c>
      <c r="G15" s="2">
        <v>0.5</v>
      </c>
      <c r="H15" s="3">
        <f t="shared" si="6"/>
        <v>4.1233064991164345E-2</v>
      </c>
      <c r="I15" s="3">
        <f t="shared" si="7"/>
        <v>0.9587669350088357</v>
      </c>
      <c r="J15" s="5">
        <f t="shared" si="14"/>
        <v>88857.788006184011</v>
      </c>
      <c r="K15" s="5">
        <f t="shared" si="8"/>
        <v>3663.8789478300891</v>
      </c>
      <c r="L15" s="5">
        <f t="shared" si="9"/>
        <v>435129.24266134482</v>
      </c>
      <c r="M15" s="5">
        <f t="shared" si="0"/>
        <v>2477034.4892271813</v>
      </c>
      <c r="N15" s="33">
        <f t="shared" si="10"/>
        <v>27.876391533117989</v>
      </c>
      <c r="O15" s="4"/>
      <c r="Q15" s="27" t="s">
        <v>56</v>
      </c>
      <c r="R15" s="29">
        <f t="shared" si="1"/>
        <v>88857.788006184011</v>
      </c>
      <c r="S15" s="29">
        <f t="shared" si="2"/>
        <v>435129.24266134482</v>
      </c>
      <c r="T15" s="35">
        <f t="shared" si="3"/>
        <v>27.876391533117989</v>
      </c>
      <c r="U15" s="42">
        <v>0.91645683631107144</v>
      </c>
      <c r="V15" s="43">
        <f t="shared" si="15"/>
        <v>8.3543163688928557E-2</v>
      </c>
      <c r="W15" s="29">
        <f t="shared" si="11"/>
        <v>398777.16911584855</v>
      </c>
      <c r="X15" s="29">
        <f t="shared" si="4"/>
        <v>1996349.7417030467</v>
      </c>
      <c r="Y15" s="35">
        <f t="shared" si="12"/>
        <v>22.466795387300344</v>
      </c>
      <c r="Z15" s="36">
        <f t="shared" si="13"/>
        <v>5.4095961458176447</v>
      </c>
    </row>
    <row r="16" spans="1:26" s="2" customFormat="1" ht="14.4" x14ac:dyDescent="0.3">
      <c r="A16" s="2">
        <v>13</v>
      </c>
      <c r="B16" s="1" t="s">
        <v>57</v>
      </c>
      <c r="C16" s="1">
        <v>5</v>
      </c>
      <c r="D16" s="55">
        <v>2331</v>
      </c>
      <c r="E16" s="57">
        <v>26</v>
      </c>
      <c r="F16" s="3">
        <f t="shared" si="5"/>
        <v>1.1154011154011155E-2</v>
      </c>
      <c r="G16" s="2">
        <v>0.5</v>
      </c>
      <c r="H16" s="3">
        <f t="shared" si="6"/>
        <v>5.4257095158597675E-2</v>
      </c>
      <c r="I16" s="3">
        <f t="shared" si="7"/>
        <v>0.94574290484140233</v>
      </c>
      <c r="J16" s="5">
        <f t="shared" si="14"/>
        <v>85193.909058353922</v>
      </c>
      <c r="K16" s="5">
        <f t="shared" si="8"/>
        <v>4622.3740307120252</v>
      </c>
      <c r="L16" s="5">
        <f t="shared" si="9"/>
        <v>414413.61021498952</v>
      </c>
      <c r="M16" s="5">
        <f t="shared" si="0"/>
        <v>2041905.2465658365</v>
      </c>
      <c r="N16" s="33">
        <f t="shared" si="10"/>
        <v>23.967737472490256</v>
      </c>
      <c r="O16" s="4"/>
      <c r="Q16" s="27" t="s">
        <v>58</v>
      </c>
      <c r="R16" s="29">
        <f t="shared" si="1"/>
        <v>85193.909058353922</v>
      </c>
      <c r="S16" s="29">
        <f t="shared" si="2"/>
        <v>414413.61021498952</v>
      </c>
      <c r="T16" s="35">
        <f t="shared" si="3"/>
        <v>23.967737472490256</v>
      </c>
      <c r="U16" s="42">
        <v>0.8859396016463057</v>
      </c>
      <c r="V16" s="43">
        <f t="shared" si="15"/>
        <v>0.1140603983536943</v>
      </c>
      <c r="W16" s="29">
        <f t="shared" si="11"/>
        <v>367145.42875067523</v>
      </c>
      <c r="X16" s="29">
        <f t="shared" si="4"/>
        <v>1597572.5725871981</v>
      </c>
      <c r="Y16" s="35">
        <f t="shared" si="12"/>
        <v>18.752192383764598</v>
      </c>
      <c r="Z16" s="36">
        <f t="shared" si="13"/>
        <v>5.2155450887256585</v>
      </c>
    </row>
    <row r="17" spans="1:26" s="2" customFormat="1" ht="14.4" x14ac:dyDescent="0.3">
      <c r="A17" s="2">
        <v>14</v>
      </c>
      <c r="B17" s="1" t="s">
        <v>59</v>
      </c>
      <c r="C17" s="1">
        <v>5</v>
      </c>
      <c r="D17" s="55">
        <v>1816</v>
      </c>
      <c r="E17" s="57">
        <v>33</v>
      </c>
      <c r="F17" s="3">
        <f t="shared" si="5"/>
        <v>1.817180616740088E-2</v>
      </c>
      <c r="G17" s="2">
        <v>0.5</v>
      </c>
      <c r="H17" s="3">
        <f t="shared" si="6"/>
        <v>8.6910718988675265E-2</v>
      </c>
      <c r="I17" s="3">
        <f t="shared" si="7"/>
        <v>0.91308928101132469</v>
      </c>
      <c r="J17" s="5">
        <f t="shared" si="14"/>
        <v>80571.53502764189</v>
      </c>
      <c r="K17" s="5">
        <f t="shared" si="8"/>
        <v>7002.5300392735899</v>
      </c>
      <c r="L17" s="5">
        <f t="shared" si="9"/>
        <v>385351.35004002543</v>
      </c>
      <c r="M17" s="5">
        <f t="shared" si="0"/>
        <v>1627491.6363508468</v>
      </c>
      <c r="N17" s="33">
        <f t="shared" si="10"/>
        <v>20.199337592271252</v>
      </c>
      <c r="O17" s="4"/>
      <c r="Q17" s="27" t="s">
        <v>60</v>
      </c>
      <c r="R17" s="29">
        <f t="shared" si="1"/>
        <v>80571.53502764189</v>
      </c>
      <c r="S17" s="29">
        <f t="shared" si="2"/>
        <v>385351.35004002543</v>
      </c>
      <c r="T17" s="35">
        <f t="shared" si="3"/>
        <v>20.199337592271252</v>
      </c>
      <c r="U17" s="42">
        <v>0.85631920960893304</v>
      </c>
      <c r="V17" s="43">
        <f t="shared" si="15"/>
        <v>0.14368079039106696</v>
      </c>
      <c r="W17" s="29">
        <f t="shared" si="11"/>
        <v>329983.76348800986</v>
      </c>
      <c r="X17" s="29">
        <f t="shared" si="4"/>
        <v>1230427.1438365229</v>
      </c>
      <c r="Y17" s="35">
        <f t="shared" si="12"/>
        <v>15.271238700049553</v>
      </c>
      <c r="Z17" s="36">
        <f t="shared" si="13"/>
        <v>4.9280988922216995</v>
      </c>
    </row>
    <row r="18" spans="1:26" s="2" customFormat="1" ht="14.4" x14ac:dyDescent="0.3">
      <c r="A18" s="2">
        <v>15</v>
      </c>
      <c r="B18" s="1" t="s">
        <v>61</v>
      </c>
      <c r="C18" s="1">
        <v>5</v>
      </c>
      <c r="D18" s="55">
        <v>1470</v>
      </c>
      <c r="E18" s="57">
        <v>30</v>
      </c>
      <c r="F18" s="3">
        <f t="shared" si="5"/>
        <v>2.0408163265306121E-2</v>
      </c>
      <c r="G18" s="2">
        <v>0.5</v>
      </c>
      <c r="H18" s="3">
        <f t="shared" si="6"/>
        <v>9.7087378640776698E-2</v>
      </c>
      <c r="I18" s="3">
        <f t="shared" si="7"/>
        <v>0.90291262135922334</v>
      </c>
      <c r="J18" s="5">
        <f t="shared" si="14"/>
        <v>73569.004988368295</v>
      </c>
      <c r="K18" s="5">
        <f t="shared" si="8"/>
        <v>7142.621843530902</v>
      </c>
      <c r="L18" s="5">
        <f t="shared" si="9"/>
        <v>349988.47033301427</v>
      </c>
      <c r="M18" s="5">
        <f t="shared" si="0"/>
        <v>1242140.2863108213</v>
      </c>
      <c r="N18" s="33">
        <f t="shared" si="10"/>
        <v>16.884016393958451</v>
      </c>
      <c r="O18" s="4"/>
      <c r="Q18" s="27" t="s">
        <v>62</v>
      </c>
      <c r="R18" s="29">
        <f t="shared" si="1"/>
        <v>73569.004988368295</v>
      </c>
      <c r="S18" s="29">
        <f t="shared" si="2"/>
        <v>349988.47033301427</v>
      </c>
      <c r="T18" s="35">
        <f t="shared" si="3"/>
        <v>16.884016393958451</v>
      </c>
      <c r="U18" s="42">
        <v>0.77613843304153718</v>
      </c>
      <c r="V18" s="43">
        <f t="shared" si="15"/>
        <v>0.22386156695846282</v>
      </c>
      <c r="W18" s="29">
        <f t="shared" si="11"/>
        <v>271639.50294687023</v>
      </c>
      <c r="X18" s="29">
        <f t="shared" si="4"/>
        <v>900443.38034851314</v>
      </c>
      <c r="Y18" s="35">
        <f t="shared" si="12"/>
        <v>12.239439428205923</v>
      </c>
      <c r="Z18" s="36">
        <f t="shared" si="13"/>
        <v>4.6445769657525275</v>
      </c>
    </row>
    <row r="19" spans="1:26" s="2" customFormat="1" ht="14.4" x14ac:dyDescent="0.3">
      <c r="A19" s="2">
        <v>16</v>
      </c>
      <c r="B19" s="1" t="s">
        <v>63</v>
      </c>
      <c r="C19" s="1">
        <v>5</v>
      </c>
      <c r="D19" s="55">
        <v>1029</v>
      </c>
      <c r="E19" s="57">
        <v>40</v>
      </c>
      <c r="F19" s="3">
        <f t="shared" si="5"/>
        <v>3.8872691933916424E-2</v>
      </c>
      <c r="G19" s="2">
        <v>0.5</v>
      </c>
      <c r="H19" s="3">
        <f t="shared" si="6"/>
        <v>0.17714791851195749</v>
      </c>
      <c r="I19" s="3">
        <f t="shared" si="7"/>
        <v>0.82285208148804245</v>
      </c>
      <c r="J19" s="5">
        <f t="shared" si="14"/>
        <v>66426.383144837397</v>
      </c>
      <c r="K19" s="5">
        <f t="shared" si="8"/>
        <v>11767.295508385721</v>
      </c>
      <c r="L19" s="5">
        <f t="shared" si="9"/>
        <v>302713.67695322266</v>
      </c>
      <c r="M19" s="5">
        <f t="shared" si="0"/>
        <v>892151.81597780716</v>
      </c>
      <c r="N19" s="33">
        <f t="shared" si="10"/>
        <v>13.430684823416348</v>
      </c>
      <c r="O19" s="4"/>
      <c r="Q19" s="27" t="s">
        <v>64</v>
      </c>
      <c r="R19" s="29">
        <f t="shared" si="1"/>
        <v>66426.383144837397</v>
      </c>
      <c r="S19" s="29">
        <f t="shared" si="2"/>
        <v>302713.67695322266</v>
      </c>
      <c r="T19" s="35">
        <f t="shared" si="3"/>
        <v>13.430684823416348</v>
      </c>
      <c r="U19" s="42">
        <v>0.73716277889453141</v>
      </c>
      <c r="V19" s="43">
        <f t="shared" si="15"/>
        <v>0.26283722110546859</v>
      </c>
      <c r="W19" s="29">
        <f t="shared" si="11"/>
        <v>223149.25531221909</v>
      </c>
      <c r="X19" s="29">
        <f t="shared" si="4"/>
        <v>628803.87740164297</v>
      </c>
      <c r="Y19" s="35">
        <f t="shared" si="12"/>
        <v>9.4661766549984598</v>
      </c>
      <c r="Z19" s="36">
        <f t="shared" si="13"/>
        <v>3.964508168417888</v>
      </c>
    </row>
    <row r="20" spans="1:26" s="2" customFormat="1" ht="14.4" x14ac:dyDescent="0.3">
      <c r="A20" s="2">
        <v>17</v>
      </c>
      <c r="B20" s="1" t="s">
        <v>65</v>
      </c>
      <c r="C20" s="1">
        <v>5</v>
      </c>
      <c r="D20" s="55">
        <v>620</v>
      </c>
      <c r="E20" s="57">
        <v>41</v>
      </c>
      <c r="F20" s="3">
        <f t="shared" si="5"/>
        <v>6.6129032258064518E-2</v>
      </c>
      <c r="G20" s="2">
        <v>0.5</v>
      </c>
      <c r="H20" s="3">
        <f t="shared" si="6"/>
        <v>0.2837370242214533</v>
      </c>
      <c r="I20" s="3">
        <f t="shared" si="7"/>
        <v>0.7162629757785467</v>
      </c>
      <c r="J20" s="5">
        <f t="shared" si="14"/>
        <v>54659.087636451673</v>
      </c>
      <c r="K20" s="5">
        <f t="shared" si="8"/>
        <v>15508.806872626428</v>
      </c>
      <c r="L20" s="5">
        <f t="shared" si="9"/>
        <v>234523.42100069232</v>
      </c>
      <c r="M20" s="5">
        <f t="shared" si="0"/>
        <v>589438.13902458444</v>
      </c>
      <c r="N20" s="33">
        <f t="shared" si="10"/>
        <v>10.783900070653452</v>
      </c>
      <c r="O20" s="4"/>
      <c r="Q20" s="27" t="s">
        <v>66</v>
      </c>
      <c r="R20" s="29">
        <f t="shared" si="1"/>
        <v>54659.087636451673</v>
      </c>
      <c r="S20" s="29">
        <f t="shared" si="2"/>
        <v>234523.42100069232</v>
      </c>
      <c r="T20" s="35">
        <f t="shared" si="3"/>
        <v>10.783900070653452</v>
      </c>
      <c r="U20" s="42">
        <v>0.7271372759570951</v>
      </c>
      <c r="V20" s="43">
        <f t="shared" si="15"/>
        <v>0.2728627240429049</v>
      </c>
      <c r="W20" s="29">
        <f t="shared" si="11"/>
        <v>170530.72149458239</v>
      </c>
      <c r="X20" s="29">
        <f t="shared" si="4"/>
        <v>405654.62208942382</v>
      </c>
      <c r="Y20" s="35">
        <f t="shared" si="12"/>
        <v>7.4215403079449915</v>
      </c>
      <c r="Z20" s="36">
        <f t="shared" si="13"/>
        <v>3.3623597627084605</v>
      </c>
    </row>
    <row r="21" spans="1:26" s="2" customFormat="1" ht="14.4" x14ac:dyDescent="0.3">
      <c r="A21" s="2">
        <v>18</v>
      </c>
      <c r="B21" s="1" t="s">
        <v>67</v>
      </c>
      <c r="C21" s="1">
        <v>5</v>
      </c>
      <c r="D21" s="55">
        <v>307</v>
      </c>
      <c r="E21" s="57">
        <v>30</v>
      </c>
      <c r="F21" s="3">
        <f t="shared" si="5"/>
        <v>9.7719869706840393E-2</v>
      </c>
      <c r="G21" s="2">
        <v>0.5</v>
      </c>
      <c r="H21" s="3">
        <f t="shared" si="6"/>
        <v>0.3926701570680628</v>
      </c>
      <c r="I21" s="3">
        <f t="shared" si="7"/>
        <v>0.60732984293193715</v>
      </c>
      <c r="J21" s="5">
        <f t="shared" si="14"/>
        <v>39150.280763825249</v>
      </c>
      <c r="K21" s="5">
        <f t="shared" si="8"/>
        <v>15373.146896790018</v>
      </c>
      <c r="L21" s="5">
        <f t="shared" si="9"/>
        <v>157318.53657715116</v>
      </c>
      <c r="M21" s="5">
        <f>L21+M22</f>
        <v>354914.71802389214</v>
      </c>
      <c r="N21" s="33">
        <f t="shared" si="10"/>
        <v>9.0654450261780077</v>
      </c>
      <c r="O21" s="4"/>
      <c r="Q21" s="27" t="s">
        <v>68</v>
      </c>
      <c r="R21" s="29">
        <f t="shared" si="1"/>
        <v>39150.280763825249</v>
      </c>
      <c r="S21" s="29">
        <f t="shared" si="2"/>
        <v>157318.53657715116</v>
      </c>
      <c r="T21" s="35">
        <f t="shared" si="3"/>
        <v>9.0654450261780077</v>
      </c>
      <c r="U21" s="42">
        <v>0.68635947845240242</v>
      </c>
      <c r="V21" s="43">
        <f t="shared" si="15"/>
        <v>0.31364052154759758</v>
      </c>
      <c r="W21" s="29">
        <f t="shared" si="11"/>
        <v>107977.06871598866</v>
      </c>
      <c r="X21" s="29">
        <f>X22+W21</f>
        <v>235123.9005948414</v>
      </c>
      <c r="Y21" s="35">
        <f t="shared" si="12"/>
        <v>6.0056759749241753</v>
      </c>
      <c r="Z21" s="36">
        <f t="shared" si="13"/>
        <v>3.0597690512538325</v>
      </c>
    </row>
    <row r="22" spans="1:26" s="2" customFormat="1" ht="14.4" x14ac:dyDescent="0.3">
      <c r="A22" s="12">
        <v>19</v>
      </c>
      <c r="B22" s="13" t="s">
        <v>69</v>
      </c>
      <c r="C22" s="12"/>
      <c r="D22" s="56">
        <v>241</v>
      </c>
      <c r="E22" s="57">
        <v>29</v>
      </c>
      <c r="F22" s="17">
        <f t="shared" si="5"/>
        <v>0.12033195020746888</v>
      </c>
      <c r="G22" s="12"/>
      <c r="H22" s="17">
        <v>1</v>
      </c>
      <c r="I22" s="17">
        <f t="shared" si="7"/>
        <v>0</v>
      </c>
      <c r="J22" s="21">
        <f t="shared" si="14"/>
        <v>23777.133867035227</v>
      </c>
      <c r="K22" s="21">
        <f t="shared" si="8"/>
        <v>23777.133867035227</v>
      </c>
      <c r="L22" s="21">
        <f>K22/F22</f>
        <v>197596.18144674101</v>
      </c>
      <c r="M22" s="21">
        <f>L22</f>
        <v>197596.18144674101</v>
      </c>
      <c r="N22" s="34">
        <f t="shared" si="10"/>
        <v>8.3103448275862064</v>
      </c>
      <c r="O22" s="4"/>
      <c r="Q22" s="30" t="s">
        <v>69</v>
      </c>
      <c r="R22" s="31">
        <f t="shared" si="1"/>
        <v>23777.133867035227</v>
      </c>
      <c r="S22" s="31">
        <f t="shared" si="2"/>
        <v>197596.18144674101</v>
      </c>
      <c r="T22" s="38">
        <f t="shared" si="3"/>
        <v>8.3103448275862064</v>
      </c>
      <c r="U22" s="44">
        <v>0.64346806172022719</v>
      </c>
      <c r="V22" s="45">
        <f t="shared" si="15"/>
        <v>0.35653193827977281</v>
      </c>
      <c r="W22" s="31">
        <f t="shared" si="11"/>
        <v>127146.83187885275</v>
      </c>
      <c r="X22" s="31">
        <f>W22</f>
        <v>127146.83187885275</v>
      </c>
      <c r="Y22" s="38">
        <f t="shared" si="12"/>
        <v>5.3474414784336117</v>
      </c>
      <c r="Z22" s="37">
        <f t="shared" si="13"/>
        <v>2.9629033491525947</v>
      </c>
    </row>
    <row r="23" spans="1:26" s="2" customFormat="1" ht="13.2" x14ac:dyDescent="0.25">
      <c r="B23" s="2" t="s">
        <v>70</v>
      </c>
      <c r="D23" s="25">
        <f>SUM(D4:D22)</f>
        <v>30545</v>
      </c>
      <c r="E23" s="58">
        <f>SUM(E4:E22)</f>
        <v>307</v>
      </c>
    </row>
    <row r="24" spans="1:26" s="2" customFormat="1" ht="13.2" x14ac:dyDescent="0.25">
      <c r="D24" s="14"/>
      <c r="E24" s="14"/>
      <c r="F24" s="5"/>
    </row>
    <row r="25" spans="1:26" x14ac:dyDescent="0.25">
      <c r="D25" s="15"/>
      <c r="E25" s="15"/>
      <c r="K25" s="16"/>
    </row>
    <row r="26" spans="1:26" s="2" customFormat="1" ht="18" thickBot="1" x14ac:dyDescent="0.35">
      <c r="B26" s="73" t="s">
        <v>88</v>
      </c>
      <c r="C26" s="73"/>
      <c r="D26" s="73"/>
      <c r="E26" s="73"/>
      <c r="F26" s="73"/>
      <c r="G26" s="73"/>
      <c r="H26" s="73"/>
      <c r="I26" s="73"/>
      <c r="J26" s="73"/>
      <c r="K26" s="73"/>
      <c r="L26" s="73"/>
      <c r="M26" s="73"/>
      <c r="N26" s="73"/>
      <c r="Q26" s="60" t="s">
        <v>91</v>
      </c>
      <c r="R26" s="61"/>
      <c r="S26" s="61"/>
      <c r="T26" s="61"/>
      <c r="U26" s="61"/>
      <c r="V26" s="61"/>
      <c r="W26" s="61"/>
      <c r="X26" s="61"/>
      <c r="Y26" s="61"/>
      <c r="Z26" s="62"/>
    </row>
    <row r="27" spans="1:26" s="9" customFormat="1" ht="14.25" customHeight="1" x14ac:dyDescent="0.35">
      <c r="A27" s="7"/>
      <c r="B27" s="67" t="s">
        <v>0</v>
      </c>
      <c r="C27" s="6" t="s">
        <v>1</v>
      </c>
      <c r="D27" s="8" t="s">
        <v>71</v>
      </c>
      <c r="E27" s="8" t="s">
        <v>72</v>
      </c>
      <c r="F27" s="8" t="s">
        <v>73</v>
      </c>
      <c r="G27" s="8" t="s">
        <v>5</v>
      </c>
      <c r="H27" s="8" t="s">
        <v>74</v>
      </c>
      <c r="I27" s="8" t="s">
        <v>75</v>
      </c>
      <c r="J27" s="8" t="s">
        <v>76</v>
      </c>
      <c r="K27" s="8" t="s">
        <v>77</v>
      </c>
      <c r="L27" s="8" t="s">
        <v>78</v>
      </c>
      <c r="M27" s="8" t="s">
        <v>79</v>
      </c>
      <c r="N27" s="22" t="s">
        <v>80</v>
      </c>
      <c r="Q27" s="26" t="s">
        <v>13</v>
      </c>
      <c r="R27" s="63" t="s">
        <v>14</v>
      </c>
      <c r="S27" s="63"/>
      <c r="T27" s="63"/>
      <c r="U27" s="64" t="s">
        <v>15</v>
      </c>
      <c r="V27" s="65" t="s">
        <v>16</v>
      </c>
      <c r="W27" s="66" t="s">
        <v>17</v>
      </c>
      <c r="X27" s="66" t="s">
        <v>18</v>
      </c>
      <c r="Y27" s="59" t="s">
        <v>19</v>
      </c>
      <c r="Z27" s="59" t="s">
        <v>20</v>
      </c>
    </row>
    <row r="28" spans="1:26" s="10" customFormat="1" ht="32.549999999999997" customHeight="1" thickBot="1" x14ac:dyDescent="0.35">
      <c r="B28" s="68"/>
      <c r="C28" s="11"/>
      <c r="D28" s="23" t="s">
        <v>21</v>
      </c>
      <c r="E28" s="23" t="s">
        <v>22</v>
      </c>
      <c r="F28" s="23" t="s">
        <v>23</v>
      </c>
      <c r="G28" s="23"/>
      <c r="H28" s="23" t="s">
        <v>24</v>
      </c>
      <c r="I28" s="23" t="s">
        <v>25</v>
      </c>
      <c r="J28" s="23" t="s">
        <v>26</v>
      </c>
      <c r="K28" s="23" t="s">
        <v>27</v>
      </c>
      <c r="L28" s="23" t="s">
        <v>28</v>
      </c>
      <c r="M28" s="23" t="s">
        <v>29</v>
      </c>
      <c r="N28" s="24" t="s">
        <v>30</v>
      </c>
      <c r="Q28" s="27" t="s">
        <v>31</v>
      </c>
      <c r="R28" s="28" t="s">
        <v>32</v>
      </c>
      <c r="S28" s="28" t="s">
        <v>33</v>
      </c>
      <c r="T28" s="28" t="s">
        <v>34</v>
      </c>
      <c r="U28" s="64"/>
      <c r="V28" s="65"/>
      <c r="W28" s="66"/>
      <c r="X28" s="66"/>
      <c r="Y28" s="59"/>
      <c r="Z28" s="59"/>
    </row>
    <row r="29" spans="1:26" s="2" customFormat="1" ht="14.4" x14ac:dyDescent="0.3">
      <c r="A29" s="2">
        <v>1</v>
      </c>
      <c r="B29" s="1">
        <v>0</v>
      </c>
      <c r="C29" s="1">
        <v>1</v>
      </c>
      <c r="D29" s="55">
        <v>181</v>
      </c>
      <c r="E29" s="57">
        <v>0</v>
      </c>
      <c r="F29" s="3">
        <f>E29/D29</f>
        <v>0</v>
      </c>
      <c r="G29" s="2">
        <v>0.3</v>
      </c>
      <c r="H29" s="18">
        <f>C29*F29/(1+(1-G29)*C29*F29)</f>
        <v>0</v>
      </c>
      <c r="I29" s="18">
        <f>1-H29</f>
        <v>1</v>
      </c>
      <c r="J29" s="19">
        <v>100000</v>
      </c>
      <c r="K29" s="20">
        <f>J29*H29</f>
        <v>0</v>
      </c>
      <c r="L29" s="20">
        <f>C29*(J30+G29*K29)</f>
        <v>100000</v>
      </c>
      <c r="M29" s="5">
        <f t="shared" ref="M29:M45" si="16">L29+M30</f>
        <v>8136857.5853952514</v>
      </c>
      <c r="N29" s="32">
        <f>M29/J29</f>
        <v>81.368575853952521</v>
      </c>
      <c r="O29" s="4"/>
      <c r="Q29" s="39">
        <v>0</v>
      </c>
      <c r="R29" s="29">
        <f t="shared" ref="R29:R47" si="17">J29</f>
        <v>100000</v>
      </c>
      <c r="S29" s="29">
        <f t="shared" ref="S29:S47" si="18">L29</f>
        <v>100000</v>
      </c>
      <c r="T29" s="35">
        <f t="shared" ref="T29:T47" si="19">N29</f>
        <v>81.368575853952521</v>
      </c>
      <c r="U29" s="42">
        <v>0.95864674002964168</v>
      </c>
      <c r="V29" s="43">
        <f>1-U29</f>
        <v>4.1353259970358325E-2</v>
      </c>
      <c r="W29" s="29">
        <f>S29*U29</f>
        <v>95864.674002964166</v>
      </c>
      <c r="X29" s="29">
        <f t="shared" ref="X29:X45" si="20">X30+W29</f>
        <v>7179462.0179562652</v>
      </c>
      <c r="Y29" s="40">
        <f>X29/R29</f>
        <v>71.794620179562656</v>
      </c>
      <c r="Z29" s="36">
        <f>T29-Y29</f>
        <v>9.5739556743898646</v>
      </c>
    </row>
    <row r="30" spans="1:26" s="2" customFormat="1" ht="14.4" x14ac:dyDescent="0.3">
      <c r="A30" s="2">
        <v>2</v>
      </c>
      <c r="B30" s="1" t="s">
        <v>35</v>
      </c>
      <c r="C30" s="1">
        <v>4</v>
      </c>
      <c r="D30" s="55">
        <v>886</v>
      </c>
      <c r="E30" s="57">
        <v>1</v>
      </c>
      <c r="F30" s="3">
        <f t="shared" ref="F30:F47" si="21">E30/D30</f>
        <v>1.128668171557562E-3</v>
      </c>
      <c r="G30" s="2">
        <v>0.4</v>
      </c>
      <c r="H30" s="3">
        <f t="shared" ref="H30:H46" si="22">C30*F30/(1+(1-G30)*C30*F30)</f>
        <v>4.5024763619990991E-3</v>
      </c>
      <c r="I30" s="3">
        <f t="shared" ref="I30:I47" si="23">1-H30</f>
        <v>0.99549752363800093</v>
      </c>
      <c r="J30" s="5">
        <f>I29*J29</f>
        <v>100000</v>
      </c>
      <c r="K30" s="5">
        <f t="shared" ref="K30:K47" si="24">J30*H30</f>
        <v>450.24763619990989</v>
      </c>
      <c r="L30" s="5">
        <f t="shared" ref="L30:L46" si="25">C30*(J31+G30*K30)</f>
        <v>398919.40567312017</v>
      </c>
      <c r="M30" s="5">
        <f t="shared" si="16"/>
        <v>8036857.5853952514</v>
      </c>
      <c r="N30" s="33">
        <f t="shared" ref="N30:N47" si="26">M30/J30</f>
        <v>80.368575853952521</v>
      </c>
      <c r="O30" s="4"/>
      <c r="Q30" s="27" t="s">
        <v>36</v>
      </c>
      <c r="R30" s="29">
        <f t="shared" si="17"/>
        <v>100000</v>
      </c>
      <c r="S30" s="29">
        <f t="shared" si="18"/>
        <v>398919.40567312017</v>
      </c>
      <c r="T30" s="35">
        <f t="shared" si="19"/>
        <v>80.368575853952521</v>
      </c>
      <c r="U30" s="42">
        <v>0.95864674002964168</v>
      </c>
      <c r="V30" s="43">
        <f>1-U30</f>
        <v>4.1353259970358325E-2</v>
      </c>
      <c r="W30" s="29">
        <f t="shared" ref="W30:W47" si="27">S30*U30</f>
        <v>382422.78778309881</v>
      </c>
      <c r="X30" s="29">
        <f t="shared" si="20"/>
        <v>7083597.3439533012</v>
      </c>
      <c r="Y30" s="35">
        <f t="shared" ref="Y30:Y47" si="28">X30/R30</f>
        <v>70.835973439533007</v>
      </c>
      <c r="Z30" s="36">
        <f t="shared" ref="Z30:Z47" si="29">T30-Y30</f>
        <v>9.5326024144195145</v>
      </c>
    </row>
    <row r="31" spans="1:26" s="2" customFormat="1" ht="14.4" x14ac:dyDescent="0.3">
      <c r="A31" s="2">
        <v>3</v>
      </c>
      <c r="B31" s="1" t="s">
        <v>37</v>
      </c>
      <c r="C31" s="1">
        <v>5</v>
      </c>
      <c r="D31" s="55">
        <v>1509</v>
      </c>
      <c r="E31" s="57">
        <v>0</v>
      </c>
      <c r="F31" s="3">
        <f t="shared" si="21"/>
        <v>0</v>
      </c>
      <c r="G31" s="2">
        <v>0.5</v>
      </c>
      <c r="H31" s="3">
        <f t="shared" si="22"/>
        <v>0</v>
      </c>
      <c r="I31" s="3">
        <f t="shared" si="23"/>
        <v>1</v>
      </c>
      <c r="J31" s="5">
        <f t="shared" ref="J31:J47" si="30">I30*J30</f>
        <v>99549.752363800086</v>
      </c>
      <c r="K31" s="5">
        <f t="shared" si="24"/>
        <v>0</v>
      </c>
      <c r="L31" s="5">
        <f t="shared" si="25"/>
        <v>497748.76181900041</v>
      </c>
      <c r="M31" s="5">
        <f t="shared" si="16"/>
        <v>7637938.1797221312</v>
      </c>
      <c r="N31" s="33">
        <f t="shared" si="26"/>
        <v>76.724833546643396</v>
      </c>
      <c r="O31" s="4"/>
      <c r="Q31" s="27" t="s">
        <v>38</v>
      </c>
      <c r="R31" s="29">
        <f t="shared" si="17"/>
        <v>99549.752363800086</v>
      </c>
      <c r="S31" s="29">
        <f t="shared" si="18"/>
        <v>497748.76181900041</v>
      </c>
      <c r="T31" s="35">
        <f t="shared" si="19"/>
        <v>76.724833546643396</v>
      </c>
      <c r="U31" s="42">
        <v>0.95864674002964168</v>
      </c>
      <c r="V31" s="43">
        <f>1-U31</f>
        <v>4.1353259970358325E-2</v>
      </c>
      <c r="W31" s="29">
        <f t="shared" si="27"/>
        <v>477165.22787157533</v>
      </c>
      <c r="X31" s="29">
        <f t="shared" si="20"/>
        <v>6701174.5561702028</v>
      </c>
      <c r="Y31" s="35">
        <f t="shared" si="28"/>
        <v>67.314828988032659</v>
      </c>
      <c r="Z31" s="36">
        <f t="shared" si="29"/>
        <v>9.410004558610737</v>
      </c>
    </row>
    <row r="32" spans="1:26" s="2" customFormat="1" ht="14.4" x14ac:dyDescent="0.3">
      <c r="A32" s="2">
        <v>4</v>
      </c>
      <c r="B32" s="1" t="s">
        <v>39</v>
      </c>
      <c r="C32" s="1">
        <v>5</v>
      </c>
      <c r="D32" s="55">
        <v>1715</v>
      </c>
      <c r="E32" s="57">
        <v>0</v>
      </c>
      <c r="F32" s="3">
        <f t="shared" si="21"/>
        <v>0</v>
      </c>
      <c r="G32" s="2">
        <v>0.5</v>
      </c>
      <c r="H32" s="3">
        <f t="shared" si="22"/>
        <v>0</v>
      </c>
      <c r="I32" s="3">
        <f t="shared" si="23"/>
        <v>1</v>
      </c>
      <c r="J32" s="5">
        <f t="shared" si="30"/>
        <v>99549.752363800086</v>
      </c>
      <c r="K32" s="5">
        <f t="shared" si="24"/>
        <v>0</v>
      </c>
      <c r="L32" s="5">
        <f t="shared" si="25"/>
        <v>497748.76181900041</v>
      </c>
      <c r="M32" s="5">
        <f t="shared" si="16"/>
        <v>7140189.4179031309</v>
      </c>
      <c r="N32" s="33">
        <f t="shared" si="26"/>
        <v>71.724833546643396</v>
      </c>
      <c r="O32" s="4"/>
      <c r="Q32" s="27" t="s">
        <v>40</v>
      </c>
      <c r="R32" s="29">
        <f t="shared" si="17"/>
        <v>99549.752363800086</v>
      </c>
      <c r="S32" s="29">
        <f t="shared" si="18"/>
        <v>497748.76181900041</v>
      </c>
      <c r="T32" s="35">
        <f t="shared" si="19"/>
        <v>71.724833546643396</v>
      </c>
      <c r="U32" s="42">
        <v>0.95864674002964168</v>
      </c>
      <c r="V32" s="43">
        <f>1-U32</f>
        <v>4.1353259970358325E-2</v>
      </c>
      <c r="W32" s="29">
        <f t="shared" si="27"/>
        <v>477165.22787157533</v>
      </c>
      <c r="X32" s="29">
        <f t="shared" si="20"/>
        <v>6224009.3282986274</v>
      </c>
      <c r="Y32" s="35">
        <f t="shared" si="28"/>
        <v>62.521595287884452</v>
      </c>
      <c r="Z32" s="36">
        <f t="shared" si="29"/>
        <v>9.2032382587589439</v>
      </c>
    </row>
    <row r="33" spans="1:26" s="2" customFormat="1" ht="14.4" x14ac:dyDescent="0.3">
      <c r="A33" s="2">
        <v>5</v>
      </c>
      <c r="B33" s="1" t="s">
        <v>41</v>
      </c>
      <c r="C33" s="1">
        <v>5</v>
      </c>
      <c r="D33" s="55">
        <v>1759</v>
      </c>
      <c r="E33" s="57">
        <v>0</v>
      </c>
      <c r="F33" s="3">
        <f t="shared" si="21"/>
        <v>0</v>
      </c>
      <c r="G33" s="2">
        <v>0.5</v>
      </c>
      <c r="H33" s="3">
        <f t="shared" si="22"/>
        <v>0</v>
      </c>
      <c r="I33" s="3">
        <f t="shared" si="23"/>
        <v>1</v>
      </c>
      <c r="J33" s="5">
        <f t="shared" si="30"/>
        <v>99549.752363800086</v>
      </c>
      <c r="K33" s="5">
        <f t="shared" si="24"/>
        <v>0</v>
      </c>
      <c r="L33" s="5">
        <f t="shared" si="25"/>
        <v>497748.76181900041</v>
      </c>
      <c r="M33" s="5">
        <f t="shared" si="16"/>
        <v>6642440.6560841305</v>
      </c>
      <c r="N33" s="33">
        <f t="shared" si="26"/>
        <v>66.724833546643396</v>
      </c>
      <c r="O33" s="4"/>
      <c r="Q33" s="27" t="s">
        <v>42</v>
      </c>
      <c r="R33" s="29">
        <f t="shared" si="17"/>
        <v>99549.752363800086</v>
      </c>
      <c r="S33" s="29">
        <f t="shared" si="18"/>
        <v>497748.76181900041</v>
      </c>
      <c r="T33" s="35">
        <f t="shared" si="19"/>
        <v>66.724833546643396</v>
      </c>
      <c r="U33" s="42">
        <v>0.95864674002964168</v>
      </c>
      <c r="V33" s="43">
        <f>1-U33</f>
        <v>4.1353259970358325E-2</v>
      </c>
      <c r="W33" s="29">
        <f t="shared" si="27"/>
        <v>477165.22787157533</v>
      </c>
      <c r="X33" s="29">
        <f t="shared" si="20"/>
        <v>5746844.100427052</v>
      </c>
      <c r="Y33" s="35">
        <f t="shared" si="28"/>
        <v>57.728361587736245</v>
      </c>
      <c r="Z33" s="36">
        <f t="shared" si="29"/>
        <v>8.9964719589071507</v>
      </c>
    </row>
    <row r="34" spans="1:26" s="2" customFormat="1" ht="14.4" x14ac:dyDescent="0.3">
      <c r="A34" s="2">
        <v>6</v>
      </c>
      <c r="B34" s="1" t="s">
        <v>43</v>
      </c>
      <c r="C34" s="1">
        <v>5</v>
      </c>
      <c r="D34" s="55">
        <v>2024</v>
      </c>
      <c r="E34" s="57">
        <v>0</v>
      </c>
      <c r="F34" s="3">
        <f t="shared" si="21"/>
        <v>0</v>
      </c>
      <c r="G34" s="2">
        <v>0.5</v>
      </c>
      <c r="H34" s="3">
        <f t="shared" si="22"/>
        <v>0</v>
      </c>
      <c r="I34" s="3">
        <f t="shared" si="23"/>
        <v>1</v>
      </c>
      <c r="J34" s="5">
        <f t="shared" si="30"/>
        <v>99549.752363800086</v>
      </c>
      <c r="K34" s="5">
        <f t="shared" si="24"/>
        <v>0</v>
      </c>
      <c r="L34" s="5">
        <f t="shared" si="25"/>
        <v>497748.76181900041</v>
      </c>
      <c r="M34" s="5">
        <f t="shared" si="16"/>
        <v>6144691.8942651302</v>
      </c>
      <c r="N34" s="33">
        <f t="shared" si="26"/>
        <v>61.724833546643396</v>
      </c>
      <c r="O34" s="4"/>
      <c r="Q34" s="27" t="s">
        <v>44</v>
      </c>
      <c r="R34" s="29">
        <f t="shared" si="17"/>
        <v>99549.752363800086</v>
      </c>
      <c r="S34" s="29">
        <f t="shared" si="18"/>
        <v>497748.76181900041</v>
      </c>
      <c r="T34" s="35">
        <f t="shared" si="19"/>
        <v>61.724833546643396</v>
      </c>
      <c r="U34" s="42">
        <v>0.96918021726394632</v>
      </c>
      <c r="V34" s="43">
        <f t="shared" ref="V34:V47" si="31">1-U34</f>
        <v>3.081978273605368E-2</v>
      </c>
      <c r="W34" s="29">
        <f t="shared" si="27"/>
        <v>482408.2531225991</v>
      </c>
      <c r="X34" s="29">
        <f t="shared" si="20"/>
        <v>5269678.8725554766</v>
      </c>
      <c r="Y34" s="35">
        <f t="shared" si="28"/>
        <v>52.935127887588031</v>
      </c>
      <c r="Z34" s="36">
        <f t="shared" si="29"/>
        <v>8.7897056590553646</v>
      </c>
    </row>
    <row r="35" spans="1:26" s="2" customFormat="1" ht="14.4" x14ac:dyDescent="0.3">
      <c r="A35" s="2">
        <v>7</v>
      </c>
      <c r="B35" s="1" t="s">
        <v>45</v>
      </c>
      <c r="C35" s="1">
        <v>5</v>
      </c>
      <c r="D35" s="55">
        <v>1994</v>
      </c>
      <c r="E35" s="57">
        <v>1</v>
      </c>
      <c r="F35" s="3">
        <f t="shared" si="21"/>
        <v>5.0150451354062187E-4</v>
      </c>
      <c r="G35" s="2">
        <v>0.5</v>
      </c>
      <c r="H35" s="3">
        <f t="shared" si="22"/>
        <v>2.5043826696719259E-3</v>
      </c>
      <c r="I35" s="3">
        <f t="shared" si="23"/>
        <v>0.9974956173303281</v>
      </c>
      <c r="J35" s="5">
        <f t="shared" si="30"/>
        <v>99549.752363800086</v>
      </c>
      <c r="K35" s="5">
        <f t="shared" si="24"/>
        <v>249.31067459003276</v>
      </c>
      <c r="L35" s="5">
        <f t="shared" si="25"/>
        <v>497125.48513252533</v>
      </c>
      <c r="M35" s="5">
        <f t="shared" si="16"/>
        <v>5646943.1324461298</v>
      </c>
      <c r="N35" s="33">
        <f t="shared" si="26"/>
        <v>56.724833546643396</v>
      </c>
      <c r="O35" s="4"/>
      <c r="Q35" s="27" t="s">
        <v>46</v>
      </c>
      <c r="R35" s="29">
        <f t="shared" si="17"/>
        <v>99549.752363800086</v>
      </c>
      <c r="S35" s="29">
        <f t="shared" si="18"/>
        <v>497125.48513252533</v>
      </c>
      <c r="T35" s="35">
        <f t="shared" si="19"/>
        <v>56.724833546643396</v>
      </c>
      <c r="U35" s="42">
        <v>0.96192878092594225</v>
      </c>
      <c r="V35" s="43">
        <f t="shared" si="31"/>
        <v>3.8071219074057749E-2</v>
      </c>
      <c r="W35" s="29">
        <f t="shared" si="27"/>
        <v>478199.31188074773</v>
      </c>
      <c r="X35" s="29">
        <f t="shared" si="20"/>
        <v>4787270.6194328777</v>
      </c>
      <c r="Y35" s="35">
        <f t="shared" si="28"/>
        <v>48.089226801268303</v>
      </c>
      <c r="Z35" s="36">
        <f t="shared" si="29"/>
        <v>8.6356067453750924</v>
      </c>
    </row>
    <row r="36" spans="1:26" s="2" customFormat="1" ht="14.4" x14ac:dyDescent="0.3">
      <c r="A36" s="2">
        <v>8</v>
      </c>
      <c r="B36" s="1" t="s">
        <v>47</v>
      </c>
      <c r="C36" s="1">
        <v>5</v>
      </c>
      <c r="D36" s="55">
        <v>2075</v>
      </c>
      <c r="E36" s="57">
        <v>0</v>
      </c>
      <c r="F36" s="3">
        <f t="shared" si="21"/>
        <v>0</v>
      </c>
      <c r="G36" s="2">
        <v>0.5</v>
      </c>
      <c r="H36" s="3">
        <f t="shared" si="22"/>
        <v>0</v>
      </c>
      <c r="I36" s="3">
        <f t="shared" si="23"/>
        <v>1</v>
      </c>
      <c r="J36" s="5">
        <f t="shared" si="30"/>
        <v>99300.441689210056</v>
      </c>
      <c r="K36" s="5">
        <f t="shared" si="24"/>
        <v>0</v>
      </c>
      <c r="L36" s="5">
        <f t="shared" si="25"/>
        <v>496502.2084460503</v>
      </c>
      <c r="M36" s="5">
        <f t="shared" si="16"/>
        <v>5149817.6473136041</v>
      </c>
      <c r="N36" s="33">
        <f t="shared" si="26"/>
        <v>51.8609742284075</v>
      </c>
      <c r="O36" s="4"/>
      <c r="Q36" s="27" t="s">
        <v>48</v>
      </c>
      <c r="R36" s="29">
        <f t="shared" si="17"/>
        <v>99300.441689210056</v>
      </c>
      <c r="S36" s="29">
        <f t="shared" si="18"/>
        <v>496502.2084460503</v>
      </c>
      <c r="T36" s="35">
        <f t="shared" si="19"/>
        <v>51.8609742284075</v>
      </c>
      <c r="U36" s="42">
        <v>0.95558309086652893</v>
      </c>
      <c r="V36" s="43">
        <f t="shared" si="31"/>
        <v>4.4416909133471072E-2</v>
      </c>
      <c r="W36" s="29">
        <f t="shared" si="27"/>
        <v>474449.11496893439</v>
      </c>
      <c r="X36" s="29">
        <f t="shared" si="20"/>
        <v>4309071.30755213</v>
      </c>
      <c r="Y36" s="35">
        <f t="shared" si="28"/>
        <v>43.394281377303798</v>
      </c>
      <c r="Z36" s="36">
        <f t="shared" si="29"/>
        <v>8.4666928511037014</v>
      </c>
    </row>
    <row r="37" spans="1:26" s="2" customFormat="1" ht="14.4" x14ac:dyDescent="0.3">
      <c r="A37" s="2">
        <v>9</v>
      </c>
      <c r="B37" s="1" t="s">
        <v>49</v>
      </c>
      <c r="C37" s="1">
        <v>5</v>
      </c>
      <c r="D37" s="55">
        <v>2119</v>
      </c>
      <c r="E37" s="57">
        <v>2</v>
      </c>
      <c r="F37" s="3">
        <f t="shared" si="21"/>
        <v>9.4384143463898068E-4</v>
      </c>
      <c r="G37" s="2">
        <v>0.5</v>
      </c>
      <c r="H37" s="3">
        <f t="shared" si="22"/>
        <v>4.708097928436912E-3</v>
      </c>
      <c r="I37" s="3">
        <f t="shared" si="23"/>
        <v>0.99529190207156304</v>
      </c>
      <c r="J37" s="5">
        <f t="shared" si="30"/>
        <v>99300.441689210056</v>
      </c>
      <c r="K37" s="5">
        <f t="shared" si="24"/>
        <v>467.51620380984025</v>
      </c>
      <c r="L37" s="5">
        <f t="shared" si="25"/>
        <v>495333.41793652566</v>
      </c>
      <c r="M37" s="5">
        <f t="shared" si="16"/>
        <v>4653315.4388675541</v>
      </c>
      <c r="N37" s="33">
        <f t="shared" si="26"/>
        <v>46.8609742284075</v>
      </c>
      <c r="O37" s="4"/>
      <c r="Q37" s="27" t="s">
        <v>50</v>
      </c>
      <c r="R37" s="29">
        <f t="shared" si="17"/>
        <v>99300.441689210056</v>
      </c>
      <c r="S37" s="29">
        <f t="shared" si="18"/>
        <v>495333.41793652566</v>
      </c>
      <c r="T37" s="35">
        <f t="shared" si="19"/>
        <v>46.8609742284075</v>
      </c>
      <c r="U37" s="42">
        <v>0.95343645724036619</v>
      </c>
      <c r="V37" s="43">
        <f t="shared" si="31"/>
        <v>4.6563542759633814E-2</v>
      </c>
      <c r="W37" s="29">
        <f t="shared" si="27"/>
        <v>472268.93915016268</v>
      </c>
      <c r="X37" s="29">
        <f t="shared" si="20"/>
        <v>3834622.1925831954</v>
      </c>
      <c r="Y37" s="35">
        <f t="shared" si="28"/>
        <v>38.616365922971156</v>
      </c>
      <c r="Z37" s="36">
        <f t="shared" si="29"/>
        <v>8.2446083054363442</v>
      </c>
    </row>
    <row r="38" spans="1:26" s="2" customFormat="1" ht="14.4" x14ac:dyDescent="0.3">
      <c r="A38" s="2">
        <v>10</v>
      </c>
      <c r="B38" s="1" t="s">
        <v>51</v>
      </c>
      <c r="C38" s="1">
        <v>5</v>
      </c>
      <c r="D38" s="55">
        <v>2473</v>
      </c>
      <c r="E38" s="57">
        <v>4</v>
      </c>
      <c r="F38" s="3">
        <f t="shared" si="21"/>
        <v>1.6174686615446825E-3</v>
      </c>
      <c r="G38" s="2">
        <v>0.5</v>
      </c>
      <c r="H38" s="3">
        <f t="shared" si="22"/>
        <v>8.0547724526782126E-3</v>
      </c>
      <c r="I38" s="3">
        <f t="shared" si="23"/>
        <v>0.99194522754732184</v>
      </c>
      <c r="J38" s="5">
        <f t="shared" si="30"/>
        <v>98832.925485400207</v>
      </c>
      <c r="K38" s="5">
        <f t="shared" si="24"/>
        <v>796.07672561740003</v>
      </c>
      <c r="L38" s="5">
        <f t="shared" si="25"/>
        <v>492174.43561295752</v>
      </c>
      <c r="M38" s="5">
        <f t="shared" si="16"/>
        <v>4157982.0209310283</v>
      </c>
      <c r="N38" s="33">
        <f t="shared" si="26"/>
        <v>42.07081800432239</v>
      </c>
      <c r="O38" s="4"/>
      <c r="Q38" s="27" t="s">
        <v>52</v>
      </c>
      <c r="R38" s="29">
        <f t="shared" si="17"/>
        <v>98832.925485400207</v>
      </c>
      <c r="S38" s="29">
        <f t="shared" si="18"/>
        <v>492174.43561295752</v>
      </c>
      <c r="T38" s="35">
        <f t="shared" si="19"/>
        <v>42.07081800432239</v>
      </c>
      <c r="U38" s="42">
        <v>0.93748024841036759</v>
      </c>
      <c r="V38" s="43">
        <f t="shared" si="31"/>
        <v>6.2519751589632411E-2</v>
      </c>
      <c r="W38" s="29">
        <f t="shared" si="27"/>
        <v>461403.8121596679</v>
      </c>
      <c r="X38" s="29">
        <f t="shared" si="20"/>
        <v>3362353.2534330329</v>
      </c>
      <c r="Y38" s="35">
        <f t="shared" si="28"/>
        <v>34.020578030240806</v>
      </c>
      <c r="Z38" s="36">
        <f t="shared" si="29"/>
        <v>8.0502399740815846</v>
      </c>
    </row>
    <row r="39" spans="1:26" s="2" customFormat="1" ht="14.4" x14ac:dyDescent="0.3">
      <c r="A39" s="2">
        <v>11</v>
      </c>
      <c r="B39" s="1" t="s">
        <v>53</v>
      </c>
      <c r="C39" s="1">
        <v>5</v>
      </c>
      <c r="D39" s="55">
        <v>2735</v>
      </c>
      <c r="E39" s="57">
        <v>1</v>
      </c>
      <c r="F39" s="3">
        <f t="shared" si="21"/>
        <v>3.6563071297989033E-4</v>
      </c>
      <c r="G39" s="2">
        <v>0.5</v>
      </c>
      <c r="H39" s="3">
        <f t="shared" si="22"/>
        <v>1.8264840182648403E-3</v>
      </c>
      <c r="I39" s="3">
        <f t="shared" si="23"/>
        <v>0.9981735159817352</v>
      </c>
      <c r="J39" s="5">
        <f t="shared" si="30"/>
        <v>98036.848759782806</v>
      </c>
      <c r="K39" s="5">
        <f t="shared" si="24"/>
        <v>179.06273746079052</v>
      </c>
      <c r="L39" s="5">
        <f t="shared" si="25"/>
        <v>489736.58695526212</v>
      </c>
      <c r="M39" s="5">
        <f t="shared" si="16"/>
        <v>3665807.5853180708</v>
      </c>
      <c r="N39" s="33">
        <f t="shared" si="26"/>
        <v>37.392140115603937</v>
      </c>
      <c r="O39" s="4"/>
      <c r="Q39" s="27" t="s">
        <v>54</v>
      </c>
      <c r="R39" s="29">
        <f t="shared" si="17"/>
        <v>98036.848759782806</v>
      </c>
      <c r="S39" s="29">
        <f t="shared" si="18"/>
        <v>489736.58695526212</v>
      </c>
      <c r="T39" s="35">
        <f t="shared" si="19"/>
        <v>37.392140115603937</v>
      </c>
      <c r="U39" s="42">
        <v>0.91788799906018037</v>
      </c>
      <c r="V39" s="43">
        <f t="shared" si="31"/>
        <v>8.2112000939819629E-2</v>
      </c>
      <c r="W39" s="29">
        <f t="shared" si="27"/>
        <v>449523.33586692758</v>
      </c>
      <c r="X39" s="29">
        <f t="shared" si="20"/>
        <v>2900949.4412733652</v>
      </c>
      <c r="Y39" s="35">
        <f t="shared" si="28"/>
        <v>29.59039869163367</v>
      </c>
      <c r="Z39" s="36">
        <f t="shared" si="29"/>
        <v>7.8017414239702667</v>
      </c>
    </row>
    <row r="40" spans="1:26" s="2" customFormat="1" ht="14.4" x14ac:dyDescent="0.3">
      <c r="A40" s="2">
        <v>12</v>
      </c>
      <c r="B40" s="1" t="s">
        <v>55</v>
      </c>
      <c r="C40" s="1">
        <v>5</v>
      </c>
      <c r="D40" s="55">
        <v>2671</v>
      </c>
      <c r="E40" s="57">
        <v>5</v>
      </c>
      <c r="F40" s="3">
        <f t="shared" si="21"/>
        <v>1.8719580681392737E-3</v>
      </c>
      <c r="G40" s="2">
        <v>0.5</v>
      </c>
      <c r="H40" s="3">
        <f t="shared" si="22"/>
        <v>9.3161915408980812E-3</v>
      </c>
      <c r="I40" s="3">
        <f t="shared" si="23"/>
        <v>0.99068380845910187</v>
      </c>
      <c r="J40" s="5">
        <f t="shared" si="30"/>
        <v>97857.78602232202</v>
      </c>
      <c r="K40" s="5">
        <f t="shared" si="24"/>
        <v>911.6618783521709</v>
      </c>
      <c r="L40" s="5">
        <f t="shared" si="25"/>
        <v>487009.77541572967</v>
      </c>
      <c r="M40" s="5">
        <f t="shared" si="16"/>
        <v>3176070.9983628085</v>
      </c>
      <c r="N40" s="33">
        <f t="shared" si="26"/>
        <v>32.455986666593148</v>
      </c>
      <c r="O40" s="4"/>
      <c r="Q40" s="27" t="s">
        <v>56</v>
      </c>
      <c r="R40" s="29">
        <f t="shared" si="17"/>
        <v>97857.78602232202</v>
      </c>
      <c r="S40" s="29">
        <f t="shared" si="18"/>
        <v>487009.77541572967</v>
      </c>
      <c r="T40" s="35">
        <f t="shared" si="19"/>
        <v>32.455986666593148</v>
      </c>
      <c r="U40" s="42">
        <v>0.89571782863194893</v>
      </c>
      <c r="V40" s="43">
        <f t="shared" si="31"/>
        <v>0.10428217136805107</v>
      </c>
      <c r="W40" s="29">
        <f t="shared" si="27"/>
        <v>436223.33855791047</v>
      </c>
      <c r="X40" s="29">
        <f t="shared" si="20"/>
        <v>2451426.1054064375</v>
      </c>
      <c r="Y40" s="35">
        <f t="shared" si="28"/>
        <v>25.05090504343978</v>
      </c>
      <c r="Z40" s="36">
        <f t="shared" si="29"/>
        <v>7.405081623153368</v>
      </c>
    </row>
    <row r="41" spans="1:26" s="2" customFormat="1" ht="14.4" x14ac:dyDescent="0.3">
      <c r="A41" s="2">
        <v>13</v>
      </c>
      <c r="B41" s="1" t="s">
        <v>57</v>
      </c>
      <c r="C41" s="1">
        <v>5</v>
      </c>
      <c r="D41" s="55">
        <v>2585</v>
      </c>
      <c r="E41" s="57">
        <v>10</v>
      </c>
      <c r="F41" s="3">
        <f t="shared" si="21"/>
        <v>3.8684719535783366E-3</v>
      </c>
      <c r="G41" s="2">
        <v>0.5</v>
      </c>
      <c r="H41" s="3">
        <f t="shared" si="22"/>
        <v>1.9157088122605363E-2</v>
      </c>
      <c r="I41" s="3">
        <f t="shared" si="23"/>
        <v>0.98084291187739459</v>
      </c>
      <c r="J41" s="5">
        <f t="shared" si="30"/>
        <v>96946.12414396985</v>
      </c>
      <c r="K41" s="5">
        <f t="shared" si="24"/>
        <v>1857.2054433710698</v>
      </c>
      <c r="L41" s="5">
        <f t="shared" si="25"/>
        <v>480087.60711142153</v>
      </c>
      <c r="M41" s="5">
        <f t="shared" si="16"/>
        <v>2689061.2229470788</v>
      </c>
      <c r="N41" s="33">
        <f t="shared" si="26"/>
        <v>27.737686748092045</v>
      </c>
      <c r="O41" s="4"/>
      <c r="Q41" s="27" t="s">
        <v>58</v>
      </c>
      <c r="R41" s="29">
        <f t="shared" si="17"/>
        <v>96946.12414396985</v>
      </c>
      <c r="S41" s="29">
        <f t="shared" si="18"/>
        <v>480087.60711142153</v>
      </c>
      <c r="T41" s="35">
        <f t="shared" si="19"/>
        <v>27.737686748092045</v>
      </c>
      <c r="U41" s="42">
        <v>0.86473435856680392</v>
      </c>
      <c r="V41" s="43">
        <f t="shared" si="31"/>
        <v>0.13526564143319608</v>
      </c>
      <c r="W41" s="29">
        <f t="shared" si="27"/>
        <v>415148.24899136688</v>
      </c>
      <c r="X41" s="29">
        <f t="shared" si="20"/>
        <v>2015202.7668485269</v>
      </c>
      <c r="Y41" s="35">
        <f t="shared" si="28"/>
        <v>20.786831703099857</v>
      </c>
      <c r="Z41" s="36">
        <f t="shared" si="29"/>
        <v>6.9508550449921884</v>
      </c>
    </row>
    <row r="42" spans="1:26" s="2" customFormat="1" ht="14.4" x14ac:dyDescent="0.3">
      <c r="A42" s="2">
        <v>14</v>
      </c>
      <c r="B42" s="1" t="s">
        <v>59</v>
      </c>
      <c r="C42" s="1">
        <v>5</v>
      </c>
      <c r="D42" s="55">
        <v>2007</v>
      </c>
      <c r="E42" s="57">
        <v>14</v>
      </c>
      <c r="F42" s="3">
        <f t="shared" si="21"/>
        <v>6.9755854509217742E-3</v>
      </c>
      <c r="G42" s="2">
        <v>0.5</v>
      </c>
      <c r="H42" s="3">
        <f t="shared" si="22"/>
        <v>3.4280117531831543E-2</v>
      </c>
      <c r="I42" s="3">
        <f t="shared" si="23"/>
        <v>0.96571988246816842</v>
      </c>
      <c r="J42" s="5">
        <f t="shared" si="30"/>
        <v>95088.918700598777</v>
      </c>
      <c r="K42" s="5">
        <f t="shared" si="24"/>
        <v>3259.6593090313004</v>
      </c>
      <c r="L42" s="5">
        <f t="shared" si="25"/>
        <v>467295.44523041556</v>
      </c>
      <c r="M42" s="5">
        <f t="shared" si="16"/>
        <v>2208973.6158356573</v>
      </c>
      <c r="N42" s="33">
        <f t="shared" si="26"/>
        <v>23.23061031739072</v>
      </c>
      <c r="O42" s="4"/>
      <c r="Q42" s="27" t="s">
        <v>60</v>
      </c>
      <c r="R42" s="29">
        <f t="shared" si="17"/>
        <v>95088.918700598777</v>
      </c>
      <c r="S42" s="29">
        <f t="shared" si="18"/>
        <v>467295.44523041556</v>
      </c>
      <c r="T42" s="35">
        <f t="shared" si="19"/>
        <v>23.23061031739072</v>
      </c>
      <c r="U42" s="42">
        <v>0.81758889711164551</v>
      </c>
      <c r="V42" s="43">
        <f t="shared" si="31"/>
        <v>0.18241110288835449</v>
      </c>
      <c r="W42" s="29">
        <f t="shared" si="27"/>
        <v>382055.5676912308</v>
      </c>
      <c r="X42" s="29">
        <f t="shared" si="20"/>
        <v>1600054.51785716</v>
      </c>
      <c r="Y42" s="35">
        <f t="shared" si="28"/>
        <v>16.826929359615111</v>
      </c>
      <c r="Z42" s="36">
        <f t="shared" si="29"/>
        <v>6.4036809577756095</v>
      </c>
    </row>
    <row r="43" spans="1:26" s="2" customFormat="1" ht="14.4" x14ac:dyDescent="0.3">
      <c r="A43" s="2">
        <v>15</v>
      </c>
      <c r="B43" s="1" t="s">
        <v>61</v>
      </c>
      <c r="C43" s="1">
        <v>5</v>
      </c>
      <c r="D43" s="55">
        <v>1563</v>
      </c>
      <c r="E43" s="57">
        <v>21</v>
      </c>
      <c r="F43" s="3">
        <f t="shared" si="21"/>
        <v>1.3435700575815739E-2</v>
      </c>
      <c r="G43" s="2">
        <v>0.5</v>
      </c>
      <c r="H43" s="3">
        <f t="shared" si="22"/>
        <v>6.4995357474466123E-2</v>
      </c>
      <c r="I43" s="3">
        <f t="shared" si="23"/>
        <v>0.93500464252553384</v>
      </c>
      <c r="J43" s="5">
        <f t="shared" si="30"/>
        <v>91829.259391567466</v>
      </c>
      <c r="K43" s="5">
        <f t="shared" si="24"/>
        <v>5968.4755407704033</v>
      </c>
      <c r="L43" s="5">
        <f t="shared" si="25"/>
        <v>444225.10810591129</v>
      </c>
      <c r="M43" s="5">
        <f t="shared" si="16"/>
        <v>1741678.1706052418</v>
      </c>
      <c r="N43" s="33">
        <f t="shared" si="26"/>
        <v>18.966483908778834</v>
      </c>
      <c r="O43" s="4"/>
      <c r="Q43" s="27" t="s">
        <v>62</v>
      </c>
      <c r="R43" s="29">
        <f t="shared" si="17"/>
        <v>91829.259391567466</v>
      </c>
      <c r="S43" s="29">
        <f t="shared" si="18"/>
        <v>444225.10810591129</v>
      </c>
      <c r="T43" s="35">
        <f t="shared" si="19"/>
        <v>18.966483908778834</v>
      </c>
      <c r="U43" s="42">
        <v>0.77888026534586052</v>
      </c>
      <c r="V43" s="43">
        <f t="shared" si="31"/>
        <v>0.22111973465413948</v>
      </c>
      <c r="W43" s="29">
        <f t="shared" si="27"/>
        <v>345998.17007482576</v>
      </c>
      <c r="X43" s="29">
        <f t="shared" si="20"/>
        <v>1217998.9501659293</v>
      </c>
      <c r="Y43" s="35">
        <f t="shared" si="28"/>
        <v>13.263734873133215</v>
      </c>
      <c r="Z43" s="36">
        <f t="shared" si="29"/>
        <v>5.7027490356456187</v>
      </c>
    </row>
    <row r="44" spans="1:26" s="2" customFormat="1" ht="14.4" x14ac:dyDescent="0.3">
      <c r="A44" s="2">
        <v>16</v>
      </c>
      <c r="B44" s="1" t="s">
        <v>63</v>
      </c>
      <c r="C44" s="1">
        <v>5</v>
      </c>
      <c r="D44" s="55">
        <v>1202</v>
      </c>
      <c r="E44" s="57">
        <v>30</v>
      </c>
      <c r="F44" s="3">
        <f t="shared" si="21"/>
        <v>2.4958402662229616E-2</v>
      </c>
      <c r="G44" s="2">
        <v>0.5</v>
      </c>
      <c r="H44" s="3">
        <f t="shared" si="22"/>
        <v>0.11746280344557558</v>
      </c>
      <c r="I44" s="3">
        <f t="shared" si="23"/>
        <v>0.88253719655442442</v>
      </c>
      <c r="J44" s="5">
        <f t="shared" si="30"/>
        <v>85860.783850797059</v>
      </c>
      <c r="K44" s="5">
        <f t="shared" si="24"/>
        <v>10085.448377149225</v>
      </c>
      <c r="L44" s="5">
        <f t="shared" si="25"/>
        <v>404090.29831111227</v>
      </c>
      <c r="M44" s="5">
        <f t="shared" si="16"/>
        <v>1297453.0624993304</v>
      </c>
      <c r="N44" s="33">
        <f t="shared" si="26"/>
        <v>15.111125292705861</v>
      </c>
      <c r="O44" s="4"/>
      <c r="Q44" s="27" t="s">
        <v>64</v>
      </c>
      <c r="R44" s="29">
        <f t="shared" si="17"/>
        <v>85860.783850797059</v>
      </c>
      <c r="S44" s="29">
        <f t="shared" si="18"/>
        <v>404090.29831111227</v>
      </c>
      <c r="T44" s="35">
        <f t="shared" si="19"/>
        <v>15.111125292705861</v>
      </c>
      <c r="U44" s="42">
        <v>0.71980976748499381</v>
      </c>
      <c r="V44" s="43">
        <f t="shared" si="31"/>
        <v>0.28019023251500619</v>
      </c>
      <c r="W44" s="29">
        <f t="shared" si="27"/>
        <v>290868.14367026353</v>
      </c>
      <c r="X44" s="29">
        <f t="shared" si="20"/>
        <v>872000.78009110363</v>
      </c>
      <c r="Y44" s="35">
        <f t="shared" si="28"/>
        <v>10.15598438521603</v>
      </c>
      <c r="Z44" s="36">
        <f t="shared" si="29"/>
        <v>4.9551409074898309</v>
      </c>
    </row>
    <row r="45" spans="1:26" s="2" customFormat="1" ht="14.4" x14ac:dyDescent="0.3">
      <c r="A45" s="2">
        <v>17</v>
      </c>
      <c r="B45" s="1" t="s">
        <v>65</v>
      </c>
      <c r="C45" s="1">
        <v>5</v>
      </c>
      <c r="D45" s="55">
        <v>844</v>
      </c>
      <c r="E45" s="57">
        <v>45</v>
      </c>
      <c r="F45" s="3">
        <f t="shared" si="21"/>
        <v>5.3317535545023699E-2</v>
      </c>
      <c r="G45" s="2">
        <v>0.5</v>
      </c>
      <c r="H45" s="3">
        <f t="shared" si="22"/>
        <v>0.23523261892315733</v>
      </c>
      <c r="I45" s="3">
        <f t="shared" si="23"/>
        <v>0.76476738107684272</v>
      </c>
      <c r="J45" s="5">
        <f t="shared" si="30"/>
        <v>75775.335473647836</v>
      </c>
      <c r="K45" s="5">
        <f t="shared" si="24"/>
        <v>17824.830613247006</v>
      </c>
      <c r="L45" s="5">
        <f t="shared" si="25"/>
        <v>334314.6008351217</v>
      </c>
      <c r="M45" s="5">
        <f t="shared" si="16"/>
        <v>893362.76418821816</v>
      </c>
      <c r="N45" s="33">
        <f t="shared" si="26"/>
        <v>11.789624666180465</v>
      </c>
      <c r="O45" s="4"/>
      <c r="Q45" s="27" t="s">
        <v>66</v>
      </c>
      <c r="R45" s="29">
        <f t="shared" si="17"/>
        <v>75775.335473647836</v>
      </c>
      <c r="S45" s="29">
        <f t="shared" si="18"/>
        <v>334314.6008351217</v>
      </c>
      <c r="T45" s="35">
        <f t="shared" si="19"/>
        <v>11.789624666180465</v>
      </c>
      <c r="U45" s="42">
        <v>0.68480776711742686</v>
      </c>
      <c r="V45" s="43">
        <f t="shared" si="31"/>
        <v>0.31519223288257314</v>
      </c>
      <c r="W45" s="29">
        <f t="shared" si="27"/>
        <v>228941.23531265353</v>
      </c>
      <c r="X45" s="29">
        <f t="shared" si="20"/>
        <v>581132.63642084005</v>
      </c>
      <c r="Y45" s="35">
        <f t="shared" si="28"/>
        <v>7.6691529346371397</v>
      </c>
      <c r="Z45" s="36">
        <f t="shared" si="29"/>
        <v>4.1204717315433257</v>
      </c>
    </row>
    <row r="46" spans="1:26" s="2" customFormat="1" ht="14.4" x14ac:dyDescent="0.3">
      <c r="A46" s="2">
        <v>18</v>
      </c>
      <c r="B46" s="1" t="s">
        <v>67</v>
      </c>
      <c r="C46" s="1">
        <v>5</v>
      </c>
      <c r="D46" s="55">
        <v>438</v>
      </c>
      <c r="E46" s="57">
        <v>34</v>
      </c>
      <c r="F46" s="3">
        <f t="shared" si="21"/>
        <v>7.7625570776255703E-2</v>
      </c>
      <c r="G46" s="2">
        <v>0.5</v>
      </c>
      <c r="H46" s="3">
        <f t="shared" si="22"/>
        <v>0.32504780114722753</v>
      </c>
      <c r="I46" s="3">
        <f t="shared" si="23"/>
        <v>0.67495219885277247</v>
      </c>
      <c r="J46" s="5">
        <f t="shared" si="30"/>
        <v>57950.504860400833</v>
      </c>
      <c r="K46" s="5">
        <f t="shared" si="24"/>
        <v>18836.684180245014</v>
      </c>
      <c r="L46" s="5">
        <f t="shared" si="25"/>
        <v>242660.81385139166</v>
      </c>
      <c r="M46" s="5">
        <f>L46+M47</f>
        <v>559048.16335309646</v>
      </c>
      <c r="N46" s="33">
        <f t="shared" si="26"/>
        <v>9.6469938389632457</v>
      </c>
      <c r="O46" s="4"/>
      <c r="Q46" s="27" t="s">
        <v>68</v>
      </c>
      <c r="R46" s="29">
        <f t="shared" si="17"/>
        <v>57950.504860400833</v>
      </c>
      <c r="S46" s="29">
        <f t="shared" si="18"/>
        <v>242660.81385139166</v>
      </c>
      <c r="T46" s="35">
        <f t="shared" si="19"/>
        <v>9.6469938389632457</v>
      </c>
      <c r="U46" s="42">
        <v>0.65629805890441617</v>
      </c>
      <c r="V46" s="43">
        <f t="shared" si="31"/>
        <v>0.34370194109558383</v>
      </c>
      <c r="W46" s="29">
        <f t="shared" si="27"/>
        <v>159257.82110283422</v>
      </c>
      <c r="X46" s="29">
        <f>X47+W46</f>
        <v>352191.40110818652</v>
      </c>
      <c r="Y46" s="35">
        <f t="shared" si="28"/>
        <v>6.0774518178330581</v>
      </c>
      <c r="Z46" s="36">
        <f t="shared" si="29"/>
        <v>3.5695420211301876</v>
      </c>
    </row>
    <row r="47" spans="1:26" s="2" customFormat="1" ht="14.4" x14ac:dyDescent="0.3">
      <c r="A47" s="12">
        <v>19</v>
      </c>
      <c r="B47" s="13" t="s">
        <v>69</v>
      </c>
      <c r="C47" s="12"/>
      <c r="D47" s="56">
        <v>364</v>
      </c>
      <c r="E47" s="57">
        <v>45</v>
      </c>
      <c r="F47" s="17">
        <f t="shared" si="21"/>
        <v>0.12362637362637363</v>
      </c>
      <c r="G47" s="12"/>
      <c r="H47" s="17">
        <v>1</v>
      </c>
      <c r="I47" s="17">
        <f t="shared" si="23"/>
        <v>0</v>
      </c>
      <c r="J47" s="21">
        <f t="shared" si="30"/>
        <v>39113.820680155819</v>
      </c>
      <c r="K47" s="21">
        <f t="shared" si="24"/>
        <v>39113.820680155819</v>
      </c>
      <c r="L47" s="21">
        <f>K47/F47</f>
        <v>316387.34950170486</v>
      </c>
      <c r="M47" s="21">
        <f>L47</f>
        <v>316387.34950170486</v>
      </c>
      <c r="N47" s="34">
        <f t="shared" si="26"/>
        <v>8.0888888888888886</v>
      </c>
      <c r="O47" s="4"/>
      <c r="Q47" s="30" t="s">
        <v>69</v>
      </c>
      <c r="R47" s="31">
        <f t="shared" si="17"/>
        <v>39113.820680155819</v>
      </c>
      <c r="S47" s="31">
        <f t="shared" si="18"/>
        <v>316387.34950170486</v>
      </c>
      <c r="T47" s="38">
        <f t="shared" si="19"/>
        <v>8.0888888888888886</v>
      </c>
      <c r="U47" s="44">
        <v>0.6098018151143324</v>
      </c>
      <c r="V47" s="45">
        <f t="shared" si="31"/>
        <v>0.3901981848856676</v>
      </c>
      <c r="W47" s="31">
        <f t="shared" si="27"/>
        <v>192933.5800053523</v>
      </c>
      <c r="X47" s="31">
        <f>W47</f>
        <v>192933.5800053523</v>
      </c>
      <c r="Y47" s="38">
        <f t="shared" si="28"/>
        <v>4.9326191267026003</v>
      </c>
      <c r="Z47" s="37">
        <f t="shared" si="29"/>
        <v>3.1562697621862883</v>
      </c>
    </row>
    <row r="48" spans="1:26" s="2" customFormat="1" ht="13.2" x14ac:dyDescent="0.25">
      <c r="B48" s="2" t="s">
        <v>70</v>
      </c>
      <c r="D48" s="25">
        <f>SUM(D29:D47)</f>
        <v>31144</v>
      </c>
      <c r="E48" s="58">
        <f>SUM(E29:E47)</f>
        <v>213</v>
      </c>
    </row>
    <row r="51" spans="1:26" s="2" customFormat="1" ht="18" thickBot="1" x14ac:dyDescent="0.35">
      <c r="B51" s="74" t="s">
        <v>89</v>
      </c>
      <c r="C51" s="74"/>
      <c r="D51" s="74"/>
      <c r="E51" s="74"/>
      <c r="F51" s="74"/>
      <c r="G51" s="74"/>
      <c r="H51" s="74"/>
      <c r="I51" s="74"/>
      <c r="J51" s="74"/>
      <c r="K51" s="74"/>
      <c r="L51" s="74"/>
      <c r="M51" s="74"/>
      <c r="N51" s="74"/>
      <c r="Q51" s="60" t="s">
        <v>92</v>
      </c>
      <c r="R51" s="61"/>
      <c r="S51" s="61"/>
      <c r="T51" s="61"/>
      <c r="U51" s="61"/>
      <c r="V51" s="61"/>
      <c r="W51" s="61"/>
      <c r="X51" s="61"/>
      <c r="Y51" s="61"/>
      <c r="Z51" s="62"/>
    </row>
    <row r="52" spans="1:26" s="9" customFormat="1" ht="14.25" customHeight="1" x14ac:dyDescent="0.35">
      <c r="A52" s="7"/>
      <c r="B52" s="67" t="s">
        <v>0</v>
      </c>
      <c r="C52" s="6" t="s">
        <v>1</v>
      </c>
      <c r="D52" s="8" t="s">
        <v>71</v>
      </c>
      <c r="E52" s="8" t="s">
        <v>72</v>
      </c>
      <c r="F52" s="8" t="s">
        <v>73</v>
      </c>
      <c r="G52" s="8" t="s">
        <v>5</v>
      </c>
      <c r="H52" s="8" t="s">
        <v>74</v>
      </c>
      <c r="I52" s="8" t="s">
        <v>75</v>
      </c>
      <c r="J52" s="8" t="s">
        <v>76</v>
      </c>
      <c r="K52" s="8" t="s">
        <v>77</v>
      </c>
      <c r="L52" s="8" t="s">
        <v>78</v>
      </c>
      <c r="M52" s="8" t="s">
        <v>79</v>
      </c>
      <c r="N52" s="22" t="s">
        <v>80</v>
      </c>
      <c r="Q52" s="26" t="s">
        <v>13</v>
      </c>
      <c r="R52" s="63" t="s">
        <v>14</v>
      </c>
      <c r="S52" s="63"/>
      <c r="T52" s="63"/>
      <c r="U52" s="64" t="s">
        <v>15</v>
      </c>
      <c r="V52" s="65" t="s">
        <v>16</v>
      </c>
      <c r="W52" s="66" t="s">
        <v>17</v>
      </c>
      <c r="X52" s="66" t="s">
        <v>18</v>
      </c>
      <c r="Y52" s="59" t="s">
        <v>19</v>
      </c>
      <c r="Z52" s="59" t="s">
        <v>20</v>
      </c>
    </row>
    <row r="53" spans="1:26" s="10" customFormat="1" ht="35.549999999999997" customHeight="1" thickBot="1" x14ac:dyDescent="0.35">
      <c r="B53" s="68"/>
      <c r="C53" s="11"/>
      <c r="D53" s="23" t="s">
        <v>21</v>
      </c>
      <c r="E53" s="23" t="s">
        <v>22</v>
      </c>
      <c r="F53" s="23" t="s">
        <v>23</v>
      </c>
      <c r="G53" s="23"/>
      <c r="H53" s="23" t="s">
        <v>24</v>
      </c>
      <c r="I53" s="23" t="s">
        <v>25</v>
      </c>
      <c r="J53" s="23" t="s">
        <v>26</v>
      </c>
      <c r="K53" s="23" t="s">
        <v>27</v>
      </c>
      <c r="L53" s="23" t="s">
        <v>28</v>
      </c>
      <c r="M53" s="23" t="s">
        <v>29</v>
      </c>
      <c r="N53" s="24" t="s">
        <v>30</v>
      </c>
      <c r="Q53" s="27" t="s">
        <v>31</v>
      </c>
      <c r="R53" s="28" t="s">
        <v>32</v>
      </c>
      <c r="S53" s="28" t="s">
        <v>33</v>
      </c>
      <c r="T53" s="28" t="s">
        <v>34</v>
      </c>
      <c r="U53" s="64"/>
      <c r="V53" s="65"/>
      <c r="W53" s="66"/>
      <c r="X53" s="66"/>
      <c r="Y53" s="59"/>
      <c r="Z53" s="59"/>
    </row>
    <row r="54" spans="1:26" s="2" customFormat="1" ht="13.2" x14ac:dyDescent="0.25">
      <c r="A54" s="2">
        <v>1</v>
      </c>
      <c r="B54" s="1">
        <v>0</v>
      </c>
      <c r="C54" s="1">
        <v>1</v>
      </c>
      <c r="D54" s="49">
        <v>410</v>
      </c>
      <c r="E54" s="49">
        <v>0</v>
      </c>
      <c r="F54" s="3">
        <f>E54/D54</f>
        <v>0</v>
      </c>
      <c r="G54" s="2">
        <v>0.3</v>
      </c>
      <c r="H54" s="18">
        <f>C54*F54/(1+(1-G54)*C54*F54)</f>
        <v>0</v>
      </c>
      <c r="I54" s="18">
        <f>1-H54</f>
        <v>1</v>
      </c>
      <c r="J54" s="19">
        <v>100000</v>
      </c>
      <c r="K54" s="20">
        <f>J54*H54</f>
        <v>0</v>
      </c>
      <c r="L54" s="20">
        <f>C54*(J55+G54*K54)</f>
        <v>100000</v>
      </c>
      <c r="M54" s="5">
        <f t="shared" ref="M54:M70" si="32">L54+M55</f>
        <v>7730783.3501493605</v>
      </c>
      <c r="N54" s="32">
        <f>M54/J54</f>
        <v>77.307833501493604</v>
      </c>
      <c r="O54" s="4"/>
      <c r="Q54" s="39">
        <v>0</v>
      </c>
      <c r="R54" s="29">
        <f t="shared" ref="R54:R72" si="33">J54</f>
        <v>100000</v>
      </c>
      <c r="S54" s="29">
        <f t="shared" ref="S54:S72" si="34">L54</f>
        <v>100000</v>
      </c>
      <c r="T54" s="35">
        <f t="shared" ref="T54:T72" si="35">N54</f>
        <v>77.307833501493604</v>
      </c>
      <c r="U54" s="42">
        <v>0.96170886472285344</v>
      </c>
      <c r="V54" s="43">
        <f>1-U54</f>
        <v>3.829113527714656E-2</v>
      </c>
      <c r="W54" s="29">
        <f>S54*U54</f>
        <v>96170.886472285347</v>
      </c>
      <c r="X54" s="29">
        <f t="shared" ref="X54:X70" si="36">X55+W54</f>
        <v>6847651.202958704</v>
      </c>
      <c r="Y54" s="40">
        <f>X54/R54</f>
        <v>68.476512029587042</v>
      </c>
      <c r="Z54" s="36">
        <f>T54-Y54</f>
        <v>8.8313214719065627</v>
      </c>
    </row>
    <row r="55" spans="1:26" s="2" customFormat="1" ht="13.2" x14ac:dyDescent="0.25">
      <c r="A55" s="2">
        <v>2</v>
      </c>
      <c r="B55" s="1" t="s">
        <v>35</v>
      </c>
      <c r="C55" s="1">
        <v>4</v>
      </c>
      <c r="D55" s="49">
        <v>1832</v>
      </c>
      <c r="E55" s="49">
        <v>1</v>
      </c>
      <c r="F55" s="3">
        <f t="shared" ref="F55:F72" si="37">E55/D55</f>
        <v>5.4585152838427945E-4</v>
      </c>
      <c r="G55" s="2">
        <v>0.4</v>
      </c>
      <c r="H55" s="3">
        <f t="shared" ref="H55:H71" si="38">C55*F55/(1+(1-G55)*C55*F55)</f>
        <v>2.1805494984736152E-3</v>
      </c>
      <c r="I55" s="3">
        <f t="shared" ref="I55:I72" si="39">1-H55</f>
        <v>0.99781945050152643</v>
      </c>
      <c r="J55" s="5">
        <f>I54*J54</f>
        <v>100000</v>
      </c>
      <c r="K55" s="5">
        <f t="shared" ref="K55:K72" si="40">J55*H55</f>
        <v>218.05494984736151</v>
      </c>
      <c r="L55" s="5">
        <f t="shared" ref="L55:L71" si="41">C55*(J56+G55*K55)</f>
        <v>399476.66812036635</v>
      </c>
      <c r="M55" s="5">
        <f t="shared" si="32"/>
        <v>7630783.3501493605</v>
      </c>
      <c r="N55" s="33">
        <f t="shared" ref="N55:N72" si="42">M55/J55</f>
        <v>76.307833501493604</v>
      </c>
      <c r="O55" s="4"/>
      <c r="Q55" s="27" t="s">
        <v>36</v>
      </c>
      <c r="R55" s="29">
        <f t="shared" si="33"/>
        <v>100000</v>
      </c>
      <c r="S55" s="29">
        <f t="shared" si="34"/>
        <v>399476.66812036635</v>
      </c>
      <c r="T55" s="35">
        <f t="shared" si="35"/>
        <v>76.307833501493604</v>
      </c>
      <c r="U55" s="42">
        <v>0.96170886472285344</v>
      </c>
      <c r="V55" s="43">
        <f>1-U55</f>
        <v>3.829113527714656E-2</v>
      </c>
      <c r="W55" s="29">
        <f t="shared" ref="W55:W72" si="43">S55*U55</f>
        <v>384180.25298130565</v>
      </c>
      <c r="X55" s="29">
        <f t="shared" si="36"/>
        <v>6751480.3164864182</v>
      </c>
      <c r="Y55" s="35">
        <f t="shared" ref="Y55:Y72" si="44">X55/R55</f>
        <v>67.514803164864176</v>
      </c>
      <c r="Z55" s="36">
        <f t="shared" ref="Z55:Z72" si="45">T55-Y55</f>
        <v>8.7930303366294282</v>
      </c>
    </row>
    <row r="56" spans="1:26" s="2" customFormat="1" ht="13.2" x14ac:dyDescent="0.25">
      <c r="A56" s="2">
        <v>3</v>
      </c>
      <c r="B56" s="1" t="s">
        <v>37</v>
      </c>
      <c r="C56" s="1">
        <v>5</v>
      </c>
      <c r="D56" s="49">
        <v>3113</v>
      </c>
      <c r="E56" s="49">
        <v>0</v>
      </c>
      <c r="F56" s="3">
        <f t="shared" si="37"/>
        <v>0</v>
      </c>
      <c r="G56" s="2">
        <v>0.5</v>
      </c>
      <c r="H56" s="3">
        <f t="shared" si="38"/>
        <v>0</v>
      </c>
      <c r="I56" s="3">
        <f t="shared" si="39"/>
        <v>1</v>
      </c>
      <c r="J56" s="5">
        <f t="shared" ref="J56:J72" si="46">I55*J55</f>
        <v>99781.945050152644</v>
      </c>
      <c r="K56" s="5">
        <f t="shared" si="40"/>
        <v>0</v>
      </c>
      <c r="L56" s="5">
        <f t="shared" si="41"/>
        <v>498909.72525076324</v>
      </c>
      <c r="M56" s="5">
        <f t="shared" si="32"/>
        <v>7231306.682028994</v>
      </c>
      <c r="N56" s="33">
        <f t="shared" si="42"/>
        <v>72.471093627152456</v>
      </c>
      <c r="O56" s="4"/>
      <c r="Q56" s="27" t="s">
        <v>38</v>
      </c>
      <c r="R56" s="29">
        <f t="shared" si="33"/>
        <v>99781.945050152644</v>
      </c>
      <c r="S56" s="29">
        <f t="shared" si="34"/>
        <v>498909.72525076324</v>
      </c>
      <c r="T56" s="35">
        <f t="shared" si="35"/>
        <v>72.471093627152456</v>
      </c>
      <c r="U56" s="42">
        <v>0.96170886472285344</v>
      </c>
      <c r="V56" s="43">
        <f>1-U56</f>
        <v>3.829113527714656E-2</v>
      </c>
      <c r="W56" s="29">
        <f t="shared" si="43"/>
        <v>479805.90547010221</v>
      </c>
      <c r="X56" s="29">
        <f t="shared" si="36"/>
        <v>6367300.0635051122</v>
      </c>
      <c r="Y56" s="35">
        <f t="shared" si="44"/>
        <v>63.812146178396944</v>
      </c>
      <c r="Z56" s="36">
        <f t="shared" si="45"/>
        <v>8.6589474487555123</v>
      </c>
    </row>
    <row r="57" spans="1:26" s="2" customFormat="1" ht="13.2" x14ac:dyDescent="0.25">
      <c r="A57" s="2">
        <v>4</v>
      </c>
      <c r="B57" s="1" t="s">
        <v>39</v>
      </c>
      <c r="C57" s="1">
        <v>5</v>
      </c>
      <c r="D57" s="49">
        <v>3557</v>
      </c>
      <c r="E57" s="49">
        <v>0</v>
      </c>
      <c r="F57" s="3">
        <f t="shared" si="37"/>
        <v>0</v>
      </c>
      <c r="G57" s="2">
        <v>0.5</v>
      </c>
      <c r="H57" s="3">
        <f t="shared" si="38"/>
        <v>0</v>
      </c>
      <c r="I57" s="3">
        <f t="shared" si="39"/>
        <v>1</v>
      </c>
      <c r="J57" s="5">
        <f t="shared" si="46"/>
        <v>99781.945050152644</v>
      </c>
      <c r="K57" s="5">
        <f t="shared" si="40"/>
        <v>0</v>
      </c>
      <c r="L57" s="5">
        <f t="shared" si="41"/>
        <v>498909.72525076324</v>
      </c>
      <c r="M57" s="5">
        <f t="shared" si="32"/>
        <v>6732396.9567782311</v>
      </c>
      <c r="N57" s="33">
        <f t="shared" si="42"/>
        <v>67.471093627152456</v>
      </c>
      <c r="O57" s="4"/>
      <c r="Q57" s="27" t="s">
        <v>40</v>
      </c>
      <c r="R57" s="29">
        <f t="shared" si="33"/>
        <v>99781.945050152644</v>
      </c>
      <c r="S57" s="29">
        <f t="shared" si="34"/>
        <v>498909.72525076324</v>
      </c>
      <c r="T57" s="35">
        <f t="shared" si="35"/>
        <v>67.471093627152456</v>
      </c>
      <c r="U57" s="42">
        <v>0.96170886472285344</v>
      </c>
      <c r="V57" s="43">
        <f>1-U57</f>
        <v>3.829113527714656E-2</v>
      </c>
      <c r="W57" s="29">
        <f t="shared" si="43"/>
        <v>479805.90547010221</v>
      </c>
      <c r="X57" s="29">
        <f t="shared" si="36"/>
        <v>5887494.1580350101</v>
      </c>
      <c r="Y57" s="35">
        <f t="shared" si="44"/>
        <v>59.00360185478268</v>
      </c>
      <c r="Z57" s="36">
        <f t="shared" si="45"/>
        <v>8.467491772369776</v>
      </c>
    </row>
    <row r="58" spans="1:26" s="2" customFormat="1" ht="13.2" x14ac:dyDescent="0.25">
      <c r="A58" s="2">
        <v>5</v>
      </c>
      <c r="B58" s="1" t="s">
        <v>41</v>
      </c>
      <c r="C58" s="1">
        <v>5</v>
      </c>
      <c r="D58" s="49">
        <v>3662</v>
      </c>
      <c r="E58" s="49">
        <v>2</v>
      </c>
      <c r="F58" s="3">
        <f t="shared" si="37"/>
        <v>5.461496450027307E-4</v>
      </c>
      <c r="G58" s="2">
        <v>0.5</v>
      </c>
      <c r="H58" s="3">
        <f t="shared" si="38"/>
        <v>2.7270248159258245E-3</v>
      </c>
      <c r="I58" s="3">
        <f t="shared" si="39"/>
        <v>0.99727297518407421</v>
      </c>
      <c r="J58" s="5">
        <f t="shared" si="46"/>
        <v>99781.945050152644</v>
      </c>
      <c r="K58" s="5">
        <f t="shared" si="40"/>
        <v>272.10784033311324</v>
      </c>
      <c r="L58" s="5">
        <f t="shared" si="41"/>
        <v>498229.45564993046</v>
      </c>
      <c r="M58" s="5">
        <f t="shared" si="32"/>
        <v>6233487.2315274682</v>
      </c>
      <c r="N58" s="33">
        <f t="shared" si="42"/>
        <v>62.471093627152463</v>
      </c>
      <c r="O58" s="4"/>
      <c r="Q58" s="27" t="s">
        <v>42</v>
      </c>
      <c r="R58" s="29">
        <f t="shared" si="33"/>
        <v>99781.945050152644</v>
      </c>
      <c r="S58" s="29">
        <f t="shared" si="34"/>
        <v>498229.45564993046</v>
      </c>
      <c r="T58" s="35">
        <f t="shared" si="35"/>
        <v>62.471093627152463</v>
      </c>
      <c r="U58" s="42">
        <v>0.96170886472285344</v>
      </c>
      <c r="V58" s="43">
        <f>1-U58</f>
        <v>3.829113527714656E-2</v>
      </c>
      <c r="W58" s="29">
        <f t="shared" si="43"/>
        <v>479151.6841645799</v>
      </c>
      <c r="X58" s="29">
        <f t="shared" si="36"/>
        <v>5407688.252564908</v>
      </c>
      <c r="Y58" s="35">
        <f t="shared" si="44"/>
        <v>54.195057531168416</v>
      </c>
      <c r="Z58" s="36">
        <f t="shared" si="45"/>
        <v>8.2760360959840469</v>
      </c>
    </row>
    <row r="59" spans="1:26" s="2" customFormat="1" ht="13.2" x14ac:dyDescent="0.25">
      <c r="A59" s="2">
        <v>6</v>
      </c>
      <c r="B59" s="1" t="s">
        <v>43</v>
      </c>
      <c r="C59" s="1">
        <v>5</v>
      </c>
      <c r="D59" s="49">
        <v>3874</v>
      </c>
      <c r="E59" s="49">
        <v>5</v>
      </c>
      <c r="F59" s="3">
        <f t="shared" si="37"/>
        <v>1.2906556530717604E-3</v>
      </c>
      <c r="G59" s="2">
        <v>0.5</v>
      </c>
      <c r="H59" s="3">
        <f t="shared" si="38"/>
        <v>6.4325228354560659E-3</v>
      </c>
      <c r="I59" s="3">
        <f t="shared" si="39"/>
        <v>0.99356747716454397</v>
      </c>
      <c r="J59" s="5">
        <f t="shared" si="46"/>
        <v>99509.83720981954</v>
      </c>
      <c r="K59" s="5">
        <f t="shared" si="40"/>
        <v>640.09930020467993</v>
      </c>
      <c r="L59" s="5">
        <f t="shared" si="41"/>
        <v>495948.93779858603</v>
      </c>
      <c r="M59" s="5">
        <f t="shared" si="32"/>
        <v>5735257.7758775381</v>
      </c>
      <c r="N59" s="33">
        <f t="shared" si="42"/>
        <v>57.635083492143309</v>
      </c>
      <c r="O59" s="4"/>
      <c r="Q59" s="27" t="s">
        <v>44</v>
      </c>
      <c r="R59" s="29">
        <f t="shared" si="33"/>
        <v>99509.83720981954</v>
      </c>
      <c r="S59" s="29">
        <f t="shared" si="34"/>
        <v>495948.93779858603</v>
      </c>
      <c r="T59" s="35">
        <f t="shared" si="35"/>
        <v>57.635083492143309</v>
      </c>
      <c r="U59" s="42">
        <v>0.963091689110254</v>
      </c>
      <c r="V59" s="43">
        <f t="shared" ref="V59:V72" si="47">1-U59</f>
        <v>3.6908310889745999E-2</v>
      </c>
      <c r="W59" s="29">
        <f t="shared" si="43"/>
        <v>477644.30021687649</v>
      </c>
      <c r="X59" s="29">
        <f t="shared" si="36"/>
        <v>4928536.568400328</v>
      </c>
      <c r="Y59" s="35">
        <f t="shared" si="44"/>
        <v>49.528134168367274</v>
      </c>
      <c r="Z59" s="36">
        <f t="shared" si="45"/>
        <v>8.1069493237760355</v>
      </c>
    </row>
    <row r="60" spans="1:26" s="2" customFormat="1" ht="13.2" x14ac:dyDescent="0.25">
      <c r="A60" s="2">
        <v>7</v>
      </c>
      <c r="B60" s="1" t="s">
        <v>45</v>
      </c>
      <c r="C60" s="1">
        <v>5</v>
      </c>
      <c r="D60" s="49">
        <v>4162</v>
      </c>
      <c r="E60" s="49">
        <v>3</v>
      </c>
      <c r="F60" s="3">
        <f t="shared" si="37"/>
        <v>7.2080730418068234E-4</v>
      </c>
      <c r="G60" s="2">
        <v>0.5</v>
      </c>
      <c r="H60" s="3">
        <f t="shared" si="38"/>
        <v>3.5975536635088142E-3</v>
      </c>
      <c r="I60" s="3">
        <f t="shared" si="39"/>
        <v>0.99640244633649122</v>
      </c>
      <c r="J60" s="5">
        <f t="shared" si="46"/>
        <v>98869.737909614865</v>
      </c>
      <c r="K60" s="5">
        <f t="shared" si="40"/>
        <v>355.68918782689127</v>
      </c>
      <c r="L60" s="5">
        <f t="shared" si="41"/>
        <v>493459.46657850704</v>
      </c>
      <c r="M60" s="5">
        <f t="shared" si="32"/>
        <v>5239308.8380789524</v>
      </c>
      <c r="N60" s="33">
        <f t="shared" si="42"/>
        <v>52.992037289192012</v>
      </c>
      <c r="O60" s="4"/>
      <c r="Q60" s="27" t="s">
        <v>46</v>
      </c>
      <c r="R60" s="29">
        <f t="shared" si="33"/>
        <v>98869.737909614865</v>
      </c>
      <c r="S60" s="29">
        <f t="shared" si="34"/>
        <v>493459.46657850704</v>
      </c>
      <c r="T60" s="35">
        <f t="shared" si="35"/>
        <v>52.992037289192012</v>
      </c>
      <c r="U60" s="42">
        <v>0.95736753435116873</v>
      </c>
      <c r="V60" s="43">
        <f t="shared" si="47"/>
        <v>4.2632465648831275E-2</v>
      </c>
      <c r="W60" s="29">
        <f t="shared" si="43"/>
        <v>472422.07282050821</v>
      </c>
      <c r="X60" s="29">
        <f t="shared" si="36"/>
        <v>4450892.2681834511</v>
      </c>
      <c r="Y60" s="35">
        <f t="shared" si="44"/>
        <v>45.017741143932085</v>
      </c>
      <c r="Z60" s="36">
        <f t="shared" si="45"/>
        <v>7.9742961452599275</v>
      </c>
    </row>
    <row r="61" spans="1:26" s="2" customFormat="1" ht="13.2" x14ac:dyDescent="0.25">
      <c r="A61" s="2">
        <v>8</v>
      </c>
      <c r="B61" s="1" t="s">
        <v>47</v>
      </c>
      <c r="C61" s="1">
        <v>5</v>
      </c>
      <c r="D61" s="49">
        <v>4343</v>
      </c>
      <c r="E61" s="49">
        <v>3</v>
      </c>
      <c r="F61" s="3">
        <f t="shared" si="37"/>
        <v>6.9076675109371402E-4</v>
      </c>
      <c r="G61" s="2">
        <v>0.5</v>
      </c>
      <c r="H61" s="3">
        <f t="shared" si="38"/>
        <v>3.447879554074244E-3</v>
      </c>
      <c r="I61" s="3">
        <f t="shared" si="39"/>
        <v>0.99655212044592578</v>
      </c>
      <c r="J61" s="5">
        <f t="shared" si="46"/>
        <v>98514.048721787971</v>
      </c>
      <c r="K61" s="5">
        <f t="shared" si="40"/>
        <v>339.66457437692668</v>
      </c>
      <c r="L61" s="5">
        <f t="shared" si="41"/>
        <v>491721.08217299753</v>
      </c>
      <c r="M61" s="5">
        <f t="shared" si="32"/>
        <v>4745849.3715004455</v>
      </c>
      <c r="N61" s="33">
        <f t="shared" si="42"/>
        <v>48.174340950123032</v>
      </c>
      <c r="O61" s="4"/>
      <c r="Q61" s="27" t="s">
        <v>48</v>
      </c>
      <c r="R61" s="29">
        <f t="shared" si="33"/>
        <v>98514.048721787971</v>
      </c>
      <c r="S61" s="29">
        <f t="shared" si="34"/>
        <v>491721.08217299753</v>
      </c>
      <c r="T61" s="35">
        <f t="shared" si="35"/>
        <v>48.174340950123032</v>
      </c>
      <c r="U61" s="42">
        <v>0.95681081085376496</v>
      </c>
      <c r="V61" s="43">
        <f t="shared" si="47"/>
        <v>4.3189189146235041E-2</v>
      </c>
      <c r="W61" s="29">
        <f t="shared" si="43"/>
        <v>470484.04734783655</v>
      </c>
      <c r="X61" s="29">
        <f t="shared" si="36"/>
        <v>3978470.1953629432</v>
      </c>
      <c r="Y61" s="35">
        <f t="shared" si="44"/>
        <v>40.384800411548213</v>
      </c>
      <c r="Z61" s="36">
        <f t="shared" si="45"/>
        <v>7.7895405385748191</v>
      </c>
    </row>
    <row r="62" spans="1:26" s="2" customFormat="1" ht="13.2" x14ac:dyDescent="0.25">
      <c r="A62" s="2">
        <v>9</v>
      </c>
      <c r="B62" s="1" t="s">
        <v>49</v>
      </c>
      <c r="C62" s="1">
        <v>5</v>
      </c>
      <c r="D62" s="49">
        <v>4264</v>
      </c>
      <c r="E62" s="49">
        <v>10</v>
      </c>
      <c r="F62" s="3">
        <f t="shared" si="37"/>
        <v>2.3452157598499064E-3</v>
      </c>
      <c r="G62" s="2">
        <v>0.5</v>
      </c>
      <c r="H62" s="3">
        <f t="shared" si="38"/>
        <v>1.1657729074376311E-2</v>
      </c>
      <c r="I62" s="3">
        <f t="shared" si="39"/>
        <v>0.98834227092562366</v>
      </c>
      <c r="J62" s="5">
        <f t="shared" si="46"/>
        <v>98174.384147411052</v>
      </c>
      <c r="K62" s="5">
        <f t="shared" si="40"/>
        <v>1144.4903724342626</v>
      </c>
      <c r="L62" s="5">
        <f t="shared" si="41"/>
        <v>488010.69480596954</v>
      </c>
      <c r="M62" s="5">
        <f t="shared" si="32"/>
        <v>4254128.2893274482</v>
      </c>
      <c r="N62" s="33">
        <f t="shared" si="42"/>
        <v>43.332365425789469</v>
      </c>
      <c r="O62" s="4"/>
      <c r="Q62" s="27" t="s">
        <v>50</v>
      </c>
      <c r="R62" s="29">
        <f t="shared" si="33"/>
        <v>98174.384147411052</v>
      </c>
      <c r="S62" s="29">
        <f t="shared" si="34"/>
        <v>488010.69480596954</v>
      </c>
      <c r="T62" s="35">
        <f t="shared" si="35"/>
        <v>43.332365425789469</v>
      </c>
      <c r="U62" s="42">
        <v>0.94800928093814252</v>
      </c>
      <c r="V62" s="43">
        <f t="shared" si="47"/>
        <v>5.1990719061857482E-2</v>
      </c>
      <c r="W62" s="29">
        <f t="shared" si="43"/>
        <v>462638.66787313053</v>
      </c>
      <c r="X62" s="29">
        <f t="shared" si="36"/>
        <v>3507986.1480151066</v>
      </c>
      <c r="Y62" s="35">
        <f t="shared" si="44"/>
        <v>35.732194079748808</v>
      </c>
      <c r="Z62" s="36">
        <f t="shared" si="45"/>
        <v>7.6001713460406606</v>
      </c>
    </row>
    <row r="63" spans="1:26" s="2" customFormat="1" ht="13.2" x14ac:dyDescent="0.25">
      <c r="A63" s="2">
        <v>10</v>
      </c>
      <c r="B63" s="1" t="s">
        <v>51</v>
      </c>
      <c r="C63" s="1">
        <v>5</v>
      </c>
      <c r="D63" s="49">
        <v>5009</v>
      </c>
      <c r="E63" s="49">
        <v>18</v>
      </c>
      <c r="F63" s="3">
        <f t="shared" si="37"/>
        <v>3.5935316430425234E-3</v>
      </c>
      <c r="G63" s="2">
        <v>0.5</v>
      </c>
      <c r="H63" s="3">
        <f t="shared" si="38"/>
        <v>1.7807677087455478E-2</v>
      </c>
      <c r="I63" s="3">
        <f t="shared" si="39"/>
        <v>0.98219232291254455</v>
      </c>
      <c r="J63" s="5">
        <f t="shared" si="46"/>
        <v>97029.893774976779</v>
      </c>
      <c r="K63" s="5">
        <f t="shared" si="40"/>
        <v>1727.8770161748928</v>
      </c>
      <c r="L63" s="5">
        <f t="shared" si="41"/>
        <v>480829.77633444674</v>
      </c>
      <c r="M63" s="5">
        <f t="shared" si="32"/>
        <v>3766117.5945214783</v>
      </c>
      <c r="N63" s="33">
        <f t="shared" si="42"/>
        <v>38.81399276037061</v>
      </c>
      <c r="O63" s="4"/>
      <c r="Q63" s="27" t="s">
        <v>52</v>
      </c>
      <c r="R63" s="29">
        <f t="shared" si="33"/>
        <v>97029.893774976779</v>
      </c>
      <c r="S63" s="29">
        <f t="shared" si="34"/>
        <v>480829.77633444674</v>
      </c>
      <c r="T63" s="35">
        <f t="shared" si="35"/>
        <v>38.81399276037061</v>
      </c>
      <c r="U63" s="42">
        <v>0.94216194080535964</v>
      </c>
      <c r="V63" s="43">
        <f t="shared" si="47"/>
        <v>5.7838059194640357E-2</v>
      </c>
      <c r="W63" s="29">
        <f t="shared" si="43"/>
        <v>453019.51526826934</v>
      </c>
      <c r="X63" s="29">
        <f t="shared" si="36"/>
        <v>3045347.4801419759</v>
      </c>
      <c r="Y63" s="35">
        <f t="shared" si="44"/>
        <v>31.38566231149834</v>
      </c>
      <c r="Z63" s="36">
        <f t="shared" si="45"/>
        <v>7.4283304488722699</v>
      </c>
    </row>
    <row r="64" spans="1:26" s="2" customFormat="1" ht="13.2" x14ac:dyDescent="0.25">
      <c r="A64" s="2">
        <v>11</v>
      </c>
      <c r="B64" s="1" t="s">
        <v>53</v>
      </c>
      <c r="C64" s="1">
        <v>5</v>
      </c>
      <c r="D64" s="49">
        <v>5481</v>
      </c>
      <c r="E64" s="49">
        <v>24</v>
      </c>
      <c r="F64" s="3">
        <f t="shared" si="37"/>
        <v>4.3787629994526548E-3</v>
      </c>
      <c r="G64" s="2">
        <v>0.5</v>
      </c>
      <c r="H64" s="3">
        <f t="shared" si="38"/>
        <v>2.1656740660530589E-2</v>
      </c>
      <c r="I64" s="3">
        <f t="shared" si="39"/>
        <v>0.97834325933946942</v>
      </c>
      <c r="J64" s="5">
        <f t="shared" si="46"/>
        <v>95302.016758801896</v>
      </c>
      <c r="K64" s="5">
        <f t="shared" si="40"/>
        <v>2063.9310613709126</v>
      </c>
      <c r="L64" s="5">
        <f t="shared" si="41"/>
        <v>471350.25614058221</v>
      </c>
      <c r="M64" s="5">
        <f t="shared" si="32"/>
        <v>3285287.8181870314</v>
      </c>
      <c r="N64" s="33">
        <f t="shared" si="42"/>
        <v>34.472385054575554</v>
      </c>
      <c r="O64" s="4"/>
      <c r="Q64" s="27" t="s">
        <v>54</v>
      </c>
      <c r="R64" s="29">
        <f t="shared" si="33"/>
        <v>95302.016758801896</v>
      </c>
      <c r="S64" s="29">
        <f t="shared" si="34"/>
        <v>471350.25614058221</v>
      </c>
      <c r="T64" s="35">
        <f t="shared" si="35"/>
        <v>34.472385054575554</v>
      </c>
      <c r="U64" s="42">
        <v>0.92489605986448908</v>
      </c>
      <c r="V64" s="43">
        <f t="shared" si="47"/>
        <v>7.5103940135510916E-2</v>
      </c>
      <c r="W64" s="29">
        <f t="shared" si="43"/>
        <v>435949.99472054216</v>
      </c>
      <c r="X64" s="29">
        <f t="shared" si="36"/>
        <v>2592327.9648737065</v>
      </c>
      <c r="Y64" s="35">
        <f t="shared" si="44"/>
        <v>27.201186848276055</v>
      </c>
      <c r="Z64" s="36">
        <f t="shared" si="45"/>
        <v>7.2711982062994984</v>
      </c>
    </row>
    <row r="65" spans="1:26" s="2" customFormat="1" ht="13.2" x14ac:dyDescent="0.25">
      <c r="A65" s="2">
        <v>12</v>
      </c>
      <c r="B65" s="1" t="s">
        <v>55</v>
      </c>
      <c r="C65" s="1">
        <v>5</v>
      </c>
      <c r="D65" s="49">
        <v>5165</v>
      </c>
      <c r="E65" s="49">
        <v>26</v>
      </c>
      <c r="F65" s="3">
        <f t="shared" si="37"/>
        <v>5.0338818973862534E-3</v>
      </c>
      <c r="G65" s="2">
        <v>0.5</v>
      </c>
      <c r="H65" s="3">
        <f t="shared" si="38"/>
        <v>2.4856596558317394E-2</v>
      </c>
      <c r="I65" s="3">
        <f t="shared" si="39"/>
        <v>0.9751434034416826</v>
      </c>
      <c r="J65" s="5">
        <f t="shared" si="46"/>
        <v>93238.085697430986</v>
      </c>
      <c r="K65" s="5">
        <f t="shared" si="40"/>
        <v>2317.5814800508651</v>
      </c>
      <c r="L65" s="5">
        <f t="shared" si="41"/>
        <v>460396.47478702775</v>
      </c>
      <c r="M65" s="5">
        <f t="shared" si="32"/>
        <v>2813937.5620464492</v>
      </c>
      <c r="N65" s="33">
        <f t="shared" si="42"/>
        <v>30.18013015816328</v>
      </c>
      <c r="O65" s="4"/>
      <c r="Q65" s="27" t="s">
        <v>56</v>
      </c>
      <c r="R65" s="29">
        <f t="shared" si="33"/>
        <v>93238.085697430986</v>
      </c>
      <c r="S65" s="29">
        <f t="shared" si="34"/>
        <v>460396.47478702775</v>
      </c>
      <c r="T65" s="35">
        <f t="shared" si="35"/>
        <v>30.18013015816328</v>
      </c>
      <c r="U65" s="42">
        <v>0.89970667843387275</v>
      </c>
      <c r="V65" s="43">
        <f t="shared" si="47"/>
        <v>0.10029332156612725</v>
      </c>
      <c r="W65" s="29">
        <f t="shared" si="43"/>
        <v>414221.783093301</v>
      </c>
      <c r="X65" s="29">
        <f t="shared" si="36"/>
        <v>2156377.9701531641</v>
      </c>
      <c r="Y65" s="35">
        <f t="shared" si="44"/>
        <v>23.127651688934016</v>
      </c>
      <c r="Z65" s="36">
        <f t="shared" si="45"/>
        <v>7.0524784692292641</v>
      </c>
    </row>
    <row r="66" spans="1:26" s="2" customFormat="1" ht="13.2" x14ac:dyDescent="0.25">
      <c r="A66" s="2">
        <v>13</v>
      </c>
      <c r="B66" s="1" t="s">
        <v>57</v>
      </c>
      <c r="C66" s="1">
        <v>5</v>
      </c>
      <c r="D66" s="49">
        <v>4916</v>
      </c>
      <c r="E66" s="49">
        <v>36</v>
      </c>
      <c r="F66" s="3">
        <f t="shared" si="37"/>
        <v>7.3230268510984537E-3</v>
      </c>
      <c r="G66" s="2">
        <v>0.5</v>
      </c>
      <c r="H66" s="3">
        <f t="shared" si="38"/>
        <v>3.5956851777866554E-2</v>
      </c>
      <c r="I66" s="3">
        <f t="shared" si="39"/>
        <v>0.96404314822213344</v>
      </c>
      <c r="J66" s="5">
        <f t="shared" si="46"/>
        <v>90920.504217380119</v>
      </c>
      <c r="K66" s="5">
        <f t="shared" si="40"/>
        <v>3269.2150937132278</v>
      </c>
      <c r="L66" s="5">
        <f t="shared" si="41"/>
        <v>446429.48335261754</v>
      </c>
      <c r="M66" s="5">
        <f t="shared" si="32"/>
        <v>2353541.0872594216</v>
      </c>
      <c r="N66" s="33">
        <f t="shared" si="42"/>
        <v>25.885702103371365</v>
      </c>
      <c r="O66" s="4"/>
      <c r="Q66" s="27" t="s">
        <v>58</v>
      </c>
      <c r="R66" s="29">
        <f t="shared" si="33"/>
        <v>90920.504217380119</v>
      </c>
      <c r="S66" s="29">
        <f t="shared" si="34"/>
        <v>446429.48335261754</v>
      </c>
      <c r="T66" s="35">
        <f t="shared" si="35"/>
        <v>25.885702103371365</v>
      </c>
      <c r="U66" s="42">
        <v>0.86438699185239576</v>
      </c>
      <c r="V66" s="43">
        <f t="shared" si="47"/>
        <v>0.13561300814760424</v>
      </c>
      <c r="W66" s="29">
        <f t="shared" si="43"/>
        <v>385887.83818938828</v>
      </c>
      <c r="X66" s="29">
        <f t="shared" si="36"/>
        <v>1742156.187059863</v>
      </c>
      <c r="Y66" s="35">
        <f t="shared" si="44"/>
        <v>19.161312424033358</v>
      </c>
      <c r="Z66" s="36">
        <f t="shared" si="45"/>
        <v>6.7243896793380067</v>
      </c>
    </row>
    <row r="67" spans="1:26" s="2" customFormat="1" ht="13.2" x14ac:dyDescent="0.25">
      <c r="A67" s="2">
        <v>14</v>
      </c>
      <c r="B67" s="1" t="s">
        <v>59</v>
      </c>
      <c r="C67" s="1">
        <v>5</v>
      </c>
      <c r="D67" s="49">
        <v>3823</v>
      </c>
      <c r="E67" s="49">
        <v>47</v>
      </c>
      <c r="F67" s="3">
        <f t="shared" si="37"/>
        <v>1.2294009939837824E-2</v>
      </c>
      <c r="G67" s="2">
        <v>0.5</v>
      </c>
      <c r="H67" s="3">
        <f t="shared" si="38"/>
        <v>5.9637101890623018E-2</v>
      </c>
      <c r="I67" s="3">
        <f t="shared" si="39"/>
        <v>0.94036289810937701</v>
      </c>
      <c r="J67" s="5">
        <f t="shared" si="46"/>
        <v>87651.289123666895</v>
      </c>
      <c r="K67" s="5">
        <f t="shared" si="40"/>
        <v>5227.2688603125798</v>
      </c>
      <c r="L67" s="5">
        <f t="shared" si="41"/>
        <v>425188.27346755308</v>
      </c>
      <c r="M67" s="5">
        <f t="shared" si="32"/>
        <v>1907111.6039068042</v>
      </c>
      <c r="N67" s="33">
        <f t="shared" si="42"/>
        <v>21.757941303248458</v>
      </c>
      <c r="O67" s="4"/>
      <c r="Q67" s="27" t="s">
        <v>60</v>
      </c>
      <c r="R67" s="29">
        <f t="shared" si="33"/>
        <v>87651.289123666895</v>
      </c>
      <c r="S67" s="29">
        <f t="shared" si="34"/>
        <v>425188.27346755308</v>
      </c>
      <c r="T67" s="35">
        <f t="shared" si="35"/>
        <v>21.757941303248458</v>
      </c>
      <c r="U67" s="42">
        <v>0.82345390469096191</v>
      </c>
      <c r="V67" s="43">
        <f t="shared" si="47"/>
        <v>0.17654609530903809</v>
      </c>
      <c r="W67" s="29">
        <f t="shared" si="43"/>
        <v>350122.9440156651</v>
      </c>
      <c r="X67" s="29">
        <f t="shared" si="36"/>
        <v>1356268.3488704748</v>
      </c>
      <c r="Y67" s="35">
        <f t="shared" si="44"/>
        <v>15.473455809154395</v>
      </c>
      <c r="Z67" s="36">
        <f t="shared" si="45"/>
        <v>6.2844854940940635</v>
      </c>
    </row>
    <row r="68" spans="1:26" s="2" customFormat="1" ht="13.2" x14ac:dyDescent="0.25">
      <c r="A68" s="2">
        <v>15</v>
      </c>
      <c r="B68" s="1" t="s">
        <v>61</v>
      </c>
      <c r="C68" s="1">
        <v>5</v>
      </c>
      <c r="D68" s="49">
        <v>3033</v>
      </c>
      <c r="E68" s="49">
        <v>51</v>
      </c>
      <c r="F68" s="3">
        <f t="shared" si="37"/>
        <v>1.6815034619188922E-2</v>
      </c>
      <c r="G68" s="2">
        <v>0.5</v>
      </c>
      <c r="H68" s="3">
        <f t="shared" si="38"/>
        <v>8.0683436165163741E-2</v>
      </c>
      <c r="I68" s="3">
        <f t="shared" si="39"/>
        <v>0.91931656383483629</v>
      </c>
      <c r="J68" s="5">
        <f t="shared" si="46"/>
        <v>82424.020263354323</v>
      </c>
      <c r="K68" s="5">
        <f t="shared" si="40"/>
        <v>6650.2531773945111</v>
      </c>
      <c r="L68" s="5">
        <f t="shared" si="41"/>
        <v>395494.46837328537</v>
      </c>
      <c r="M68" s="5">
        <f t="shared" si="32"/>
        <v>1481923.3304392511</v>
      </c>
      <c r="N68" s="33">
        <f t="shared" si="42"/>
        <v>17.979265336783307</v>
      </c>
      <c r="O68" s="4"/>
      <c r="Q68" s="27" t="s">
        <v>62</v>
      </c>
      <c r="R68" s="29">
        <f t="shared" si="33"/>
        <v>82424.020263354323</v>
      </c>
      <c r="S68" s="29">
        <f t="shared" si="34"/>
        <v>395494.46837328537</v>
      </c>
      <c r="T68" s="35">
        <f t="shared" si="35"/>
        <v>17.979265336783307</v>
      </c>
      <c r="U68" s="42">
        <v>0.7557222850963411</v>
      </c>
      <c r="V68" s="43">
        <f t="shared" si="47"/>
        <v>0.2442777149036589</v>
      </c>
      <c r="W68" s="29">
        <f t="shared" si="43"/>
        <v>298883.98338202183</v>
      </c>
      <c r="X68" s="29">
        <f t="shared" si="36"/>
        <v>1006145.4048548099</v>
      </c>
      <c r="Y68" s="35">
        <f t="shared" si="44"/>
        <v>12.206944063636527</v>
      </c>
      <c r="Z68" s="36">
        <f t="shared" si="45"/>
        <v>5.7723212731467797</v>
      </c>
    </row>
    <row r="69" spans="1:26" s="2" customFormat="1" ht="13.2" x14ac:dyDescent="0.25">
      <c r="A69" s="2">
        <v>16</v>
      </c>
      <c r="B69" s="1" t="s">
        <v>63</v>
      </c>
      <c r="C69" s="1">
        <v>5</v>
      </c>
      <c r="D69" s="49">
        <v>2231</v>
      </c>
      <c r="E69" s="49">
        <v>70</v>
      </c>
      <c r="F69" s="3">
        <f t="shared" si="37"/>
        <v>3.1376064545047065E-2</v>
      </c>
      <c r="G69" s="2">
        <v>0.5</v>
      </c>
      <c r="H69" s="3">
        <f t="shared" si="38"/>
        <v>0.14546965918536994</v>
      </c>
      <c r="I69" s="3">
        <f t="shared" si="39"/>
        <v>0.85453034081463008</v>
      </c>
      <c r="J69" s="5">
        <f t="shared" si="46"/>
        <v>75773.767085959815</v>
      </c>
      <c r="K69" s="5">
        <f t="shared" si="40"/>
        <v>11022.784073186176</v>
      </c>
      <c r="L69" s="5">
        <f t="shared" si="41"/>
        <v>351311.87524683366</v>
      </c>
      <c r="M69" s="5">
        <f t="shared" si="32"/>
        <v>1086428.8620659658</v>
      </c>
      <c r="N69" s="33">
        <f t="shared" si="42"/>
        <v>14.337796626020868</v>
      </c>
      <c r="O69" s="4"/>
      <c r="Q69" s="27" t="s">
        <v>64</v>
      </c>
      <c r="R69" s="29">
        <f t="shared" si="33"/>
        <v>75773.767085959815</v>
      </c>
      <c r="S69" s="29">
        <f t="shared" si="34"/>
        <v>351311.87524683366</v>
      </c>
      <c r="T69" s="35">
        <f t="shared" si="35"/>
        <v>14.337796626020868</v>
      </c>
      <c r="U69" s="42">
        <v>0.69850988448397933</v>
      </c>
      <c r="V69" s="43">
        <f t="shared" si="47"/>
        <v>0.30149011551602067</v>
      </c>
      <c r="W69" s="29">
        <f t="shared" si="43"/>
        <v>245394.81739651592</v>
      </c>
      <c r="X69" s="29">
        <f t="shared" si="36"/>
        <v>707261.42147278809</v>
      </c>
      <c r="Y69" s="35">
        <f t="shared" si="44"/>
        <v>9.3338558801023002</v>
      </c>
      <c r="Z69" s="36">
        <f t="shared" si="45"/>
        <v>5.0039407459185679</v>
      </c>
    </row>
    <row r="70" spans="1:26" s="2" customFormat="1" ht="13.2" x14ac:dyDescent="0.25">
      <c r="A70" s="2">
        <v>17</v>
      </c>
      <c r="B70" s="1" t="s">
        <v>65</v>
      </c>
      <c r="C70" s="1">
        <v>5</v>
      </c>
      <c r="D70" s="49">
        <v>1464</v>
      </c>
      <c r="E70" s="49">
        <v>86</v>
      </c>
      <c r="F70" s="3">
        <f t="shared" si="37"/>
        <v>5.8743169398907107E-2</v>
      </c>
      <c r="G70" s="2">
        <v>0.5</v>
      </c>
      <c r="H70" s="3">
        <f t="shared" si="38"/>
        <v>0.25610482430017867</v>
      </c>
      <c r="I70" s="3">
        <f t="shared" si="39"/>
        <v>0.74389517569982133</v>
      </c>
      <c r="J70" s="5">
        <f t="shared" si="46"/>
        <v>64750.983012773642</v>
      </c>
      <c r="K70" s="5">
        <f t="shared" si="40"/>
        <v>16583.039127750246</v>
      </c>
      <c r="L70" s="5">
        <f t="shared" si="41"/>
        <v>282297.31724449259</v>
      </c>
      <c r="M70" s="5">
        <f t="shared" si="32"/>
        <v>735116.986819132</v>
      </c>
      <c r="N70" s="33">
        <f t="shared" si="42"/>
        <v>11.352985740372668</v>
      </c>
      <c r="O70" s="4"/>
      <c r="Q70" s="27" t="s">
        <v>66</v>
      </c>
      <c r="R70" s="29">
        <f t="shared" si="33"/>
        <v>64750.983012773642</v>
      </c>
      <c r="S70" s="29">
        <f t="shared" si="34"/>
        <v>282297.31724449259</v>
      </c>
      <c r="T70" s="35">
        <f t="shared" si="35"/>
        <v>11.352985740372668</v>
      </c>
      <c r="U70" s="42">
        <v>0.67065690345363116</v>
      </c>
      <c r="V70" s="43">
        <f t="shared" si="47"/>
        <v>0.32934309654636884</v>
      </c>
      <c r="W70" s="29">
        <f t="shared" si="43"/>
        <v>189324.64463645875</v>
      </c>
      <c r="X70" s="29">
        <f t="shared" si="36"/>
        <v>461866.60407627223</v>
      </c>
      <c r="Y70" s="35">
        <f t="shared" si="44"/>
        <v>7.1329666761222494</v>
      </c>
      <c r="Z70" s="36">
        <f t="shared" si="45"/>
        <v>4.2200190642504189</v>
      </c>
    </row>
    <row r="71" spans="1:26" s="2" customFormat="1" ht="13.2" x14ac:dyDescent="0.25">
      <c r="A71" s="2">
        <v>18</v>
      </c>
      <c r="B71" s="1" t="s">
        <v>67</v>
      </c>
      <c r="C71" s="1">
        <v>5</v>
      </c>
      <c r="D71" s="49">
        <v>745</v>
      </c>
      <c r="E71" s="49">
        <v>64</v>
      </c>
      <c r="F71" s="3">
        <f t="shared" si="37"/>
        <v>8.5906040268456371E-2</v>
      </c>
      <c r="G71" s="2">
        <v>0.5</v>
      </c>
      <c r="H71" s="3">
        <f t="shared" si="38"/>
        <v>0.35359116022099452</v>
      </c>
      <c r="I71" s="3">
        <f t="shared" si="39"/>
        <v>0.64640883977900554</v>
      </c>
      <c r="J71" s="5">
        <f t="shared" si="46"/>
        <v>48167.943885023393</v>
      </c>
      <c r="K71" s="5">
        <f t="shared" si="40"/>
        <v>17031.759163765179</v>
      </c>
      <c r="L71" s="5">
        <f t="shared" si="41"/>
        <v>198260.32151570401</v>
      </c>
      <c r="M71" s="5">
        <f>L71+M72</f>
        <v>452819.66957463941</v>
      </c>
      <c r="N71" s="33">
        <f t="shared" si="42"/>
        <v>9.4008511273704638</v>
      </c>
      <c r="O71" s="4"/>
      <c r="Q71" s="27" t="s">
        <v>68</v>
      </c>
      <c r="R71" s="29">
        <f t="shared" si="33"/>
        <v>48167.943885023393</v>
      </c>
      <c r="S71" s="29">
        <f t="shared" si="34"/>
        <v>198260.32151570401</v>
      </c>
      <c r="T71" s="35">
        <f t="shared" si="35"/>
        <v>9.4008511273704638</v>
      </c>
      <c r="U71" s="42">
        <v>0.63527807449444496</v>
      </c>
      <c r="V71" s="43">
        <f t="shared" si="47"/>
        <v>0.36472192550555504</v>
      </c>
      <c r="W71" s="29">
        <f t="shared" si="43"/>
        <v>125950.43530114602</v>
      </c>
      <c r="X71" s="29">
        <f>X72+W71</f>
        <v>272541.95943981351</v>
      </c>
      <c r="Y71" s="35">
        <f t="shared" si="44"/>
        <v>5.6581605411758824</v>
      </c>
      <c r="Z71" s="36">
        <f t="shared" si="45"/>
        <v>3.7426905861945814</v>
      </c>
    </row>
    <row r="72" spans="1:26" s="2" customFormat="1" ht="13.2" x14ac:dyDescent="0.25">
      <c r="A72" s="12">
        <v>19</v>
      </c>
      <c r="B72" s="13" t="s">
        <v>69</v>
      </c>
      <c r="C72" s="12"/>
      <c r="D72" s="50">
        <v>605</v>
      </c>
      <c r="E72" s="50">
        <v>74</v>
      </c>
      <c r="F72" s="17">
        <f t="shared" si="37"/>
        <v>0.12231404958677686</v>
      </c>
      <c r="G72" s="12"/>
      <c r="H72" s="17">
        <v>1</v>
      </c>
      <c r="I72" s="17">
        <f t="shared" si="39"/>
        <v>0</v>
      </c>
      <c r="J72" s="21">
        <f t="shared" si="46"/>
        <v>31136.184721258214</v>
      </c>
      <c r="K72" s="21">
        <f t="shared" si="40"/>
        <v>31136.184721258214</v>
      </c>
      <c r="L72" s="21">
        <f>K72/F72</f>
        <v>254559.3480589354</v>
      </c>
      <c r="M72" s="21">
        <f>L72</f>
        <v>254559.3480589354</v>
      </c>
      <c r="N72" s="34">
        <f t="shared" si="42"/>
        <v>8.1756756756756754</v>
      </c>
      <c r="O72" s="4"/>
      <c r="Q72" s="30" t="s">
        <v>69</v>
      </c>
      <c r="R72" s="31">
        <f t="shared" si="33"/>
        <v>31136.184721258214</v>
      </c>
      <c r="S72" s="31">
        <f t="shared" si="34"/>
        <v>254559.3480589354</v>
      </c>
      <c r="T72" s="38">
        <f t="shared" si="35"/>
        <v>8.1756756756756754</v>
      </c>
      <c r="U72" s="44">
        <v>0.57586384179742911</v>
      </c>
      <c r="V72" s="45">
        <f t="shared" si="47"/>
        <v>0.42413615820257089</v>
      </c>
      <c r="W72" s="31">
        <f t="shared" si="43"/>
        <v>146591.52413866748</v>
      </c>
      <c r="X72" s="31">
        <f>W72</f>
        <v>146591.52413866748</v>
      </c>
      <c r="Y72" s="38">
        <f t="shared" si="44"/>
        <v>4.7080760038843872</v>
      </c>
      <c r="Z72" s="37">
        <f t="shared" si="45"/>
        <v>3.4675996717912883</v>
      </c>
    </row>
    <row r="73" spans="1:26" s="2" customFormat="1" ht="13.2" x14ac:dyDescent="0.25">
      <c r="B73" s="2" t="s">
        <v>70</v>
      </c>
      <c r="D73" s="25">
        <f>SUM(D54:D72)</f>
        <v>61689</v>
      </c>
      <c r="E73" s="25">
        <f>SUM(E54:E72)</f>
        <v>520</v>
      </c>
    </row>
    <row r="77" spans="1:26" s="51" customFormat="1" ht="17.399999999999999" x14ac:dyDescent="0.3">
      <c r="C77" s="52" t="s">
        <v>81</v>
      </c>
      <c r="D77" s="52" t="s">
        <v>82</v>
      </c>
      <c r="E77" s="52" t="s">
        <v>83</v>
      </c>
      <c r="F77" s="52" t="s">
        <v>19</v>
      </c>
      <c r="G77" s="52" t="s">
        <v>20</v>
      </c>
    </row>
    <row r="78" spans="1:26" s="51" customFormat="1" ht="17.399999999999999" x14ac:dyDescent="0.3">
      <c r="C78" s="52" t="s">
        <v>84</v>
      </c>
      <c r="D78" s="53">
        <v>0</v>
      </c>
      <c r="E78" s="54">
        <f>$N$4</f>
        <v>73.504855308449152</v>
      </c>
      <c r="F78" s="54">
        <f>$Y$4</f>
        <v>66.680795228892663</v>
      </c>
      <c r="G78" s="54">
        <f>E78-F78</f>
        <v>6.8240600795564887</v>
      </c>
    </row>
    <row r="79" spans="1:26" s="51" customFormat="1" ht="17.399999999999999" x14ac:dyDescent="0.3">
      <c r="C79" s="52" t="s">
        <v>85</v>
      </c>
      <c r="D79" s="53">
        <v>0</v>
      </c>
      <c r="E79" s="54">
        <f>$N$29</f>
        <v>81.368575853952521</v>
      </c>
      <c r="F79" s="54">
        <f>$Y$29</f>
        <v>71.794620179562656</v>
      </c>
      <c r="G79" s="54">
        <f t="shared" ref="G79:G80" si="48">E79-F79</f>
        <v>9.5739556743898646</v>
      </c>
    </row>
    <row r="80" spans="1:26" s="51" customFormat="1" ht="17.399999999999999" x14ac:dyDescent="0.3">
      <c r="C80" s="52" t="s">
        <v>86</v>
      </c>
      <c r="D80" s="53">
        <v>0</v>
      </c>
      <c r="E80" s="54">
        <f>$N$54</f>
        <v>77.307833501493604</v>
      </c>
      <c r="F80" s="54">
        <f>$Y$54</f>
        <v>68.476512029587042</v>
      </c>
      <c r="G80" s="54">
        <f t="shared" si="48"/>
        <v>8.8313214719065627</v>
      </c>
    </row>
  </sheetData>
  <mergeCells count="30">
    <mergeCell ref="B51:N51"/>
    <mergeCell ref="Q51:Z51"/>
    <mergeCell ref="B52:B53"/>
    <mergeCell ref="R52:T52"/>
    <mergeCell ref="U52:U53"/>
    <mergeCell ref="V52:V53"/>
    <mergeCell ref="W52:W53"/>
    <mergeCell ref="X52:X53"/>
    <mergeCell ref="Y52:Y53"/>
    <mergeCell ref="Z52:Z53"/>
    <mergeCell ref="B26:N26"/>
    <mergeCell ref="Q26:Z26"/>
    <mergeCell ref="B27:B28"/>
    <mergeCell ref="R27:T27"/>
    <mergeCell ref="U27:U28"/>
    <mergeCell ref="V27:V28"/>
    <mergeCell ref="W27:W28"/>
    <mergeCell ref="X27:X28"/>
    <mergeCell ref="Y27:Y28"/>
    <mergeCell ref="Z27:Z28"/>
    <mergeCell ref="B1:N1"/>
    <mergeCell ref="Q1:Z1"/>
    <mergeCell ref="B2:B3"/>
    <mergeCell ref="R2:T2"/>
    <mergeCell ref="U2:U3"/>
    <mergeCell ref="V2:V3"/>
    <mergeCell ref="W2:W3"/>
    <mergeCell ref="X2:X3"/>
    <mergeCell ref="Y2:Y3"/>
    <mergeCell ref="Z2:Z3"/>
  </mergeCell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48AD8B-BE1E-42CE-9FF9-CF32444AA93F}">
  <dimension ref="A1:Z80"/>
  <sheetViews>
    <sheetView tabSelected="1" topLeftCell="A46" workbookViewId="0">
      <selection activeCell="D54" sqref="D54:E72"/>
    </sheetView>
  </sheetViews>
  <sheetFormatPr defaultColWidth="8.796875" defaultRowHeight="13.8" x14ac:dyDescent="0.25"/>
  <cols>
    <col min="1" max="1" width="9" customWidth="1"/>
    <col min="4" max="4" width="10.19921875" bestFit="1" customWidth="1"/>
    <col min="8" max="8" width="19" customWidth="1"/>
    <col min="10" max="10" width="9.69921875" bestFit="1" customWidth="1"/>
    <col min="12" max="12" width="12.796875" bestFit="1" customWidth="1"/>
    <col min="21" max="22" width="20.19921875" customWidth="1"/>
    <col min="23" max="23" width="18.19921875" customWidth="1"/>
    <col min="24" max="24" width="20.296875" customWidth="1"/>
  </cols>
  <sheetData>
    <row r="1" spans="1:26" s="2" customFormat="1" ht="27.45" customHeight="1" thickBot="1" x14ac:dyDescent="0.3">
      <c r="B1" s="72" t="s">
        <v>87</v>
      </c>
      <c r="C1" s="72"/>
      <c r="D1" s="72"/>
      <c r="E1" s="72"/>
      <c r="F1" s="72"/>
      <c r="G1" s="72"/>
      <c r="H1" s="72"/>
      <c r="I1" s="72"/>
      <c r="J1" s="72"/>
      <c r="K1" s="72"/>
      <c r="L1" s="72"/>
      <c r="M1" s="72"/>
      <c r="N1" s="72"/>
      <c r="Q1" s="60" t="s">
        <v>90</v>
      </c>
      <c r="R1" s="61"/>
      <c r="S1" s="61"/>
      <c r="T1" s="61"/>
      <c r="U1" s="61"/>
      <c r="V1" s="61"/>
      <c r="W1" s="61"/>
      <c r="X1" s="61"/>
      <c r="Y1" s="61"/>
      <c r="Z1" s="62"/>
    </row>
    <row r="2" spans="1:26" s="9" customFormat="1" ht="35.549999999999997" customHeight="1" x14ac:dyDescent="0.25">
      <c r="A2" s="7"/>
      <c r="B2" s="67" t="s">
        <v>0</v>
      </c>
      <c r="C2" s="46" t="s">
        <v>1</v>
      </c>
      <c r="D2" s="47" t="s">
        <v>2</v>
      </c>
      <c r="E2" s="47" t="s">
        <v>3</v>
      </c>
      <c r="F2" s="47" t="s">
        <v>4</v>
      </c>
      <c r="G2" s="47" t="s">
        <v>5</v>
      </c>
      <c r="H2" s="47" t="s">
        <v>6</v>
      </c>
      <c r="I2" s="47" t="s">
        <v>7</v>
      </c>
      <c r="J2" s="47" t="s">
        <v>8</v>
      </c>
      <c r="K2" s="47" t="s">
        <v>9</v>
      </c>
      <c r="L2" s="47" t="s">
        <v>10</v>
      </c>
      <c r="M2" s="47" t="s">
        <v>11</v>
      </c>
      <c r="N2" s="48" t="s">
        <v>12</v>
      </c>
      <c r="Q2" s="26" t="s">
        <v>13</v>
      </c>
      <c r="R2" s="69" t="s">
        <v>14</v>
      </c>
      <c r="S2" s="69"/>
      <c r="T2" s="69"/>
      <c r="U2" s="64" t="s">
        <v>15</v>
      </c>
      <c r="V2" s="64" t="s">
        <v>16</v>
      </c>
      <c r="W2" s="70" t="s">
        <v>17</v>
      </c>
      <c r="X2" s="70" t="s">
        <v>18</v>
      </c>
      <c r="Y2" s="71" t="s">
        <v>19</v>
      </c>
      <c r="Z2" s="71" t="s">
        <v>20</v>
      </c>
    </row>
    <row r="3" spans="1:26" s="10" customFormat="1" ht="23.25" customHeight="1" thickBot="1" x14ac:dyDescent="0.35">
      <c r="B3" s="68"/>
      <c r="C3" s="11"/>
      <c r="D3" s="23" t="s">
        <v>21</v>
      </c>
      <c r="E3" s="23" t="s">
        <v>22</v>
      </c>
      <c r="F3" s="23" t="s">
        <v>23</v>
      </c>
      <c r="G3" s="23"/>
      <c r="H3" s="23" t="s">
        <v>24</v>
      </c>
      <c r="I3" s="23" t="s">
        <v>25</v>
      </c>
      <c r="J3" s="23" t="s">
        <v>26</v>
      </c>
      <c r="K3" s="23" t="s">
        <v>27</v>
      </c>
      <c r="L3" s="23" t="s">
        <v>28</v>
      </c>
      <c r="M3" s="23" t="s">
        <v>29</v>
      </c>
      <c r="N3" s="24" t="s">
        <v>30</v>
      </c>
      <c r="Q3" s="27" t="s">
        <v>31</v>
      </c>
      <c r="R3" s="28" t="s">
        <v>32</v>
      </c>
      <c r="S3" s="28" t="s">
        <v>33</v>
      </c>
      <c r="T3" s="28" t="s">
        <v>34</v>
      </c>
      <c r="U3" s="64"/>
      <c r="V3" s="64"/>
      <c r="W3" s="70"/>
      <c r="X3" s="70"/>
      <c r="Y3" s="71"/>
      <c r="Z3" s="71"/>
    </row>
    <row r="4" spans="1:26" s="2" customFormat="1" ht="14.4" x14ac:dyDescent="0.3">
      <c r="A4" s="2">
        <v>1</v>
      </c>
      <c r="B4" s="1">
        <v>0</v>
      </c>
      <c r="C4" s="1">
        <v>1</v>
      </c>
      <c r="D4" s="55">
        <v>185</v>
      </c>
      <c r="E4" s="57">
        <v>0</v>
      </c>
      <c r="F4" s="3">
        <f>E4/D4</f>
        <v>0</v>
      </c>
      <c r="G4" s="2">
        <v>0.3</v>
      </c>
      <c r="H4" s="18">
        <f>C4*F4/(1+(1-G4)*C4*F4)</f>
        <v>0</v>
      </c>
      <c r="I4" s="18">
        <f>1-H4</f>
        <v>1</v>
      </c>
      <c r="J4" s="41">
        <v>100000</v>
      </c>
      <c r="K4" s="20">
        <f>J4*H4</f>
        <v>0</v>
      </c>
      <c r="L4" s="20">
        <f>C4*(J5+G4*K4)</f>
        <v>100000</v>
      </c>
      <c r="M4" s="5">
        <f t="shared" ref="M4:M20" si="0">L4+M5</f>
        <v>7480124.2506328989</v>
      </c>
      <c r="N4" s="32">
        <f>M4/J4</f>
        <v>74.80124250632899</v>
      </c>
      <c r="O4" s="4"/>
      <c r="Q4" s="39">
        <v>0</v>
      </c>
      <c r="R4" s="29">
        <f t="shared" ref="R4:R22" si="1">J4</f>
        <v>100000</v>
      </c>
      <c r="S4" s="29">
        <f t="shared" ref="S4:S22" si="2">L4</f>
        <v>100000</v>
      </c>
      <c r="T4" s="35">
        <f t="shared" ref="T4:T22" si="3">N4</f>
        <v>74.80124250632899</v>
      </c>
      <c r="U4" s="42">
        <v>0.96680194174873568</v>
      </c>
      <c r="V4" s="43">
        <f>1-U4</f>
        <v>3.3198058251264317E-2</v>
      </c>
      <c r="W4" s="29">
        <f>S4*U4</f>
        <v>96680.19417487357</v>
      </c>
      <c r="X4" s="29">
        <f t="shared" ref="X4:X20" si="4">X5+W4</f>
        <v>6760168.7856296832</v>
      </c>
      <c r="Y4" s="40">
        <f>X4/R4</f>
        <v>67.601687856296834</v>
      </c>
      <c r="Z4" s="36">
        <f>T4-Y4</f>
        <v>7.1995546500321552</v>
      </c>
    </row>
    <row r="5" spans="1:26" s="2" customFormat="1" ht="14.4" x14ac:dyDescent="0.3">
      <c r="A5" s="2">
        <v>2</v>
      </c>
      <c r="B5" s="1" t="s">
        <v>35</v>
      </c>
      <c r="C5" s="1">
        <v>4</v>
      </c>
      <c r="D5" s="55">
        <v>918</v>
      </c>
      <c r="E5" s="57">
        <v>1</v>
      </c>
      <c r="F5" s="3">
        <f t="shared" ref="F5:F22" si="5">E5/D5</f>
        <v>1.0893246187363835E-3</v>
      </c>
      <c r="G5" s="2">
        <v>0.4</v>
      </c>
      <c r="H5" s="3">
        <f t="shared" ref="H5:H21" si="6">C5*F5/(1+(1-G5)*C5*F5)</f>
        <v>4.3459365493263803E-3</v>
      </c>
      <c r="I5" s="3">
        <f t="shared" ref="I5:I22" si="7">1-H5</f>
        <v>0.99565406345067364</v>
      </c>
      <c r="J5" s="5">
        <f>I4*J4</f>
        <v>100000</v>
      </c>
      <c r="K5" s="5">
        <f t="shared" ref="K5:K22" si="8">J5*H5</f>
        <v>434.593654932638</v>
      </c>
      <c r="L5" s="5">
        <f t="shared" ref="L5:L21" si="9">C5*(J6+G5*K5)</f>
        <v>398956.97522816173</v>
      </c>
      <c r="M5" s="5">
        <f t="shared" si="0"/>
        <v>7380124.2506328989</v>
      </c>
      <c r="N5" s="33">
        <f t="shared" ref="N5:N22" si="10">M5/J5</f>
        <v>73.80124250632899</v>
      </c>
      <c r="O5" s="4"/>
      <c r="Q5" s="27" t="s">
        <v>36</v>
      </c>
      <c r="R5" s="29">
        <f t="shared" si="1"/>
        <v>100000</v>
      </c>
      <c r="S5" s="29">
        <f t="shared" si="2"/>
        <v>398956.97522816173</v>
      </c>
      <c r="T5" s="35">
        <f t="shared" si="3"/>
        <v>73.80124250632899</v>
      </c>
      <c r="U5" s="42">
        <v>0.96680194174873568</v>
      </c>
      <c r="V5" s="43">
        <f>1-U5</f>
        <v>3.3198058251264317E-2</v>
      </c>
      <c r="W5" s="29">
        <f t="shared" ref="W5:W22" si="11">S5*U5</f>
        <v>385712.378324789</v>
      </c>
      <c r="X5" s="29">
        <f t="shared" si="4"/>
        <v>6663488.5914548095</v>
      </c>
      <c r="Y5" s="35">
        <f t="shared" ref="Y5:Y22" si="12">X5/R5</f>
        <v>66.634885914548093</v>
      </c>
      <c r="Z5" s="36">
        <f t="shared" ref="Z5:Z22" si="13">T5-Y5</f>
        <v>7.1663565917808967</v>
      </c>
    </row>
    <row r="6" spans="1:26" s="2" customFormat="1" ht="14.4" x14ac:dyDescent="0.3">
      <c r="A6" s="2">
        <v>3</v>
      </c>
      <c r="B6" s="1" t="s">
        <v>37</v>
      </c>
      <c r="C6" s="1">
        <v>5</v>
      </c>
      <c r="D6" s="55">
        <v>1531</v>
      </c>
      <c r="E6" s="57">
        <v>0</v>
      </c>
      <c r="F6" s="3">
        <f t="shared" si="5"/>
        <v>0</v>
      </c>
      <c r="G6" s="2">
        <v>0.5</v>
      </c>
      <c r="H6" s="3">
        <f t="shared" si="6"/>
        <v>0</v>
      </c>
      <c r="I6" s="3">
        <f t="shared" si="7"/>
        <v>1</v>
      </c>
      <c r="J6" s="5">
        <f t="shared" ref="J6:J22" si="14">I5*J5</f>
        <v>99565.406345067371</v>
      </c>
      <c r="K6" s="5">
        <f t="shared" si="8"/>
        <v>0</v>
      </c>
      <c r="L6" s="5">
        <f t="shared" si="9"/>
        <v>497827.03172533686</v>
      </c>
      <c r="M6" s="5">
        <f t="shared" si="0"/>
        <v>6981167.2754047373</v>
      </c>
      <c r="N6" s="33">
        <f t="shared" si="10"/>
        <v>70.116394154108676</v>
      </c>
      <c r="O6" s="4"/>
      <c r="Q6" s="27" t="s">
        <v>38</v>
      </c>
      <c r="R6" s="29">
        <f t="shared" si="1"/>
        <v>99565.406345067371</v>
      </c>
      <c r="S6" s="29">
        <f t="shared" si="2"/>
        <v>497827.03172533686</v>
      </c>
      <c r="T6" s="35">
        <f t="shared" si="3"/>
        <v>70.116394154108676</v>
      </c>
      <c r="U6" s="42">
        <v>0.96680194174873568</v>
      </c>
      <c r="V6" s="43">
        <f>1-U6</f>
        <v>3.3198058251264317E-2</v>
      </c>
      <c r="W6" s="29">
        <f t="shared" si="11"/>
        <v>481300.14092706511</v>
      </c>
      <c r="X6" s="29">
        <f t="shared" si="4"/>
        <v>6277776.2131300205</v>
      </c>
      <c r="Y6" s="35">
        <f t="shared" si="12"/>
        <v>63.051781171593959</v>
      </c>
      <c r="Z6" s="36">
        <f t="shared" si="13"/>
        <v>7.064612982514717</v>
      </c>
    </row>
    <row r="7" spans="1:26" s="2" customFormat="1" ht="14.4" x14ac:dyDescent="0.3">
      <c r="A7" s="2">
        <v>4</v>
      </c>
      <c r="B7" s="1" t="s">
        <v>39</v>
      </c>
      <c r="C7" s="1">
        <v>5</v>
      </c>
      <c r="D7" s="55">
        <v>1799</v>
      </c>
      <c r="E7" s="57">
        <v>0</v>
      </c>
      <c r="F7" s="3">
        <f t="shared" si="5"/>
        <v>0</v>
      </c>
      <c r="G7" s="2">
        <v>0.5</v>
      </c>
      <c r="H7" s="3">
        <f t="shared" si="6"/>
        <v>0</v>
      </c>
      <c r="I7" s="3">
        <f t="shared" si="7"/>
        <v>1</v>
      </c>
      <c r="J7" s="5">
        <f t="shared" si="14"/>
        <v>99565.406345067371</v>
      </c>
      <c r="K7" s="5">
        <f t="shared" si="8"/>
        <v>0</v>
      </c>
      <c r="L7" s="5">
        <f t="shared" si="9"/>
        <v>497827.03172533686</v>
      </c>
      <c r="M7" s="5">
        <f t="shared" si="0"/>
        <v>6483340.2436794005</v>
      </c>
      <c r="N7" s="33">
        <f t="shared" si="10"/>
        <v>65.11639415410869</v>
      </c>
      <c r="O7" s="4"/>
      <c r="Q7" s="27" t="s">
        <v>40</v>
      </c>
      <c r="R7" s="29">
        <f t="shared" si="1"/>
        <v>99565.406345067371</v>
      </c>
      <c r="S7" s="29">
        <f t="shared" si="2"/>
        <v>497827.03172533686</v>
      </c>
      <c r="T7" s="35">
        <f t="shared" si="3"/>
        <v>65.11639415410869</v>
      </c>
      <c r="U7" s="42">
        <v>0.96680194174873568</v>
      </c>
      <c r="V7" s="43">
        <f>1-U7</f>
        <v>3.3198058251264317E-2</v>
      </c>
      <c r="W7" s="29">
        <f t="shared" si="11"/>
        <v>481300.14092706511</v>
      </c>
      <c r="X7" s="29">
        <f t="shared" si="4"/>
        <v>5796476.0722029554</v>
      </c>
      <c r="Y7" s="35">
        <f t="shared" si="12"/>
        <v>58.21777146285028</v>
      </c>
      <c r="Z7" s="36">
        <f t="shared" si="13"/>
        <v>6.8986226912584101</v>
      </c>
    </row>
    <row r="8" spans="1:26" s="2" customFormat="1" ht="14.4" x14ac:dyDescent="0.3">
      <c r="A8" s="2">
        <v>5</v>
      </c>
      <c r="B8" s="1" t="s">
        <v>41</v>
      </c>
      <c r="C8" s="1">
        <v>5</v>
      </c>
      <c r="D8" s="55">
        <v>1852</v>
      </c>
      <c r="E8" s="57">
        <v>1</v>
      </c>
      <c r="F8" s="3">
        <f t="shared" si="5"/>
        <v>5.3995680345572358E-4</v>
      </c>
      <c r="G8" s="2">
        <v>0.5</v>
      </c>
      <c r="H8" s="3">
        <f t="shared" si="6"/>
        <v>2.6961445133459158E-3</v>
      </c>
      <c r="I8" s="3">
        <f t="shared" si="7"/>
        <v>0.99730385548665412</v>
      </c>
      <c r="J8" s="5">
        <f t="shared" si="14"/>
        <v>99565.406345067371</v>
      </c>
      <c r="K8" s="5">
        <f t="shared" si="8"/>
        <v>268.44272403631004</v>
      </c>
      <c r="L8" s="5">
        <f t="shared" si="9"/>
        <v>497155.92491524614</v>
      </c>
      <c r="M8" s="5">
        <f t="shared" si="0"/>
        <v>5985513.2119540637</v>
      </c>
      <c r="N8" s="33">
        <f t="shared" si="10"/>
        <v>60.116394154108683</v>
      </c>
      <c r="O8" s="4"/>
      <c r="Q8" s="27" t="s">
        <v>42</v>
      </c>
      <c r="R8" s="29">
        <f t="shared" si="1"/>
        <v>99565.406345067371</v>
      </c>
      <c r="S8" s="29">
        <f t="shared" si="2"/>
        <v>497155.92491524614</v>
      </c>
      <c r="T8" s="35">
        <f t="shared" si="3"/>
        <v>60.116394154108683</v>
      </c>
      <c r="U8" s="42">
        <v>0.96680194174873568</v>
      </c>
      <c r="V8" s="43">
        <f>1-U8</f>
        <v>3.3198058251264317E-2</v>
      </c>
      <c r="W8" s="29">
        <f t="shared" si="11"/>
        <v>480651.31355994858</v>
      </c>
      <c r="X8" s="29">
        <f t="shared" si="4"/>
        <v>5315175.9312758902</v>
      </c>
      <c r="Y8" s="35">
        <f t="shared" si="12"/>
        <v>53.383761754106601</v>
      </c>
      <c r="Z8" s="36">
        <f t="shared" si="13"/>
        <v>6.7326324000020819</v>
      </c>
    </row>
    <row r="9" spans="1:26" s="2" customFormat="1" ht="14.4" x14ac:dyDescent="0.3">
      <c r="A9" s="2">
        <v>6</v>
      </c>
      <c r="B9" s="1" t="s">
        <v>43</v>
      </c>
      <c r="C9" s="1">
        <v>5</v>
      </c>
      <c r="D9" s="55">
        <v>1844</v>
      </c>
      <c r="E9" s="57">
        <v>1</v>
      </c>
      <c r="F9" s="3">
        <f t="shared" si="5"/>
        <v>5.4229934924078093E-4</v>
      </c>
      <c r="G9" s="2">
        <v>0.5</v>
      </c>
      <c r="H9" s="3">
        <f t="shared" si="6"/>
        <v>2.7078256160303275E-3</v>
      </c>
      <c r="I9" s="3">
        <f t="shared" si="7"/>
        <v>0.99729217438396967</v>
      </c>
      <c r="J9" s="5">
        <f t="shared" si="14"/>
        <v>99296.963621031071</v>
      </c>
      <c r="K9" s="5">
        <f t="shared" si="8"/>
        <v>268.8788616870595</v>
      </c>
      <c r="L9" s="5">
        <f t="shared" si="9"/>
        <v>495812.62095093774</v>
      </c>
      <c r="M9" s="5">
        <f t="shared" si="0"/>
        <v>5488357.287038818</v>
      </c>
      <c r="N9" s="33">
        <f t="shared" si="10"/>
        <v>55.272156236168989</v>
      </c>
      <c r="O9" s="4"/>
      <c r="Q9" s="27" t="s">
        <v>44</v>
      </c>
      <c r="R9" s="29">
        <f t="shared" si="1"/>
        <v>99296.963621031071</v>
      </c>
      <c r="S9" s="29">
        <f t="shared" si="2"/>
        <v>495812.62095093774</v>
      </c>
      <c r="T9" s="35">
        <f t="shared" si="3"/>
        <v>55.272156236168989</v>
      </c>
      <c r="U9" s="42">
        <v>0.9555940589531835</v>
      </c>
      <c r="V9" s="43">
        <f t="shared" ref="V9:V22" si="15">1-U9</f>
        <v>4.4405941046816499E-2</v>
      </c>
      <c r="W9" s="29">
        <f t="shared" si="11"/>
        <v>473795.59493472282</v>
      </c>
      <c r="X9" s="29">
        <f t="shared" si="4"/>
        <v>4834524.6177159417</v>
      </c>
      <c r="Y9" s="35">
        <f t="shared" si="12"/>
        <v>48.68753727623541</v>
      </c>
      <c r="Z9" s="36">
        <f t="shared" si="13"/>
        <v>6.5846189599335787</v>
      </c>
    </row>
    <row r="10" spans="1:26" s="2" customFormat="1" ht="14.4" x14ac:dyDescent="0.3">
      <c r="A10" s="2">
        <v>7</v>
      </c>
      <c r="B10" s="1" t="s">
        <v>45</v>
      </c>
      <c r="C10" s="1">
        <v>5</v>
      </c>
      <c r="D10" s="55">
        <v>2173</v>
      </c>
      <c r="E10" s="57">
        <v>4</v>
      </c>
      <c r="F10" s="3">
        <f t="shared" si="5"/>
        <v>1.8407731247123793E-3</v>
      </c>
      <c r="G10" s="2">
        <v>0.5</v>
      </c>
      <c r="H10" s="3">
        <f t="shared" si="6"/>
        <v>9.1617040769583144E-3</v>
      </c>
      <c r="I10" s="3">
        <f t="shared" si="7"/>
        <v>0.99083829592304173</v>
      </c>
      <c r="J10" s="5">
        <f t="shared" si="14"/>
        <v>99028.084759344012</v>
      </c>
      <c r="K10" s="5">
        <f t="shared" si="8"/>
        <v>907.26600787305551</v>
      </c>
      <c r="L10" s="5">
        <f t="shared" si="9"/>
        <v>492872.25877703744</v>
      </c>
      <c r="M10" s="5">
        <f t="shared" si="0"/>
        <v>4992544.6660878798</v>
      </c>
      <c r="N10" s="33">
        <f t="shared" si="10"/>
        <v>50.415442025569391</v>
      </c>
      <c r="O10" s="4"/>
      <c r="Q10" s="27" t="s">
        <v>46</v>
      </c>
      <c r="R10" s="29">
        <f t="shared" si="1"/>
        <v>99028.084759344012</v>
      </c>
      <c r="S10" s="29">
        <f t="shared" si="2"/>
        <v>492872.25877703744</v>
      </c>
      <c r="T10" s="35">
        <f t="shared" si="3"/>
        <v>50.415442025569391</v>
      </c>
      <c r="U10" s="42">
        <v>0.96363095511775332</v>
      </c>
      <c r="V10" s="43">
        <f t="shared" si="15"/>
        <v>3.6369044882246682E-2</v>
      </c>
      <c r="W10" s="29">
        <f t="shared" si="11"/>
        <v>474946.96547636105</v>
      </c>
      <c r="X10" s="29">
        <f t="shared" si="4"/>
        <v>4360729.0227812193</v>
      </c>
      <c r="Y10" s="35">
        <f t="shared" si="12"/>
        <v>44.035275784425927</v>
      </c>
      <c r="Z10" s="36">
        <f t="shared" si="13"/>
        <v>6.3801662411434634</v>
      </c>
    </row>
    <row r="11" spans="1:26" s="2" customFormat="1" ht="14.4" x14ac:dyDescent="0.3">
      <c r="A11" s="2">
        <v>8</v>
      </c>
      <c r="B11" s="1" t="s">
        <v>47</v>
      </c>
      <c r="C11" s="1">
        <v>5</v>
      </c>
      <c r="D11" s="55">
        <v>2216</v>
      </c>
      <c r="E11" s="57">
        <v>4</v>
      </c>
      <c r="F11" s="3">
        <f t="shared" si="5"/>
        <v>1.8050541516245488E-3</v>
      </c>
      <c r="G11" s="2">
        <v>0.5</v>
      </c>
      <c r="H11" s="3">
        <f t="shared" si="6"/>
        <v>8.9847259658580401E-3</v>
      </c>
      <c r="I11" s="3">
        <f t="shared" si="7"/>
        <v>0.99101527403414191</v>
      </c>
      <c r="J11" s="5">
        <f t="shared" si="14"/>
        <v>98120.818751470957</v>
      </c>
      <c r="K11" s="5">
        <f t="shared" si="8"/>
        <v>881.58866802759155</v>
      </c>
      <c r="L11" s="5">
        <f t="shared" si="9"/>
        <v>488400.1220872858</v>
      </c>
      <c r="M11" s="5">
        <f t="shared" si="0"/>
        <v>4499672.4073108425</v>
      </c>
      <c r="N11" s="33">
        <f t="shared" si="10"/>
        <v>45.858488183919548</v>
      </c>
      <c r="O11" s="4"/>
      <c r="Q11" s="27" t="s">
        <v>48</v>
      </c>
      <c r="R11" s="29">
        <f t="shared" si="1"/>
        <v>98120.818751470957</v>
      </c>
      <c r="S11" s="29">
        <f t="shared" si="2"/>
        <v>488400.1220872858</v>
      </c>
      <c r="T11" s="35">
        <f t="shared" si="3"/>
        <v>45.858488183919548</v>
      </c>
      <c r="U11" s="42">
        <v>0.96005435016735896</v>
      </c>
      <c r="V11" s="43">
        <f t="shared" si="15"/>
        <v>3.9945649832641039E-2</v>
      </c>
      <c r="W11" s="29">
        <f t="shared" si="11"/>
        <v>468890.66183216794</v>
      </c>
      <c r="X11" s="29">
        <f t="shared" si="4"/>
        <v>3885782.0573048582</v>
      </c>
      <c r="Y11" s="35">
        <f t="shared" si="12"/>
        <v>39.602014197895237</v>
      </c>
      <c r="Z11" s="36">
        <f t="shared" si="13"/>
        <v>6.2564739860243108</v>
      </c>
    </row>
    <row r="12" spans="1:26" s="2" customFormat="1" ht="14.4" x14ac:dyDescent="0.3">
      <c r="A12" s="2">
        <v>9</v>
      </c>
      <c r="B12" s="1" t="s">
        <v>49</v>
      </c>
      <c r="C12" s="1">
        <v>5</v>
      </c>
      <c r="D12" s="55">
        <v>2105</v>
      </c>
      <c r="E12" s="57">
        <v>13</v>
      </c>
      <c r="F12" s="3">
        <f t="shared" si="5"/>
        <v>6.1757719714964372E-3</v>
      </c>
      <c r="G12" s="2">
        <v>0.5</v>
      </c>
      <c r="H12" s="3">
        <f t="shared" si="6"/>
        <v>3.0409356725146199E-2</v>
      </c>
      <c r="I12" s="3">
        <f t="shared" si="7"/>
        <v>0.96959064327485378</v>
      </c>
      <c r="J12" s="5">
        <f t="shared" si="14"/>
        <v>97239.230083443355</v>
      </c>
      <c r="K12" s="5">
        <f t="shared" si="8"/>
        <v>2956.9824352859969</v>
      </c>
      <c r="L12" s="5">
        <f t="shared" si="9"/>
        <v>478803.69432900171</v>
      </c>
      <c r="M12" s="5">
        <f t="shared" si="0"/>
        <v>4011272.2852235567</v>
      </c>
      <c r="N12" s="33">
        <f t="shared" si="10"/>
        <v>41.251584178334056</v>
      </c>
      <c r="O12" s="4"/>
      <c r="Q12" s="27" t="s">
        <v>50</v>
      </c>
      <c r="R12" s="29">
        <f t="shared" si="1"/>
        <v>97239.230083443355</v>
      </c>
      <c r="S12" s="29">
        <f t="shared" si="2"/>
        <v>478803.69432900171</v>
      </c>
      <c r="T12" s="35">
        <f t="shared" si="3"/>
        <v>41.251584178334056</v>
      </c>
      <c r="U12" s="42">
        <v>0.94127750867207383</v>
      </c>
      <c r="V12" s="43">
        <f t="shared" si="15"/>
        <v>5.8722491327926174E-2</v>
      </c>
      <c r="W12" s="29">
        <f t="shared" si="11"/>
        <v>450687.14854098787</v>
      </c>
      <c r="X12" s="29">
        <f t="shared" si="4"/>
        <v>3416891.3954726905</v>
      </c>
      <c r="Y12" s="35">
        <f t="shared" si="12"/>
        <v>35.139021488966669</v>
      </c>
      <c r="Z12" s="36">
        <f t="shared" si="13"/>
        <v>6.1125626893673868</v>
      </c>
    </row>
    <row r="13" spans="1:26" s="2" customFormat="1" ht="14.4" x14ac:dyDescent="0.3">
      <c r="A13" s="2">
        <v>10</v>
      </c>
      <c r="B13" s="1" t="s">
        <v>51</v>
      </c>
      <c r="C13" s="1">
        <v>5</v>
      </c>
      <c r="D13" s="55">
        <v>2407</v>
      </c>
      <c r="E13" s="57">
        <v>10</v>
      </c>
      <c r="F13" s="3">
        <f t="shared" si="5"/>
        <v>4.154549231408392E-3</v>
      </c>
      <c r="G13" s="2">
        <v>0.5</v>
      </c>
      <c r="H13" s="3">
        <f t="shared" si="6"/>
        <v>2.0559210526315791E-2</v>
      </c>
      <c r="I13" s="3">
        <f t="shared" si="7"/>
        <v>0.97944078947368418</v>
      </c>
      <c r="J13" s="5">
        <f t="shared" si="14"/>
        <v>94282.247648157354</v>
      </c>
      <c r="K13" s="5">
        <f t="shared" si="8"/>
        <v>1938.3685782927089</v>
      </c>
      <c r="L13" s="5">
        <f t="shared" si="9"/>
        <v>466565.31679505506</v>
      </c>
      <c r="M13" s="5">
        <f t="shared" si="0"/>
        <v>3532468.5908945547</v>
      </c>
      <c r="N13" s="33">
        <f t="shared" si="10"/>
        <v>37.466953525302308</v>
      </c>
      <c r="O13" s="4"/>
      <c r="Q13" s="27" t="s">
        <v>52</v>
      </c>
      <c r="R13" s="29">
        <f t="shared" si="1"/>
        <v>94282.247648157354</v>
      </c>
      <c r="S13" s="29">
        <f t="shared" si="2"/>
        <v>466565.31679505506</v>
      </c>
      <c r="T13" s="35">
        <f t="shared" si="3"/>
        <v>37.466953525302308</v>
      </c>
      <c r="U13" s="42">
        <v>0.95386474178345915</v>
      </c>
      <c r="V13" s="43">
        <f t="shared" si="15"/>
        <v>4.6135258216540853E-2</v>
      </c>
      <c r="W13" s="29">
        <f t="shared" si="11"/>
        <v>445040.20542983303</v>
      </c>
      <c r="X13" s="29">
        <f t="shared" si="4"/>
        <v>2966204.2469317028</v>
      </c>
      <c r="Y13" s="35">
        <f t="shared" si="12"/>
        <v>31.460898747354737</v>
      </c>
      <c r="Z13" s="36">
        <f t="shared" si="13"/>
        <v>6.0060547779475719</v>
      </c>
    </row>
    <row r="14" spans="1:26" s="2" customFormat="1" ht="14.4" x14ac:dyDescent="0.3">
      <c r="A14" s="2">
        <v>11</v>
      </c>
      <c r="B14" s="1" t="s">
        <v>53</v>
      </c>
      <c r="C14" s="1">
        <v>5</v>
      </c>
      <c r="D14" s="55">
        <v>2697</v>
      </c>
      <c r="E14" s="57">
        <v>18</v>
      </c>
      <c r="F14" s="3">
        <f t="shared" si="5"/>
        <v>6.6740823136818691E-3</v>
      </c>
      <c r="G14" s="2">
        <v>0.5</v>
      </c>
      <c r="H14" s="3">
        <f t="shared" si="6"/>
        <v>3.2822757111597378E-2</v>
      </c>
      <c r="I14" s="3">
        <f t="shared" si="7"/>
        <v>0.96717724288840268</v>
      </c>
      <c r="J14" s="5">
        <f t="shared" si="14"/>
        <v>92343.879069864648</v>
      </c>
      <c r="K14" s="5">
        <f t="shared" si="8"/>
        <v>3030.9807134528883</v>
      </c>
      <c r="L14" s="5">
        <f t="shared" si="9"/>
        <v>454141.94356569101</v>
      </c>
      <c r="M14" s="5">
        <f t="shared" si="0"/>
        <v>3065903.2740994995</v>
      </c>
      <c r="N14" s="33">
        <f t="shared" si="10"/>
        <v>33.200936596782206</v>
      </c>
      <c r="O14" s="4"/>
      <c r="Q14" s="27" t="s">
        <v>54</v>
      </c>
      <c r="R14" s="29">
        <f t="shared" si="1"/>
        <v>92343.879069864648</v>
      </c>
      <c r="S14" s="29">
        <f t="shared" si="2"/>
        <v>454141.94356569101</v>
      </c>
      <c r="T14" s="35">
        <f t="shared" si="3"/>
        <v>33.200936596782206</v>
      </c>
      <c r="U14" s="42">
        <v>0.94210046609890041</v>
      </c>
      <c r="V14" s="43">
        <f t="shared" si="15"/>
        <v>5.7899533901099587E-2</v>
      </c>
      <c r="W14" s="29">
        <f t="shared" si="11"/>
        <v>427847.33670829801</v>
      </c>
      <c r="X14" s="29">
        <f t="shared" si="4"/>
        <v>2521164.0415018699</v>
      </c>
      <c r="Y14" s="35">
        <f t="shared" si="12"/>
        <v>27.301907466919726</v>
      </c>
      <c r="Z14" s="36">
        <f t="shared" si="13"/>
        <v>5.8990291298624804</v>
      </c>
    </row>
    <row r="15" spans="1:26" s="2" customFormat="1" ht="14.4" x14ac:dyDescent="0.3">
      <c r="A15" s="2">
        <v>12</v>
      </c>
      <c r="B15" s="1" t="s">
        <v>55</v>
      </c>
      <c r="C15" s="1">
        <v>5</v>
      </c>
      <c r="D15" s="55">
        <v>2573</v>
      </c>
      <c r="E15" s="57">
        <v>15</v>
      </c>
      <c r="F15" s="3">
        <f t="shared" si="5"/>
        <v>5.8297706956859695E-3</v>
      </c>
      <c r="G15" s="2">
        <v>0.5</v>
      </c>
      <c r="H15" s="3">
        <f t="shared" si="6"/>
        <v>2.8730128327906529E-2</v>
      </c>
      <c r="I15" s="3">
        <f t="shared" si="7"/>
        <v>0.97126987167209344</v>
      </c>
      <c r="J15" s="5">
        <f t="shared" si="14"/>
        <v>89312.898356411766</v>
      </c>
      <c r="K15" s="5">
        <f t="shared" si="8"/>
        <v>2565.971031116982</v>
      </c>
      <c r="L15" s="5">
        <f t="shared" si="9"/>
        <v>440149.56420426635</v>
      </c>
      <c r="M15" s="5">
        <f t="shared" si="0"/>
        <v>2611761.3305338086</v>
      </c>
      <c r="N15" s="33">
        <f t="shared" si="10"/>
        <v>29.242823585360785</v>
      </c>
      <c r="O15" s="4"/>
      <c r="Q15" s="27" t="s">
        <v>56</v>
      </c>
      <c r="R15" s="29">
        <f t="shared" si="1"/>
        <v>89312.898356411766</v>
      </c>
      <c r="S15" s="29">
        <f t="shared" si="2"/>
        <v>440149.56420426635</v>
      </c>
      <c r="T15" s="35">
        <f t="shared" si="3"/>
        <v>29.242823585360785</v>
      </c>
      <c r="U15" s="42">
        <v>0.91645683631107144</v>
      </c>
      <c r="V15" s="43">
        <f t="shared" si="15"/>
        <v>8.3543163688928557E-2</v>
      </c>
      <c r="W15" s="29">
        <f t="shared" si="11"/>
        <v>403378.07711433875</v>
      </c>
      <c r="X15" s="29">
        <f t="shared" si="4"/>
        <v>2093316.7047935717</v>
      </c>
      <c r="Y15" s="35">
        <f t="shared" si="12"/>
        <v>23.438011119513654</v>
      </c>
      <c r="Z15" s="36">
        <f t="shared" si="13"/>
        <v>5.8048124658471316</v>
      </c>
    </row>
    <row r="16" spans="1:26" s="2" customFormat="1" ht="14.4" x14ac:dyDescent="0.3">
      <c r="A16" s="2">
        <v>13</v>
      </c>
      <c r="B16" s="1" t="s">
        <v>57</v>
      </c>
      <c r="C16" s="1">
        <v>5</v>
      </c>
      <c r="D16" s="55">
        <v>2320</v>
      </c>
      <c r="E16" s="57">
        <v>23</v>
      </c>
      <c r="F16" s="3">
        <f t="shared" si="5"/>
        <v>9.9137931034482766E-3</v>
      </c>
      <c r="G16" s="2">
        <v>0.5</v>
      </c>
      <c r="H16" s="3">
        <f t="shared" si="6"/>
        <v>4.8370136698212406E-2</v>
      </c>
      <c r="I16" s="3">
        <f t="shared" si="7"/>
        <v>0.95162986330178756</v>
      </c>
      <c r="J16" s="5">
        <f t="shared" si="14"/>
        <v>86746.927325294775</v>
      </c>
      <c r="K16" s="5">
        <f t="shared" si="8"/>
        <v>4195.960732874405</v>
      </c>
      <c r="L16" s="5">
        <f t="shared" si="9"/>
        <v>423244.73479428788</v>
      </c>
      <c r="M16" s="5">
        <f t="shared" si="0"/>
        <v>2171611.7663295423</v>
      </c>
      <c r="N16" s="33">
        <f t="shared" si="10"/>
        <v>25.033875357753633</v>
      </c>
      <c r="O16" s="4"/>
      <c r="Q16" s="27" t="s">
        <v>58</v>
      </c>
      <c r="R16" s="29">
        <f t="shared" si="1"/>
        <v>86746.927325294775</v>
      </c>
      <c r="S16" s="29">
        <f t="shared" si="2"/>
        <v>423244.73479428788</v>
      </c>
      <c r="T16" s="35">
        <f t="shared" si="3"/>
        <v>25.033875357753633</v>
      </c>
      <c r="U16" s="42">
        <v>0.8859396016463057</v>
      </c>
      <c r="V16" s="43">
        <f t="shared" si="15"/>
        <v>0.1140603983536943</v>
      </c>
      <c r="W16" s="29">
        <f t="shared" si="11"/>
        <v>374969.27174254769</v>
      </c>
      <c r="X16" s="29">
        <f t="shared" si="4"/>
        <v>1689938.627679233</v>
      </c>
      <c r="Y16" s="35">
        <f t="shared" si="12"/>
        <v>19.481250573199947</v>
      </c>
      <c r="Z16" s="36">
        <f t="shared" si="13"/>
        <v>5.5526247845536858</v>
      </c>
    </row>
    <row r="17" spans="1:26" s="2" customFormat="1" ht="14.4" x14ac:dyDescent="0.3">
      <c r="A17" s="2">
        <v>14</v>
      </c>
      <c r="B17" s="1" t="s">
        <v>59</v>
      </c>
      <c r="C17" s="1">
        <v>5</v>
      </c>
      <c r="D17" s="55">
        <v>1887</v>
      </c>
      <c r="E17" s="57">
        <v>35</v>
      </c>
      <c r="F17" s="3">
        <f t="shared" si="5"/>
        <v>1.8547959724430314E-2</v>
      </c>
      <c r="G17" s="2">
        <v>0.5</v>
      </c>
      <c r="H17" s="3">
        <f t="shared" si="6"/>
        <v>8.8630032919726515E-2</v>
      </c>
      <c r="I17" s="3">
        <f t="shared" si="7"/>
        <v>0.91136996708027351</v>
      </c>
      <c r="J17" s="5">
        <f t="shared" si="14"/>
        <v>82550.966592420373</v>
      </c>
      <c r="K17" s="5">
        <f t="shared" si="8"/>
        <v>7316.4948866414616</v>
      </c>
      <c r="L17" s="5">
        <f t="shared" si="9"/>
        <v>394463.5957454982</v>
      </c>
      <c r="M17" s="5">
        <f t="shared" si="0"/>
        <v>1748367.0315352543</v>
      </c>
      <c r="N17" s="33">
        <f t="shared" si="10"/>
        <v>21.179243607981995</v>
      </c>
      <c r="O17" s="4"/>
      <c r="Q17" s="27" t="s">
        <v>60</v>
      </c>
      <c r="R17" s="29">
        <f t="shared" si="1"/>
        <v>82550.966592420373</v>
      </c>
      <c r="S17" s="29">
        <f t="shared" si="2"/>
        <v>394463.5957454982</v>
      </c>
      <c r="T17" s="35">
        <f t="shared" si="3"/>
        <v>21.179243607981995</v>
      </c>
      <c r="U17" s="42">
        <v>0.85631920960893304</v>
      </c>
      <c r="V17" s="43">
        <f t="shared" si="15"/>
        <v>0.14368079039106696</v>
      </c>
      <c r="W17" s="29">
        <f t="shared" si="11"/>
        <v>337786.75452828268</v>
      </c>
      <c r="X17" s="29">
        <f t="shared" si="4"/>
        <v>1314969.3559366853</v>
      </c>
      <c r="Y17" s="35">
        <f t="shared" si="12"/>
        <v>15.929181815993692</v>
      </c>
      <c r="Z17" s="36">
        <f t="shared" si="13"/>
        <v>5.250061791988303</v>
      </c>
    </row>
    <row r="18" spans="1:26" s="2" customFormat="1" ht="14.4" x14ac:dyDescent="0.3">
      <c r="A18" s="2">
        <v>15</v>
      </c>
      <c r="B18" s="1" t="s">
        <v>61</v>
      </c>
      <c r="C18" s="1">
        <v>5</v>
      </c>
      <c r="D18" s="55">
        <v>1516</v>
      </c>
      <c r="E18" s="57">
        <v>36</v>
      </c>
      <c r="F18" s="3">
        <f t="shared" si="5"/>
        <v>2.3746701846965697E-2</v>
      </c>
      <c r="G18" s="2">
        <v>0.5</v>
      </c>
      <c r="H18" s="3">
        <f t="shared" si="6"/>
        <v>0.11207970112079702</v>
      </c>
      <c r="I18" s="3">
        <f t="shared" si="7"/>
        <v>0.88792029887920298</v>
      </c>
      <c r="J18" s="5">
        <f t="shared" si="14"/>
        <v>75234.471705778909</v>
      </c>
      <c r="K18" s="5">
        <f t="shared" si="8"/>
        <v>8432.2571027647591</v>
      </c>
      <c r="L18" s="5">
        <f t="shared" si="9"/>
        <v>355091.71577198262</v>
      </c>
      <c r="M18" s="5">
        <f t="shared" si="0"/>
        <v>1353903.4357897562</v>
      </c>
      <c r="N18" s="33">
        <f t="shared" si="10"/>
        <v>17.995785776026924</v>
      </c>
      <c r="O18" s="4"/>
      <c r="Q18" s="27" t="s">
        <v>62</v>
      </c>
      <c r="R18" s="29">
        <f t="shared" si="1"/>
        <v>75234.471705778909</v>
      </c>
      <c r="S18" s="29">
        <f t="shared" si="2"/>
        <v>355091.71577198262</v>
      </c>
      <c r="T18" s="35">
        <f t="shared" si="3"/>
        <v>17.995785776026924</v>
      </c>
      <c r="U18" s="42">
        <v>0.77613843304153718</v>
      </c>
      <c r="V18" s="43">
        <f t="shared" si="15"/>
        <v>0.22386156695846282</v>
      </c>
      <c r="W18" s="29">
        <f t="shared" si="11"/>
        <v>275600.3278652975</v>
      </c>
      <c r="X18" s="29">
        <f t="shared" si="4"/>
        <v>977182.60140840267</v>
      </c>
      <c r="Y18" s="35">
        <f t="shared" si="12"/>
        <v>12.98849555599848</v>
      </c>
      <c r="Z18" s="36">
        <f t="shared" si="13"/>
        <v>5.0072902200284446</v>
      </c>
    </row>
    <row r="19" spans="1:26" s="2" customFormat="1" ht="14.4" x14ac:dyDescent="0.3">
      <c r="A19" s="2">
        <v>16</v>
      </c>
      <c r="B19" s="1" t="s">
        <v>63</v>
      </c>
      <c r="C19" s="1">
        <v>5</v>
      </c>
      <c r="D19" s="55">
        <v>1083</v>
      </c>
      <c r="E19" s="57">
        <v>37</v>
      </c>
      <c r="F19" s="3">
        <f t="shared" si="5"/>
        <v>3.4164358264081256E-2</v>
      </c>
      <c r="G19" s="2">
        <v>0.5</v>
      </c>
      <c r="H19" s="3">
        <f t="shared" si="6"/>
        <v>0.15737983836665251</v>
      </c>
      <c r="I19" s="3">
        <f t="shared" si="7"/>
        <v>0.84262016163334752</v>
      </c>
      <c r="J19" s="5">
        <f t="shared" si="14"/>
        <v>66802.214603014145</v>
      </c>
      <c r="K19" s="5">
        <f t="shared" si="8"/>
        <v>10513.3217367568</v>
      </c>
      <c r="L19" s="5">
        <f t="shared" si="9"/>
        <v>307727.76867317874</v>
      </c>
      <c r="M19" s="5">
        <f t="shared" si="0"/>
        <v>998811.72001777356</v>
      </c>
      <c r="N19" s="33">
        <f t="shared" si="10"/>
        <v>14.951775565427239</v>
      </c>
      <c r="O19" s="4"/>
      <c r="Q19" s="27" t="s">
        <v>64</v>
      </c>
      <c r="R19" s="29">
        <f t="shared" si="1"/>
        <v>66802.214603014145</v>
      </c>
      <c r="S19" s="29">
        <f t="shared" si="2"/>
        <v>307727.76867317874</v>
      </c>
      <c r="T19" s="35">
        <f t="shared" si="3"/>
        <v>14.951775565427239</v>
      </c>
      <c r="U19" s="42">
        <v>0.73716277889453141</v>
      </c>
      <c r="V19" s="43">
        <f t="shared" si="15"/>
        <v>0.26283722110546859</v>
      </c>
      <c r="W19" s="29">
        <f t="shared" si="11"/>
        <v>226845.45709813398</v>
      </c>
      <c r="X19" s="29">
        <f t="shared" si="4"/>
        <v>701582.27354310511</v>
      </c>
      <c r="Y19" s="35">
        <f t="shared" si="12"/>
        <v>10.502380463168798</v>
      </c>
      <c r="Z19" s="36">
        <f t="shared" si="13"/>
        <v>4.4493951022584408</v>
      </c>
    </row>
    <row r="20" spans="1:26" s="2" customFormat="1" ht="14.4" x14ac:dyDescent="0.3">
      <c r="A20" s="2">
        <v>17</v>
      </c>
      <c r="B20" s="1" t="s">
        <v>65</v>
      </c>
      <c r="C20" s="1">
        <v>5</v>
      </c>
      <c r="D20" s="55">
        <v>643</v>
      </c>
      <c r="E20" s="57">
        <v>21</v>
      </c>
      <c r="F20" s="3">
        <f t="shared" si="5"/>
        <v>3.2659409020217731E-2</v>
      </c>
      <c r="G20" s="2">
        <v>0.5</v>
      </c>
      <c r="H20" s="3">
        <f t="shared" si="6"/>
        <v>0.15097052480230053</v>
      </c>
      <c r="I20" s="3">
        <f t="shared" si="7"/>
        <v>0.84902947519769945</v>
      </c>
      <c r="J20" s="5">
        <f t="shared" si="14"/>
        <v>56288.892866257345</v>
      </c>
      <c r="K20" s="5">
        <f t="shared" si="8"/>
        <v>8497.9636965593418</v>
      </c>
      <c r="L20" s="5">
        <f t="shared" si="9"/>
        <v>260199.55508988834</v>
      </c>
      <c r="M20" s="5">
        <f t="shared" si="0"/>
        <v>691083.95134459483</v>
      </c>
      <c r="N20" s="33">
        <f t="shared" si="10"/>
        <v>12.277447932518646</v>
      </c>
      <c r="O20" s="4"/>
      <c r="Q20" s="27" t="s">
        <v>66</v>
      </c>
      <c r="R20" s="29">
        <f t="shared" si="1"/>
        <v>56288.892866257345</v>
      </c>
      <c r="S20" s="29">
        <f t="shared" si="2"/>
        <v>260199.55508988834</v>
      </c>
      <c r="T20" s="35">
        <f t="shared" si="3"/>
        <v>12.277447932518646</v>
      </c>
      <c r="U20" s="42">
        <v>0.7271372759570951</v>
      </c>
      <c r="V20" s="43">
        <f t="shared" si="15"/>
        <v>0.2728627240429049</v>
      </c>
      <c r="W20" s="29">
        <f t="shared" si="11"/>
        <v>189200.79569330951</v>
      </c>
      <c r="X20" s="29">
        <f t="shared" si="4"/>
        <v>474736.81644497113</v>
      </c>
      <c r="Y20" s="35">
        <f t="shared" si="12"/>
        <v>8.4339341612731289</v>
      </c>
      <c r="Z20" s="36">
        <f t="shared" si="13"/>
        <v>3.843513771245517</v>
      </c>
    </row>
    <row r="21" spans="1:26" s="2" customFormat="1" ht="14.4" x14ac:dyDescent="0.3">
      <c r="A21" s="2">
        <v>18</v>
      </c>
      <c r="B21" s="1" t="s">
        <v>67</v>
      </c>
      <c r="C21" s="1">
        <v>5</v>
      </c>
      <c r="D21" s="55">
        <v>325</v>
      </c>
      <c r="E21" s="57">
        <v>31</v>
      </c>
      <c r="F21" s="3">
        <f t="shared" si="5"/>
        <v>9.5384615384615387E-2</v>
      </c>
      <c r="G21" s="2">
        <v>0.5</v>
      </c>
      <c r="H21" s="3">
        <f t="shared" si="6"/>
        <v>0.38509316770186336</v>
      </c>
      <c r="I21" s="3">
        <f t="shared" si="7"/>
        <v>0.61490683229813659</v>
      </c>
      <c r="J21" s="5">
        <f t="shared" si="14"/>
        <v>47790.929169698</v>
      </c>
      <c r="K21" s="5">
        <f t="shared" si="8"/>
        <v>18403.960301374384</v>
      </c>
      <c r="L21" s="5">
        <f t="shared" si="9"/>
        <v>192944.74509505404</v>
      </c>
      <c r="M21" s="5">
        <f>L21+M22</f>
        <v>430884.39625470655</v>
      </c>
      <c r="N21" s="33">
        <f t="shared" si="10"/>
        <v>9.0160288519334806</v>
      </c>
      <c r="O21" s="4"/>
      <c r="Q21" s="27" t="s">
        <v>68</v>
      </c>
      <c r="R21" s="29">
        <f t="shared" si="1"/>
        <v>47790.929169698</v>
      </c>
      <c r="S21" s="29">
        <f t="shared" si="2"/>
        <v>192944.74509505404</v>
      </c>
      <c r="T21" s="35">
        <f t="shared" si="3"/>
        <v>9.0160288519334806</v>
      </c>
      <c r="U21" s="42">
        <v>0.68635947845240242</v>
      </c>
      <c r="V21" s="43">
        <f t="shared" si="15"/>
        <v>0.31364052154759758</v>
      </c>
      <c r="W21" s="29">
        <f t="shared" si="11"/>
        <v>132429.45461357301</v>
      </c>
      <c r="X21" s="29">
        <f>X22+W21</f>
        <v>285536.02075166162</v>
      </c>
      <c r="Y21" s="35">
        <f t="shared" si="12"/>
        <v>5.9746907145866226</v>
      </c>
      <c r="Z21" s="36">
        <f t="shared" si="13"/>
        <v>3.041338137346858</v>
      </c>
    </row>
    <row r="22" spans="1:26" s="2" customFormat="1" ht="14.4" x14ac:dyDescent="0.3">
      <c r="A22" s="12">
        <v>19</v>
      </c>
      <c r="B22" s="13" t="s">
        <v>69</v>
      </c>
      <c r="C22" s="12"/>
      <c r="D22" s="56">
        <v>251</v>
      </c>
      <c r="E22" s="57">
        <v>31</v>
      </c>
      <c r="F22" s="17">
        <f t="shared" si="5"/>
        <v>0.12350597609561753</v>
      </c>
      <c r="G22" s="12"/>
      <c r="H22" s="17">
        <v>1</v>
      </c>
      <c r="I22" s="17">
        <f t="shared" si="7"/>
        <v>0</v>
      </c>
      <c r="J22" s="21">
        <f t="shared" si="14"/>
        <v>29386.968868323613</v>
      </c>
      <c r="K22" s="21">
        <f t="shared" si="8"/>
        <v>29386.968868323613</v>
      </c>
      <c r="L22" s="21">
        <f>K22/F22</f>
        <v>237939.65115965248</v>
      </c>
      <c r="M22" s="21">
        <f>L22</f>
        <v>237939.65115965248</v>
      </c>
      <c r="N22" s="34">
        <f t="shared" si="10"/>
        <v>8.0967741935483879</v>
      </c>
      <c r="O22" s="4"/>
      <c r="Q22" s="30" t="s">
        <v>69</v>
      </c>
      <c r="R22" s="31">
        <f t="shared" si="1"/>
        <v>29386.968868323613</v>
      </c>
      <c r="S22" s="31">
        <f t="shared" si="2"/>
        <v>237939.65115965248</v>
      </c>
      <c r="T22" s="38">
        <f t="shared" si="3"/>
        <v>8.0967741935483879</v>
      </c>
      <c r="U22" s="44">
        <v>0.64346806172022719</v>
      </c>
      <c r="V22" s="45">
        <f t="shared" si="15"/>
        <v>0.35653193827977281</v>
      </c>
      <c r="W22" s="31">
        <f t="shared" si="11"/>
        <v>153106.56613808859</v>
      </c>
      <c r="X22" s="31">
        <f>W22</f>
        <v>153106.56613808859</v>
      </c>
      <c r="Y22" s="38">
        <f t="shared" si="12"/>
        <v>5.2100155965089359</v>
      </c>
      <c r="Z22" s="37">
        <f t="shared" si="13"/>
        <v>2.886758597039452</v>
      </c>
    </row>
    <row r="23" spans="1:26" s="2" customFormat="1" ht="13.2" x14ac:dyDescent="0.25">
      <c r="B23" s="2" t="s">
        <v>70</v>
      </c>
      <c r="D23" s="25">
        <f>SUM(D4:D22)</f>
        <v>30325</v>
      </c>
      <c r="E23" s="58">
        <f>SUM(E4:E22)</f>
        <v>281</v>
      </c>
    </row>
    <row r="24" spans="1:26" s="2" customFormat="1" ht="13.2" x14ac:dyDescent="0.25">
      <c r="D24" s="14"/>
      <c r="E24" s="14"/>
      <c r="F24" s="5"/>
    </row>
    <row r="25" spans="1:26" x14ac:dyDescent="0.25">
      <c r="D25" s="15"/>
      <c r="E25" s="15"/>
      <c r="K25" s="16"/>
    </row>
    <row r="26" spans="1:26" s="2" customFormat="1" ht="18" thickBot="1" x14ac:dyDescent="0.35">
      <c r="B26" s="73" t="s">
        <v>88</v>
      </c>
      <c r="C26" s="73"/>
      <c r="D26" s="73"/>
      <c r="E26" s="73"/>
      <c r="F26" s="73"/>
      <c r="G26" s="73"/>
      <c r="H26" s="73"/>
      <c r="I26" s="73"/>
      <c r="J26" s="73"/>
      <c r="K26" s="73"/>
      <c r="L26" s="73"/>
      <c r="M26" s="73"/>
      <c r="N26" s="73"/>
      <c r="Q26" s="60" t="s">
        <v>91</v>
      </c>
      <c r="R26" s="61"/>
      <c r="S26" s="61"/>
      <c r="T26" s="61"/>
      <c r="U26" s="61"/>
      <c r="V26" s="61"/>
      <c r="W26" s="61"/>
      <c r="X26" s="61"/>
      <c r="Y26" s="61"/>
      <c r="Z26" s="62"/>
    </row>
    <row r="27" spans="1:26" s="9" customFormat="1" ht="14.25" customHeight="1" x14ac:dyDescent="0.35">
      <c r="A27" s="7"/>
      <c r="B27" s="67" t="s">
        <v>0</v>
      </c>
      <c r="C27" s="6" t="s">
        <v>1</v>
      </c>
      <c r="D27" s="8" t="s">
        <v>71</v>
      </c>
      <c r="E27" s="8" t="s">
        <v>72</v>
      </c>
      <c r="F27" s="8" t="s">
        <v>73</v>
      </c>
      <c r="G27" s="8" t="s">
        <v>5</v>
      </c>
      <c r="H27" s="8" t="s">
        <v>74</v>
      </c>
      <c r="I27" s="8" t="s">
        <v>75</v>
      </c>
      <c r="J27" s="8" t="s">
        <v>76</v>
      </c>
      <c r="K27" s="8" t="s">
        <v>77</v>
      </c>
      <c r="L27" s="8" t="s">
        <v>78</v>
      </c>
      <c r="M27" s="8" t="s">
        <v>79</v>
      </c>
      <c r="N27" s="22" t="s">
        <v>80</v>
      </c>
      <c r="Q27" s="26" t="s">
        <v>13</v>
      </c>
      <c r="R27" s="63" t="s">
        <v>14</v>
      </c>
      <c r="S27" s="63"/>
      <c r="T27" s="63"/>
      <c r="U27" s="64" t="s">
        <v>15</v>
      </c>
      <c r="V27" s="65" t="s">
        <v>16</v>
      </c>
      <c r="W27" s="66" t="s">
        <v>17</v>
      </c>
      <c r="X27" s="66" t="s">
        <v>18</v>
      </c>
      <c r="Y27" s="59" t="s">
        <v>19</v>
      </c>
      <c r="Z27" s="59" t="s">
        <v>20</v>
      </c>
    </row>
    <row r="28" spans="1:26" s="10" customFormat="1" ht="32.549999999999997" customHeight="1" thickBot="1" x14ac:dyDescent="0.35">
      <c r="B28" s="68"/>
      <c r="C28" s="11"/>
      <c r="D28" s="23" t="s">
        <v>21</v>
      </c>
      <c r="E28" s="23" t="s">
        <v>22</v>
      </c>
      <c r="F28" s="23" t="s">
        <v>23</v>
      </c>
      <c r="G28" s="23"/>
      <c r="H28" s="23" t="s">
        <v>24</v>
      </c>
      <c r="I28" s="23" t="s">
        <v>25</v>
      </c>
      <c r="J28" s="23" t="s">
        <v>26</v>
      </c>
      <c r="K28" s="23" t="s">
        <v>27</v>
      </c>
      <c r="L28" s="23" t="s">
        <v>28</v>
      </c>
      <c r="M28" s="23" t="s">
        <v>29</v>
      </c>
      <c r="N28" s="24" t="s">
        <v>30</v>
      </c>
      <c r="Q28" s="27" t="s">
        <v>31</v>
      </c>
      <c r="R28" s="28" t="s">
        <v>32</v>
      </c>
      <c r="S28" s="28" t="s">
        <v>33</v>
      </c>
      <c r="T28" s="28" t="s">
        <v>34</v>
      </c>
      <c r="U28" s="64"/>
      <c r="V28" s="65"/>
      <c r="W28" s="66"/>
      <c r="X28" s="66"/>
      <c r="Y28" s="59"/>
      <c r="Z28" s="59"/>
    </row>
    <row r="29" spans="1:26" s="2" customFormat="1" ht="14.4" x14ac:dyDescent="0.3">
      <c r="A29" s="2">
        <v>1</v>
      </c>
      <c r="B29" s="1">
        <v>0</v>
      </c>
      <c r="C29" s="1">
        <v>1</v>
      </c>
      <c r="D29" s="55">
        <v>173</v>
      </c>
      <c r="E29" s="57">
        <v>0</v>
      </c>
      <c r="F29" s="3">
        <f>E29/D29</f>
        <v>0</v>
      </c>
      <c r="G29" s="2">
        <v>0.3</v>
      </c>
      <c r="H29" s="18">
        <f>C29*F29/(1+(1-G29)*C29*F29)</f>
        <v>0</v>
      </c>
      <c r="I29" s="18">
        <f>1-H29</f>
        <v>1</v>
      </c>
      <c r="J29" s="19">
        <v>100000</v>
      </c>
      <c r="K29" s="20">
        <f>J29*H29</f>
        <v>0</v>
      </c>
      <c r="L29" s="20">
        <f>C29*(J30+G29*K29)</f>
        <v>100000</v>
      </c>
      <c r="M29" s="5">
        <f t="shared" ref="M29:M45" si="16">L29+M30</f>
        <v>8405066.7091689985</v>
      </c>
      <c r="N29" s="32">
        <f>M29/J29</f>
        <v>84.050667091689988</v>
      </c>
      <c r="O29" s="4"/>
      <c r="Q29" s="39">
        <v>0</v>
      </c>
      <c r="R29" s="29">
        <f t="shared" ref="R29:R47" si="17">J29</f>
        <v>100000</v>
      </c>
      <c r="S29" s="29">
        <f t="shared" ref="S29:S47" si="18">L29</f>
        <v>100000</v>
      </c>
      <c r="T29" s="35">
        <f t="shared" ref="T29:T47" si="19">N29</f>
        <v>84.050667091689988</v>
      </c>
      <c r="U29" s="42">
        <v>0.95864674002964168</v>
      </c>
      <c r="V29" s="43">
        <f>1-U29</f>
        <v>4.1353259970358325E-2</v>
      </c>
      <c r="W29" s="29">
        <f>S29*U29</f>
        <v>95864.674002964166</v>
      </c>
      <c r="X29" s="29">
        <f t="shared" ref="X29:X45" si="20">X30+W29</f>
        <v>7344517.8556100242</v>
      </c>
      <c r="Y29" s="40">
        <f>X29/R29</f>
        <v>73.445178556100245</v>
      </c>
      <c r="Z29" s="36">
        <f>T29-Y29</f>
        <v>10.605488535589743</v>
      </c>
    </row>
    <row r="30" spans="1:26" s="2" customFormat="1" ht="14.4" x14ac:dyDescent="0.3">
      <c r="A30" s="2">
        <v>2</v>
      </c>
      <c r="B30" s="1" t="s">
        <v>35</v>
      </c>
      <c r="C30" s="1">
        <v>4</v>
      </c>
      <c r="D30" s="55">
        <v>815</v>
      </c>
      <c r="E30" s="57">
        <v>0</v>
      </c>
      <c r="F30" s="3">
        <f t="shared" ref="F30:F47" si="21">E30/D30</f>
        <v>0</v>
      </c>
      <c r="G30" s="2">
        <v>0.4</v>
      </c>
      <c r="H30" s="3">
        <f t="shared" ref="H30:H46" si="22">C30*F30/(1+(1-G30)*C30*F30)</f>
        <v>0</v>
      </c>
      <c r="I30" s="3">
        <f t="shared" ref="I30:I47" si="23">1-H30</f>
        <v>1</v>
      </c>
      <c r="J30" s="5">
        <f>I29*J29</f>
        <v>100000</v>
      </c>
      <c r="K30" s="5">
        <f t="shared" ref="K30:K47" si="24">J30*H30</f>
        <v>0</v>
      </c>
      <c r="L30" s="5">
        <f t="shared" ref="L30:L46" si="25">C30*(J31+G30*K30)</f>
        <v>400000</v>
      </c>
      <c r="M30" s="5">
        <f t="shared" si="16"/>
        <v>8305066.7091689985</v>
      </c>
      <c r="N30" s="33">
        <f t="shared" ref="N30:N47" si="26">M30/J30</f>
        <v>83.050667091689988</v>
      </c>
      <c r="O30" s="4"/>
      <c r="Q30" s="27" t="s">
        <v>36</v>
      </c>
      <c r="R30" s="29">
        <f t="shared" si="17"/>
        <v>100000</v>
      </c>
      <c r="S30" s="29">
        <f t="shared" si="18"/>
        <v>400000</v>
      </c>
      <c r="T30" s="35">
        <f t="shared" si="19"/>
        <v>83.050667091689988</v>
      </c>
      <c r="U30" s="42">
        <v>0.95864674002964168</v>
      </c>
      <c r="V30" s="43">
        <f>1-U30</f>
        <v>4.1353259970358325E-2</v>
      </c>
      <c r="W30" s="29">
        <f t="shared" ref="W30:W47" si="27">S30*U30</f>
        <v>383458.69601185666</v>
      </c>
      <c r="X30" s="29">
        <f t="shared" si="20"/>
        <v>7248653.1816070601</v>
      </c>
      <c r="Y30" s="35">
        <f t="shared" ref="Y30:Y47" si="28">X30/R30</f>
        <v>72.486531816070595</v>
      </c>
      <c r="Z30" s="36">
        <f t="shared" ref="Z30:Z47" si="29">T30-Y30</f>
        <v>10.564135275619392</v>
      </c>
    </row>
    <row r="31" spans="1:26" s="2" customFormat="1" ht="14.4" x14ac:dyDescent="0.3">
      <c r="A31" s="2">
        <v>3</v>
      </c>
      <c r="B31" s="1" t="s">
        <v>37</v>
      </c>
      <c r="C31" s="1">
        <v>5</v>
      </c>
      <c r="D31" s="55">
        <v>1433</v>
      </c>
      <c r="E31" s="57">
        <v>0</v>
      </c>
      <c r="F31" s="3">
        <f t="shared" si="21"/>
        <v>0</v>
      </c>
      <c r="G31" s="2">
        <v>0.5</v>
      </c>
      <c r="H31" s="3">
        <f t="shared" si="22"/>
        <v>0</v>
      </c>
      <c r="I31" s="3">
        <f t="shared" si="23"/>
        <v>1</v>
      </c>
      <c r="J31" s="5">
        <f t="shared" ref="J31:J47" si="30">I30*J30</f>
        <v>100000</v>
      </c>
      <c r="K31" s="5">
        <f t="shared" si="24"/>
        <v>0</v>
      </c>
      <c r="L31" s="5">
        <f t="shared" si="25"/>
        <v>500000</v>
      </c>
      <c r="M31" s="5">
        <f t="shared" si="16"/>
        <v>7905066.7091689985</v>
      </c>
      <c r="N31" s="33">
        <f t="shared" si="26"/>
        <v>79.050667091689988</v>
      </c>
      <c r="O31" s="4"/>
      <c r="Q31" s="27" t="s">
        <v>38</v>
      </c>
      <c r="R31" s="29">
        <f t="shared" si="17"/>
        <v>100000</v>
      </c>
      <c r="S31" s="29">
        <f t="shared" si="18"/>
        <v>500000</v>
      </c>
      <c r="T31" s="35">
        <f t="shared" si="19"/>
        <v>79.050667091689988</v>
      </c>
      <c r="U31" s="42">
        <v>0.95864674002964168</v>
      </c>
      <c r="V31" s="43">
        <f>1-U31</f>
        <v>4.1353259970358325E-2</v>
      </c>
      <c r="W31" s="29">
        <f t="shared" si="27"/>
        <v>479323.37001482083</v>
      </c>
      <c r="X31" s="29">
        <f t="shared" si="20"/>
        <v>6865194.4855952039</v>
      </c>
      <c r="Y31" s="35">
        <f t="shared" si="28"/>
        <v>68.651944855952038</v>
      </c>
      <c r="Z31" s="36">
        <f t="shared" si="29"/>
        <v>10.398722235737949</v>
      </c>
    </row>
    <row r="32" spans="1:26" s="2" customFormat="1" ht="14.4" x14ac:dyDescent="0.3">
      <c r="A32" s="2">
        <v>4</v>
      </c>
      <c r="B32" s="1" t="s">
        <v>39</v>
      </c>
      <c r="C32" s="1">
        <v>5</v>
      </c>
      <c r="D32" s="55">
        <v>1688</v>
      </c>
      <c r="E32" s="57">
        <v>0</v>
      </c>
      <c r="F32" s="3">
        <f t="shared" si="21"/>
        <v>0</v>
      </c>
      <c r="G32" s="2">
        <v>0.5</v>
      </c>
      <c r="H32" s="3">
        <f t="shared" si="22"/>
        <v>0</v>
      </c>
      <c r="I32" s="3">
        <f t="shared" si="23"/>
        <v>1</v>
      </c>
      <c r="J32" s="5">
        <f t="shared" si="30"/>
        <v>100000</v>
      </c>
      <c r="K32" s="5">
        <f t="shared" si="24"/>
        <v>0</v>
      </c>
      <c r="L32" s="5">
        <f t="shared" si="25"/>
        <v>500000</v>
      </c>
      <c r="M32" s="5">
        <f t="shared" si="16"/>
        <v>7405066.7091689985</v>
      </c>
      <c r="N32" s="33">
        <f t="shared" si="26"/>
        <v>74.050667091689988</v>
      </c>
      <c r="O32" s="4"/>
      <c r="Q32" s="27" t="s">
        <v>40</v>
      </c>
      <c r="R32" s="29">
        <f t="shared" si="17"/>
        <v>100000</v>
      </c>
      <c r="S32" s="29">
        <f t="shared" si="18"/>
        <v>500000</v>
      </c>
      <c r="T32" s="35">
        <f t="shared" si="19"/>
        <v>74.050667091689988</v>
      </c>
      <c r="U32" s="42">
        <v>0.95864674002964168</v>
      </c>
      <c r="V32" s="43">
        <f>1-U32</f>
        <v>4.1353259970358325E-2</v>
      </c>
      <c r="W32" s="29">
        <f t="shared" si="27"/>
        <v>479323.37001482083</v>
      </c>
      <c r="X32" s="29">
        <f t="shared" si="20"/>
        <v>6385871.1155803828</v>
      </c>
      <c r="Y32" s="35">
        <f t="shared" si="28"/>
        <v>63.858711155803825</v>
      </c>
      <c r="Z32" s="36">
        <f t="shared" si="29"/>
        <v>10.191955935886163</v>
      </c>
    </row>
    <row r="33" spans="1:26" s="2" customFormat="1" ht="14.4" x14ac:dyDescent="0.3">
      <c r="A33" s="2">
        <v>5</v>
      </c>
      <c r="B33" s="1" t="s">
        <v>41</v>
      </c>
      <c r="C33" s="1">
        <v>5</v>
      </c>
      <c r="D33" s="55">
        <v>1777</v>
      </c>
      <c r="E33" s="57">
        <v>0</v>
      </c>
      <c r="F33" s="3">
        <f t="shared" si="21"/>
        <v>0</v>
      </c>
      <c r="G33" s="2">
        <v>0.5</v>
      </c>
      <c r="H33" s="3">
        <f t="shared" si="22"/>
        <v>0</v>
      </c>
      <c r="I33" s="3">
        <f t="shared" si="23"/>
        <v>1</v>
      </c>
      <c r="J33" s="5">
        <f t="shared" si="30"/>
        <v>100000</v>
      </c>
      <c r="K33" s="5">
        <f t="shared" si="24"/>
        <v>0</v>
      </c>
      <c r="L33" s="5">
        <f t="shared" si="25"/>
        <v>500000</v>
      </c>
      <c r="M33" s="5">
        <f t="shared" si="16"/>
        <v>6905066.7091689985</v>
      </c>
      <c r="N33" s="33">
        <f t="shared" si="26"/>
        <v>69.050667091689988</v>
      </c>
      <c r="O33" s="4"/>
      <c r="Q33" s="27" t="s">
        <v>42</v>
      </c>
      <c r="R33" s="29">
        <f t="shared" si="17"/>
        <v>100000</v>
      </c>
      <c r="S33" s="29">
        <f t="shared" si="18"/>
        <v>500000</v>
      </c>
      <c r="T33" s="35">
        <f t="shared" si="19"/>
        <v>69.050667091689988</v>
      </c>
      <c r="U33" s="42">
        <v>0.95864674002964168</v>
      </c>
      <c r="V33" s="43">
        <f>1-U33</f>
        <v>4.1353259970358325E-2</v>
      </c>
      <c r="W33" s="29">
        <f t="shared" si="27"/>
        <v>479323.37001482083</v>
      </c>
      <c r="X33" s="29">
        <f t="shared" si="20"/>
        <v>5906547.7455655616</v>
      </c>
      <c r="Y33" s="35">
        <f t="shared" si="28"/>
        <v>59.065477455655618</v>
      </c>
      <c r="Z33" s="36">
        <f t="shared" si="29"/>
        <v>9.9851896360343702</v>
      </c>
    </row>
    <row r="34" spans="1:26" s="2" customFormat="1" ht="14.4" x14ac:dyDescent="0.3">
      <c r="A34" s="2">
        <v>6</v>
      </c>
      <c r="B34" s="1" t="s">
        <v>43</v>
      </c>
      <c r="C34" s="1">
        <v>5</v>
      </c>
      <c r="D34" s="55">
        <v>1922</v>
      </c>
      <c r="E34" s="57">
        <v>1</v>
      </c>
      <c r="F34" s="3">
        <f t="shared" si="21"/>
        <v>5.2029136316337154E-4</v>
      </c>
      <c r="G34" s="2">
        <v>0.5</v>
      </c>
      <c r="H34" s="3">
        <f t="shared" si="22"/>
        <v>2.5980774227071968E-3</v>
      </c>
      <c r="I34" s="3">
        <f t="shared" si="23"/>
        <v>0.99740192257729277</v>
      </c>
      <c r="J34" s="5">
        <f t="shared" si="30"/>
        <v>100000</v>
      </c>
      <c r="K34" s="5">
        <f t="shared" si="24"/>
        <v>259.8077422707197</v>
      </c>
      <c r="L34" s="5">
        <f t="shared" si="25"/>
        <v>499350.48064432316</v>
      </c>
      <c r="M34" s="5">
        <f t="shared" si="16"/>
        <v>6405066.7091689985</v>
      </c>
      <c r="N34" s="33">
        <f t="shared" si="26"/>
        <v>64.050667091689988</v>
      </c>
      <c r="O34" s="4"/>
      <c r="Q34" s="27" t="s">
        <v>44</v>
      </c>
      <c r="R34" s="29">
        <f t="shared" si="17"/>
        <v>100000</v>
      </c>
      <c r="S34" s="29">
        <f t="shared" si="18"/>
        <v>499350.48064432316</v>
      </c>
      <c r="T34" s="35">
        <f t="shared" si="19"/>
        <v>64.050667091689988</v>
      </c>
      <c r="U34" s="42">
        <v>0.96918021726394632</v>
      </c>
      <c r="V34" s="43">
        <f t="shared" ref="V34:V47" si="31">1-U34</f>
        <v>3.081978273605368E-2</v>
      </c>
      <c r="W34" s="29">
        <f t="shared" si="27"/>
        <v>483960.60732172115</v>
      </c>
      <c r="X34" s="29">
        <f t="shared" si="20"/>
        <v>5427224.3755507404</v>
      </c>
      <c r="Y34" s="35">
        <f t="shared" si="28"/>
        <v>54.272243755507404</v>
      </c>
      <c r="Z34" s="36">
        <f t="shared" si="29"/>
        <v>9.7784233361825841</v>
      </c>
    </row>
    <row r="35" spans="1:26" s="2" customFormat="1" ht="14.4" x14ac:dyDescent="0.3">
      <c r="A35" s="2">
        <v>7</v>
      </c>
      <c r="B35" s="1" t="s">
        <v>45</v>
      </c>
      <c r="C35" s="1">
        <v>5</v>
      </c>
      <c r="D35" s="55">
        <v>2015</v>
      </c>
      <c r="E35" s="57">
        <v>0</v>
      </c>
      <c r="F35" s="3">
        <f t="shared" si="21"/>
        <v>0</v>
      </c>
      <c r="G35" s="2">
        <v>0.5</v>
      </c>
      <c r="H35" s="3">
        <f t="shared" si="22"/>
        <v>0</v>
      </c>
      <c r="I35" s="3">
        <f t="shared" si="23"/>
        <v>1</v>
      </c>
      <c r="J35" s="5">
        <f t="shared" si="30"/>
        <v>99740.192257729272</v>
      </c>
      <c r="K35" s="5">
        <f t="shared" si="24"/>
        <v>0</v>
      </c>
      <c r="L35" s="5">
        <f t="shared" si="25"/>
        <v>498700.96128864633</v>
      </c>
      <c r="M35" s="5">
        <f t="shared" si="16"/>
        <v>5905716.2285246756</v>
      </c>
      <c r="N35" s="33">
        <f t="shared" si="26"/>
        <v>59.210997039831931</v>
      </c>
      <c r="O35" s="4"/>
      <c r="Q35" s="27" t="s">
        <v>46</v>
      </c>
      <c r="R35" s="29">
        <f t="shared" si="17"/>
        <v>99740.192257729272</v>
      </c>
      <c r="S35" s="29">
        <f t="shared" si="18"/>
        <v>498700.96128864633</v>
      </c>
      <c r="T35" s="35">
        <f t="shared" si="19"/>
        <v>59.210997039831931</v>
      </c>
      <c r="U35" s="42">
        <v>0.96192878092594225</v>
      </c>
      <c r="V35" s="43">
        <f t="shared" si="31"/>
        <v>3.8071219074057749E-2</v>
      </c>
      <c r="W35" s="29">
        <f t="shared" si="27"/>
        <v>479714.80773898307</v>
      </c>
      <c r="X35" s="29">
        <f t="shared" si="20"/>
        <v>4943263.7682290189</v>
      </c>
      <c r="Y35" s="35">
        <f t="shared" si="28"/>
        <v>49.56140204197316</v>
      </c>
      <c r="Z35" s="36">
        <f t="shared" si="29"/>
        <v>9.6495949978587703</v>
      </c>
    </row>
    <row r="36" spans="1:26" s="2" customFormat="1" ht="14.4" x14ac:dyDescent="0.3">
      <c r="A36" s="2">
        <v>8</v>
      </c>
      <c r="B36" s="1" t="s">
        <v>47</v>
      </c>
      <c r="C36" s="1">
        <v>5</v>
      </c>
      <c r="D36" s="55">
        <v>2053</v>
      </c>
      <c r="E36" s="57">
        <v>4</v>
      </c>
      <c r="F36" s="3">
        <f t="shared" si="21"/>
        <v>1.948368241597662E-3</v>
      </c>
      <c r="G36" s="2">
        <v>0.5</v>
      </c>
      <c r="H36" s="3">
        <f t="shared" si="22"/>
        <v>9.6946194861851683E-3</v>
      </c>
      <c r="I36" s="3">
        <f t="shared" si="23"/>
        <v>0.99030538051381478</v>
      </c>
      <c r="J36" s="5">
        <f t="shared" si="30"/>
        <v>99740.192257729272</v>
      </c>
      <c r="K36" s="5">
        <f t="shared" si="24"/>
        <v>966.94321141763726</v>
      </c>
      <c r="L36" s="5">
        <f t="shared" si="25"/>
        <v>496283.60326010222</v>
      </c>
      <c r="M36" s="5">
        <f t="shared" si="16"/>
        <v>5407015.2672360297</v>
      </c>
      <c r="N36" s="33">
        <f t="shared" si="26"/>
        <v>54.210997039831938</v>
      </c>
      <c r="O36" s="4"/>
      <c r="Q36" s="27" t="s">
        <v>48</v>
      </c>
      <c r="R36" s="29">
        <f t="shared" si="17"/>
        <v>99740.192257729272</v>
      </c>
      <c r="S36" s="29">
        <f t="shared" si="18"/>
        <v>496283.60326010222</v>
      </c>
      <c r="T36" s="35">
        <f t="shared" si="19"/>
        <v>54.210997039831938</v>
      </c>
      <c r="U36" s="42">
        <v>0.95558309086652893</v>
      </c>
      <c r="V36" s="43">
        <f t="shared" si="31"/>
        <v>4.4416909133471072E-2</v>
      </c>
      <c r="W36" s="29">
        <f t="shared" si="27"/>
        <v>474240.21954966662</v>
      </c>
      <c r="X36" s="29">
        <f t="shared" si="20"/>
        <v>4463548.9604900358</v>
      </c>
      <c r="Y36" s="35">
        <f t="shared" si="28"/>
        <v>44.751758137343444</v>
      </c>
      <c r="Z36" s="36">
        <f t="shared" si="29"/>
        <v>9.4592389024884937</v>
      </c>
    </row>
    <row r="37" spans="1:26" s="2" customFormat="1" ht="14.4" x14ac:dyDescent="0.3">
      <c r="A37" s="2">
        <v>9</v>
      </c>
      <c r="B37" s="1" t="s">
        <v>49</v>
      </c>
      <c r="C37" s="1">
        <v>5</v>
      </c>
      <c r="D37" s="55">
        <v>2024</v>
      </c>
      <c r="E37" s="57">
        <v>1</v>
      </c>
      <c r="F37" s="3">
        <f t="shared" si="21"/>
        <v>4.9407114624505926E-4</v>
      </c>
      <c r="G37" s="2">
        <v>0.5</v>
      </c>
      <c r="H37" s="3">
        <f t="shared" si="22"/>
        <v>2.467308166790032E-3</v>
      </c>
      <c r="I37" s="3">
        <f t="shared" si="23"/>
        <v>0.99753269183320992</v>
      </c>
      <c r="J37" s="5">
        <f t="shared" si="30"/>
        <v>98773.249046311626</v>
      </c>
      <c r="K37" s="5">
        <f t="shared" si="24"/>
        <v>243.70404403235042</v>
      </c>
      <c r="L37" s="5">
        <f t="shared" si="25"/>
        <v>493256.98512147716</v>
      </c>
      <c r="M37" s="5">
        <f t="shared" si="16"/>
        <v>4910731.663975928</v>
      </c>
      <c r="N37" s="33">
        <f t="shared" si="26"/>
        <v>49.717223148885608</v>
      </c>
      <c r="O37" s="4"/>
      <c r="Q37" s="27" t="s">
        <v>50</v>
      </c>
      <c r="R37" s="29">
        <f t="shared" si="17"/>
        <v>98773.249046311626</v>
      </c>
      <c r="S37" s="29">
        <f t="shared" si="18"/>
        <v>493256.98512147716</v>
      </c>
      <c r="T37" s="35">
        <f t="shared" si="19"/>
        <v>49.717223148885608</v>
      </c>
      <c r="U37" s="42">
        <v>0.95343645724036619</v>
      </c>
      <c r="V37" s="43">
        <f t="shared" si="31"/>
        <v>4.6563542759633814E-2</v>
      </c>
      <c r="W37" s="29">
        <f t="shared" si="27"/>
        <v>470289.19240328518</v>
      </c>
      <c r="X37" s="29">
        <f t="shared" si="20"/>
        <v>3989308.7409403692</v>
      </c>
      <c r="Y37" s="35">
        <f t="shared" si="28"/>
        <v>40.388554385508868</v>
      </c>
      <c r="Z37" s="36">
        <f t="shared" si="29"/>
        <v>9.32866876337674</v>
      </c>
    </row>
    <row r="38" spans="1:26" s="2" customFormat="1" ht="14.4" x14ac:dyDescent="0.3">
      <c r="A38" s="2">
        <v>10</v>
      </c>
      <c r="B38" s="1" t="s">
        <v>51</v>
      </c>
      <c r="C38" s="1">
        <v>5</v>
      </c>
      <c r="D38" s="55">
        <v>2412</v>
      </c>
      <c r="E38" s="57">
        <v>3</v>
      </c>
      <c r="F38" s="3">
        <f t="shared" si="21"/>
        <v>1.2437810945273632E-3</v>
      </c>
      <c r="G38" s="2">
        <v>0.5</v>
      </c>
      <c r="H38" s="3">
        <f t="shared" si="22"/>
        <v>6.1996280223186604E-3</v>
      </c>
      <c r="I38" s="3">
        <f t="shared" si="23"/>
        <v>0.99380037197768134</v>
      </c>
      <c r="J38" s="5">
        <f t="shared" si="30"/>
        <v>98529.545002279265</v>
      </c>
      <c r="K38" s="5">
        <f t="shared" si="24"/>
        <v>610.846528222438</v>
      </c>
      <c r="L38" s="5">
        <f t="shared" si="25"/>
        <v>491120.60869084025</v>
      </c>
      <c r="M38" s="5">
        <f t="shared" si="16"/>
        <v>4417474.6788544506</v>
      </c>
      <c r="N38" s="33">
        <f t="shared" si="26"/>
        <v>44.834010740151719</v>
      </c>
      <c r="O38" s="4"/>
      <c r="Q38" s="27" t="s">
        <v>52</v>
      </c>
      <c r="R38" s="29">
        <f t="shared" si="17"/>
        <v>98529.545002279265</v>
      </c>
      <c r="S38" s="29">
        <f t="shared" si="18"/>
        <v>491120.60869084025</v>
      </c>
      <c r="T38" s="35">
        <f t="shared" si="19"/>
        <v>44.834010740151719</v>
      </c>
      <c r="U38" s="42">
        <v>0.93748024841036759</v>
      </c>
      <c r="V38" s="43">
        <f t="shared" si="31"/>
        <v>6.2519751589632411E-2</v>
      </c>
      <c r="W38" s="29">
        <f t="shared" si="27"/>
        <v>460415.87023493985</v>
      </c>
      <c r="X38" s="29">
        <f t="shared" si="20"/>
        <v>3519019.5485370839</v>
      </c>
      <c r="Y38" s="35">
        <f t="shared" si="28"/>
        <v>35.715373987119087</v>
      </c>
      <c r="Z38" s="36">
        <f t="shared" si="29"/>
        <v>9.1186367530326322</v>
      </c>
    </row>
    <row r="39" spans="1:26" s="2" customFormat="1" ht="14.4" x14ac:dyDescent="0.3">
      <c r="A39" s="2">
        <v>11</v>
      </c>
      <c r="B39" s="1" t="s">
        <v>53</v>
      </c>
      <c r="C39" s="1">
        <v>5</v>
      </c>
      <c r="D39" s="55">
        <v>2694</v>
      </c>
      <c r="E39" s="57">
        <v>4</v>
      </c>
      <c r="F39" s="3">
        <f t="shared" si="21"/>
        <v>1.4847809948032665E-3</v>
      </c>
      <c r="G39" s="2">
        <v>0.5</v>
      </c>
      <c r="H39" s="3">
        <f t="shared" si="22"/>
        <v>7.3964497041420114E-3</v>
      </c>
      <c r="I39" s="3">
        <f t="shared" si="23"/>
        <v>0.99260355029585801</v>
      </c>
      <c r="J39" s="5">
        <f t="shared" si="30"/>
        <v>97918.69847405683</v>
      </c>
      <c r="K39" s="5">
        <f t="shared" si="24"/>
        <v>724.25072835840842</v>
      </c>
      <c r="L39" s="5">
        <f t="shared" si="25"/>
        <v>487782.86554938811</v>
      </c>
      <c r="M39" s="5">
        <f t="shared" si="16"/>
        <v>3926354.0701636104</v>
      </c>
      <c r="N39" s="33">
        <f t="shared" si="26"/>
        <v>40.098103134039128</v>
      </c>
      <c r="O39" s="4"/>
      <c r="Q39" s="27" t="s">
        <v>54</v>
      </c>
      <c r="R39" s="29">
        <f t="shared" si="17"/>
        <v>97918.69847405683</v>
      </c>
      <c r="S39" s="29">
        <f t="shared" si="18"/>
        <v>487782.86554938811</v>
      </c>
      <c r="T39" s="35">
        <f t="shared" si="19"/>
        <v>40.098103134039128</v>
      </c>
      <c r="U39" s="42">
        <v>0.91788799906018037</v>
      </c>
      <c r="V39" s="43">
        <f t="shared" si="31"/>
        <v>8.2112000939819629E-2</v>
      </c>
      <c r="W39" s="29">
        <f t="shared" si="27"/>
        <v>447730.03843496885</v>
      </c>
      <c r="X39" s="29">
        <f t="shared" si="20"/>
        <v>3058603.6783021442</v>
      </c>
      <c r="Y39" s="35">
        <f t="shared" si="28"/>
        <v>31.23615536120008</v>
      </c>
      <c r="Z39" s="36">
        <f t="shared" si="29"/>
        <v>8.8619477728390486</v>
      </c>
    </row>
    <row r="40" spans="1:26" s="2" customFormat="1" ht="14.4" x14ac:dyDescent="0.3">
      <c r="A40" s="2">
        <v>12</v>
      </c>
      <c r="B40" s="1" t="s">
        <v>55</v>
      </c>
      <c r="C40" s="1">
        <v>5</v>
      </c>
      <c r="D40" s="55">
        <v>2650</v>
      </c>
      <c r="E40" s="57">
        <v>3</v>
      </c>
      <c r="F40" s="3">
        <f t="shared" si="21"/>
        <v>1.1320754716981133E-3</v>
      </c>
      <c r="G40" s="2">
        <v>0.5</v>
      </c>
      <c r="H40" s="3">
        <f t="shared" si="22"/>
        <v>5.6444026340545629E-3</v>
      </c>
      <c r="I40" s="3">
        <f t="shared" si="23"/>
        <v>0.99435559736594548</v>
      </c>
      <c r="J40" s="5">
        <f t="shared" si="30"/>
        <v>97194.447745698417</v>
      </c>
      <c r="K40" s="5">
        <f t="shared" si="24"/>
        <v>548.60459687129867</v>
      </c>
      <c r="L40" s="5">
        <f t="shared" si="25"/>
        <v>484600.72723631386</v>
      </c>
      <c r="M40" s="5">
        <f t="shared" si="16"/>
        <v>3438571.204614222</v>
      </c>
      <c r="N40" s="33">
        <f t="shared" si="26"/>
        <v>35.378267836975333</v>
      </c>
      <c r="O40" s="4"/>
      <c r="Q40" s="27" t="s">
        <v>56</v>
      </c>
      <c r="R40" s="29">
        <f t="shared" si="17"/>
        <v>97194.447745698417</v>
      </c>
      <c r="S40" s="29">
        <f t="shared" si="18"/>
        <v>484600.72723631386</v>
      </c>
      <c r="T40" s="35">
        <f t="shared" si="19"/>
        <v>35.378267836975333</v>
      </c>
      <c r="U40" s="42">
        <v>0.89571782863194893</v>
      </c>
      <c r="V40" s="43">
        <f t="shared" si="31"/>
        <v>0.10428217136805107</v>
      </c>
      <c r="W40" s="29">
        <f t="shared" si="27"/>
        <v>434065.51115357439</v>
      </c>
      <c r="X40" s="29">
        <f t="shared" si="20"/>
        <v>2610873.6398671754</v>
      </c>
      <c r="Y40" s="35">
        <f t="shared" si="28"/>
        <v>26.86237434774381</v>
      </c>
      <c r="Z40" s="36">
        <f t="shared" si="29"/>
        <v>8.515893489231523</v>
      </c>
    </row>
    <row r="41" spans="1:26" s="2" customFormat="1" ht="14.4" x14ac:dyDescent="0.3">
      <c r="A41" s="2">
        <v>13</v>
      </c>
      <c r="B41" s="1" t="s">
        <v>57</v>
      </c>
      <c r="C41" s="1">
        <v>5</v>
      </c>
      <c r="D41" s="55">
        <v>2659</v>
      </c>
      <c r="E41" s="57">
        <v>11</v>
      </c>
      <c r="F41" s="3">
        <f t="shared" si="21"/>
        <v>4.1368935690109061E-3</v>
      </c>
      <c r="G41" s="2">
        <v>0.5</v>
      </c>
      <c r="H41" s="3">
        <f t="shared" si="22"/>
        <v>2.0472734040573239E-2</v>
      </c>
      <c r="I41" s="3">
        <f t="shared" si="23"/>
        <v>0.97952726595942674</v>
      </c>
      <c r="J41" s="5">
        <f t="shared" si="30"/>
        <v>96645.843148827116</v>
      </c>
      <c r="K41" s="5">
        <f t="shared" si="24"/>
        <v>1978.6046429128949</v>
      </c>
      <c r="L41" s="5">
        <f t="shared" si="25"/>
        <v>478282.70413685334</v>
      </c>
      <c r="M41" s="5">
        <f t="shared" si="16"/>
        <v>2953970.4773779083</v>
      </c>
      <c r="N41" s="33">
        <f t="shared" si="26"/>
        <v>30.564899442483238</v>
      </c>
      <c r="O41" s="4"/>
      <c r="Q41" s="27" t="s">
        <v>58</v>
      </c>
      <c r="R41" s="29">
        <f t="shared" si="17"/>
        <v>96645.843148827116</v>
      </c>
      <c r="S41" s="29">
        <f t="shared" si="18"/>
        <v>478282.70413685334</v>
      </c>
      <c r="T41" s="35">
        <f t="shared" si="19"/>
        <v>30.564899442483238</v>
      </c>
      <c r="U41" s="42">
        <v>0.86473435856680392</v>
      </c>
      <c r="V41" s="43">
        <f t="shared" si="31"/>
        <v>0.13526564143319608</v>
      </c>
      <c r="W41" s="29">
        <f t="shared" si="27"/>
        <v>413587.48737537832</v>
      </c>
      <c r="X41" s="29">
        <f t="shared" si="20"/>
        <v>2176808.1287136008</v>
      </c>
      <c r="Y41" s="35">
        <f t="shared" si="28"/>
        <v>22.523556707570805</v>
      </c>
      <c r="Z41" s="36">
        <f t="shared" si="29"/>
        <v>8.0413427349124333</v>
      </c>
    </row>
    <row r="42" spans="1:26" s="2" customFormat="1" ht="14.4" x14ac:dyDescent="0.3">
      <c r="A42" s="2">
        <v>14</v>
      </c>
      <c r="B42" s="1" t="s">
        <v>59</v>
      </c>
      <c r="C42" s="1">
        <v>5</v>
      </c>
      <c r="D42" s="55">
        <v>2052</v>
      </c>
      <c r="E42" s="57">
        <v>23</v>
      </c>
      <c r="F42" s="3">
        <f t="shared" si="21"/>
        <v>1.1208576998050682E-2</v>
      </c>
      <c r="G42" s="2">
        <v>0.5</v>
      </c>
      <c r="H42" s="3">
        <f t="shared" si="22"/>
        <v>5.4515287982934348E-2</v>
      </c>
      <c r="I42" s="3">
        <f t="shared" si="23"/>
        <v>0.94548471201706563</v>
      </c>
      <c r="J42" s="5">
        <f t="shared" si="30"/>
        <v>94667.238505914225</v>
      </c>
      <c r="K42" s="5">
        <f t="shared" si="24"/>
        <v>5160.8117696990457</v>
      </c>
      <c r="L42" s="5">
        <f t="shared" si="25"/>
        <v>460434.16310532345</v>
      </c>
      <c r="M42" s="5">
        <f t="shared" si="16"/>
        <v>2475687.7732410547</v>
      </c>
      <c r="N42" s="33">
        <f t="shared" si="26"/>
        <v>26.151473438050999</v>
      </c>
      <c r="O42" s="4"/>
      <c r="Q42" s="27" t="s">
        <v>60</v>
      </c>
      <c r="R42" s="29">
        <f t="shared" si="17"/>
        <v>94667.238505914225</v>
      </c>
      <c r="S42" s="29">
        <f t="shared" si="18"/>
        <v>460434.16310532345</v>
      </c>
      <c r="T42" s="35">
        <f t="shared" si="19"/>
        <v>26.151473438050999</v>
      </c>
      <c r="U42" s="42">
        <v>0.81758889711164551</v>
      </c>
      <c r="V42" s="43">
        <f t="shared" si="31"/>
        <v>0.18241110288835449</v>
      </c>
      <c r="W42" s="29">
        <f t="shared" si="27"/>
        <v>376445.8596058049</v>
      </c>
      <c r="X42" s="29">
        <f t="shared" si="20"/>
        <v>1763220.6413382227</v>
      </c>
      <c r="Y42" s="35">
        <f t="shared" si="28"/>
        <v>18.625457646871865</v>
      </c>
      <c r="Z42" s="36">
        <f t="shared" si="29"/>
        <v>7.5260157911791339</v>
      </c>
    </row>
    <row r="43" spans="1:26" s="2" customFormat="1" ht="14.4" x14ac:dyDescent="0.3">
      <c r="A43" s="2">
        <v>15</v>
      </c>
      <c r="B43" s="1" t="s">
        <v>61</v>
      </c>
      <c r="C43" s="1">
        <v>5</v>
      </c>
      <c r="D43" s="55">
        <v>1677</v>
      </c>
      <c r="E43" s="57">
        <v>22</v>
      </c>
      <c r="F43" s="3">
        <f t="shared" si="21"/>
        <v>1.3118664281454979E-2</v>
      </c>
      <c r="G43" s="2">
        <v>0.5</v>
      </c>
      <c r="H43" s="3">
        <f t="shared" si="22"/>
        <v>6.3510392609699762E-2</v>
      </c>
      <c r="I43" s="3">
        <f t="shared" si="23"/>
        <v>0.93648960739030018</v>
      </c>
      <c r="J43" s="5">
        <f t="shared" si="30"/>
        <v>89506.426736215173</v>
      </c>
      <c r="K43" s="5">
        <f t="shared" si="24"/>
        <v>5684.5883031083531</v>
      </c>
      <c r="L43" s="5">
        <f t="shared" si="25"/>
        <v>433320.66292330495</v>
      </c>
      <c r="M43" s="5">
        <f t="shared" si="16"/>
        <v>2015253.6101357313</v>
      </c>
      <c r="N43" s="33">
        <f t="shared" si="26"/>
        <v>22.515183363032634</v>
      </c>
      <c r="O43" s="4"/>
      <c r="Q43" s="27" t="s">
        <v>62</v>
      </c>
      <c r="R43" s="29">
        <f t="shared" si="17"/>
        <v>89506.426736215173</v>
      </c>
      <c r="S43" s="29">
        <f t="shared" si="18"/>
        <v>433320.66292330495</v>
      </c>
      <c r="T43" s="35">
        <f t="shared" si="19"/>
        <v>22.515183363032634</v>
      </c>
      <c r="U43" s="42">
        <v>0.77888026534586052</v>
      </c>
      <c r="V43" s="43">
        <f t="shared" si="31"/>
        <v>0.22111973465413948</v>
      </c>
      <c r="W43" s="29">
        <f t="shared" si="27"/>
        <v>337504.91291754792</v>
      </c>
      <c r="X43" s="29">
        <f t="shared" si="20"/>
        <v>1386774.7817324179</v>
      </c>
      <c r="Y43" s="35">
        <f t="shared" si="28"/>
        <v>15.493577749666944</v>
      </c>
      <c r="Z43" s="36">
        <f t="shared" si="29"/>
        <v>7.0216056133656899</v>
      </c>
    </row>
    <row r="44" spans="1:26" s="2" customFormat="1" ht="14.4" x14ac:dyDescent="0.3">
      <c r="A44" s="2">
        <v>16</v>
      </c>
      <c r="B44" s="1" t="s">
        <v>63</v>
      </c>
      <c r="C44" s="1">
        <v>5</v>
      </c>
      <c r="D44" s="55">
        <v>1238</v>
      </c>
      <c r="E44" s="57">
        <v>20</v>
      </c>
      <c r="F44" s="3">
        <f t="shared" si="21"/>
        <v>1.6155088852988692E-2</v>
      </c>
      <c r="G44" s="2">
        <v>0.5</v>
      </c>
      <c r="H44" s="3">
        <f t="shared" si="22"/>
        <v>7.7639751552795025E-2</v>
      </c>
      <c r="I44" s="3">
        <f t="shared" si="23"/>
        <v>0.92236024844720499</v>
      </c>
      <c r="J44" s="5">
        <f t="shared" si="30"/>
        <v>83821.838433106808</v>
      </c>
      <c r="K44" s="5">
        <f t="shared" si="24"/>
        <v>6507.9067106449384</v>
      </c>
      <c r="L44" s="5">
        <f t="shared" si="25"/>
        <v>402839.42538892175</v>
      </c>
      <c r="M44" s="5">
        <f t="shared" si="16"/>
        <v>1581932.9472124262</v>
      </c>
      <c r="N44" s="33">
        <f t="shared" si="26"/>
        <v>18.872563245852358</v>
      </c>
      <c r="O44" s="4"/>
      <c r="Q44" s="27" t="s">
        <v>64</v>
      </c>
      <c r="R44" s="29">
        <f t="shared" si="17"/>
        <v>83821.838433106808</v>
      </c>
      <c r="S44" s="29">
        <f t="shared" si="18"/>
        <v>402839.42538892175</v>
      </c>
      <c r="T44" s="35">
        <f t="shared" si="19"/>
        <v>18.872563245852358</v>
      </c>
      <c r="U44" s="42">
        <v>0.71980976748499381</v>
      </c>
      <c r="V44" s="43">
        <f t="shared" si="31"/>
        <v>0.28019023251500619</v>
      </c>
      <c r="W44" s="29">
        <f t="shared" si="27"/>
        <v>289967.75312298827</v>
      </c>
      <c r="X44" s="29">
        <f t="shared" si="20"/>
        <v>1049269.86881487</v>
      </c>
      <c r="Y44" s="35">
        <f t="shared" si="28"/>
        <v>12.517857976262707</v>
      </c>
      <c r="Z44" s="36">
        <f t="shared" si="29"/>
        <v>6.3547052695896511</v>
      </c>
    </row>
    <row r="45" spans="1:26" s="2" customFormat="1" ht="14.4" x14ac:dyDescent="0.3">
      <c r="A45" s="2">
        <v>17</v>
      </c>
      <c r="B45" s="1" t="s">
        <v>65</v>
      </c>
      <c r="C45" s="1">
        <v>5</v>
      </c>
      <c r="D45" s="55">
        <v>865</v>
      </c>
      <c r="E45" s="57">
        <v>26</v>
      </c>
      <c r="F45" s="3">
        <f t="shared" si="21"/>
        <v>3.0057803468208091E-2</v>
      </c>
      <c r="G45" s="2">
        <v>0.5</v>
      </c>
      <c r="H45" s="3">
        <f t="shared" si="22"/>
        <v>0.13978494623655913</v>
      </c>
      <c r="I45" s="3">
        <f t="shared" si="23"/>
        <v>0.86021505376344087</v>
      </c>
      <c r="J45" s="5">
        <f t="shared" si="30"/>
        <v>77313.931722461872</v>
      </c>
      <c r="K45" s="5">
        <f t="shared" si="24"/>
        <v>10807.323789161335</v>
      </c>
      <c r="L45" s="5">
        <f t="shared" si="25"/>
        <v>359551.349139406</v>
      </c>
      <c r="M45" s="5">
        <f t="shared" si="16"/>
        <v>1179093.5218235045</v>
      </c>
      <c r="N45" s="33">
        <f t="shared" si="26"/>
        <v>15.25072513523387</v>
      </c>
      <c r="O45" s="4"/>
      <c r="Q45" s="27" t="s">
        <v>66</v>
      </c>
      <c r="R45" s="29">
        <f t="shared" si="17"/>
        <v>77313.931722461872</v>
      </c>
      <c r="S45" s="29">
        <f t="shared" si="18"/>
        <v>359551.349139406</v>
      </c>
      <c r="T45" s="35">
        <f t="shared" si="19"/>
        <v>15.25072513523387</v>
      </c>
      <c r="U45" s="42">
        <v>0.68480776711742686</v>
      </c>
      <c r="V45" s="43">
        <f t="shared" si="31"/>
        <v>0.31519223288257314</v>
      </c>
      <c r="W45" s="29">
        <f t="shared" si="27"/>
        <v>246223.55656821499</v>
      </c>
      <c r="X45" s="29">
        <f t="shared" si="20"/>
        <v>759302.11569188174</v>
      </c>
      <c r="Y45" s="35">
        <f t="shared" si="28"/>
        <v>9.8210257682611566</v>
      </c>
      <c r="Z45" s="36">
        <f t="shared" si="29"/>
        <v>5.4296993669727129</v>
      </c>
    </row>
    <row r="46" spans="1:26" s="2" customFormat="1" ht="14.4" x14ac:dyDescent="0.3">
      <c r="A46" s="2">
        <v>18</v>
      </c>
      <c r="B46" s="1" t="s">
        <v>67</v>
      </c>
      <c r="C46" s="1">
        <v>5</v>
      </c>
      <c r="D46" s="55">
        <v>451</v>
      </c>
      <c r="E46" s="57">
        <v>29</v>
      </c>
      <c r="F46" s="3">
        <f t="shared" si="21"/>
        <v>6.4301552106430154E-2</v>
      </c>
      <c r="G46" s="2">
        <v>0.5</v>
      </c>
      <c r="H46" s="3">
        <f t="shared" si="22"/>
        <v>0.27698185291308502</v>
      </c>
      <c r="I46" s="3">
        <f t="shared" si="23"/>
        <v>0.72301814708691503</v>
      </c>
      <c r="J46" s="5">
        <f t="shared" si="30"/>
        <v>66506.607933300533</v>
      </c>
      <c r="K46" s="5">
        <f t="shared" si="24"/>
        <v>18421.123496329663</v>
      </c>
      <c r="L46" s="5">
        <f t="shared" si="25"/>
        <v>286480.23092567851</v>
      </c>
      <c r="M46" s="5">
        <f>L46+M47</f>
        <v>819542.17268409848</v>
      </c>
      <c r="N46" s="33">
        <f t="shared" si="26"/>
        <v>12.322717969709373</v>
      </c>
      <c r="O46" s="4"/>
      <c r="Q46" s="27" t="s">
        <v>68</v>
      </c>
      <c r="R46" s="29">
        <f t="shared" si="17"/>
        <v>66506.607933300533</v>
      </c>
      <c r="S46" s="29">
        <f t="shared" si="18"/>
        <v>286480.23092567851</v>
      </c>
      <c r="T46" s="35">
        <f t="shared" si="19"/>
        <v>12.322717969709373</v>
      </c>
      <c r="U46" s="42">
        <v>0.65629805890441617</v>
      </c>
      <c r="V46" s="43">
        <f t="shared" si="31"/>
        <v>0.34370194109558383</v>
      </c>
      <c r="W46" s="29">
        <f t="shared" si="27"/>
        <v>188016.4194710117</v>
      </c>
      <c r="X46" s="29">
        <f>X47+W46</f>
        <v>513078.55912366672</v>
      </c>
      <c r="Y46" s="35">
        <f t="shared" si="28"/>
        <v>7.7147004646250057</v>
      </c>
      <c r="Z46" s="36">
        <f t="shared" si="29"/>
        <v>4.6080175050843675</v>
      </c>
    </row>
    <row r="47" spans="1:26" s="2" customFormat="1" ht="14.4" x14ac:dyDescent="0.3">
      <c r="A47" s="12">
        <v>19</v>
      </c>
      <c r="B47" s="13" t="s">
        <v>69</v>
      </c>
      <c r="C47" s="12"/>
      <c r="D47" s="56">
        <v>388</v>
      </c>
      <c r="E47" s="57">
        <v>35</v>
      </c>
      <c r="F47" s="17">
        <f t="shared" si="21"/>
        <v>9.0206185567010308E-2</v>
      </c>
      <c r="G47" s="12"/>
      <c r="H47" s="17">
        <v>1</v>
      </c>
      <c r="I47" s="17">
        <f t="shared" si="23"/>
        <v>0</v>
      </c>
      <c r="J47" s="21">
        <f t="shared" si="30"/>
        <v>48085.484436970874</v>
      </c>
      <c r="K47" s="21">
        <f t="shared" si="24"/>
        <v>48085.484436970874</v>
      </c>
      <c r="L47" s="21">
        <f>K47/F47</f>
        <v>533061.94175841997</v>
      </c>
      <c r="M47" s="21">
        <f>L47</f>
        <v>533061.94175841997</v>
      </c>
      <c r="N47" s="34">
        <f t="shared" si="26"/>
        <v>11.085714285714285</v>
      </c>
      <c r="O47" s="4"/>
      <c r="Q47" s="30" t="s">
        <v>69</v>
      </c>
      <c r="R47" s="31">
        <f t="shared" si="17"/>
        <v>48085.484436970874</v>
      </c>
      <c r="S47" s="31">
        <f t="shared" si="18"/>
        <v>533061.94175841997</v>
      </c>
      <c r="T47" s="38">
        <f t="shared" si="19"/>
        <v>11.085714285714285</v>
      </c>
      <c r="U47" s="44">
        <v>0.6098018151143324</v>
      </c>
      <c r="V47" s="45">
        <f t="shared" si="31"/>
        <v>0.3901981848856676</v>
      </c>
      <c r="W47" s="31">
        <f t="shared" si="27"/>
        <v>325062.13965265505</v>
      </c>
      <c r="X47" s="31">
        <f>W47</f>
        <v>325062.13965265505</v>
      </c>
      <c r="Y47" s="38">
        <f t="shared" si="28"/>
        <v>6.7600886932674564</v>
      </c>
      <c r="Z47" s="37">
        <f t="shared" si="29"/>
        <v>4.325625592446829</v>
      </c>
    </row>
    <row r="48" spans="1:26" s="2" customFormat="1" ht="13.2" x14ac:dyDescent="0.25">
      <c r="B48" s="2" t="s">
        <v>70</v>
      </c>
      <c r="D48" s="25">
        <f>SUM(D29:D47)</f>
        <v>30986</v>
      </c>
      <c r="E48" s="58">
        <f>SUM(E29:E47)</f>
        <v>182</v>
      </c>
    </row>
    <row r="51" spans="1:26" s="2" customFormat="1" ht="18" thickBot="1" x14ac:dyDescent="0.35">
      <c r="B51" s="74" t="s">
        <v>89</v>
      </c>
      <c r="C51" s="74"/>
      <c r="D51" s="74"/>
      <c r="E51" s="74"/>
      <c r="F51" s="74"/>
      <c r="G51" s="74"/>
      <c r="H51" s="74"/>
      <c r="I51" s="74"/>
      <c r="J51" s="74"/>
      <c r="K51" s="74"/>
      <c r="L51" s="74"/>
      <c r="M51" s="74"/>
      <c r="N51" s="74"/>
      <c r="Q51" s="60" t="s">
        <v>92</v>
      </c>
      <c r="R51" s="61"/>
      <c r="S51" s="61"/>
      <c r="T51" s="61"/>
      <c r="U51" s="61"/>
      <c r="V51" s="61"/>
      <c r="W51" s="61"/>
      <c r="X51" s="61"/>
      <c r="Y51" s="61"/>
      <c r="Z51" s="62"/>
    </row>
    <row r="52" spans="1:26" s="9" customFormat="1" ht="14.25" customHeight="1" x14ac:dyDescent="0.35">
      <c r="A52" s="7"/>
      <c r="B52" s="67" t="s">
        <v>0</v>
      </c>
      <c r="C52" s="6" t="s">
        <v>1</v>
      </c>
      <c r="D52" s="8" t="s">
        <v>71</v>
      </c>
      <c r="E52" s="8" t="s">
        <v>72</v>
      </c>
      <c r="F52" s="8" t="s">
        <v>73</v>
      </c>
      <c r="G52" s="8" t="s">
        <v>5</v>
      </c>
      <c r="H52" s="8" t="s">
        <v>74</v>
      </c>
      <c r="I52" s="8" t="s">
        <v>75</v>
      </c>
      <c r="J52" s="8" t="s">
        <v>76</v>
      </c>
      <c r="K52" s="8" t="s">
        <v>77</v>
      </c>
      <c r="L52" s="8" t="s">
        <v>78</v>
      </c>
      <c r="M52" s="8" t="s">
        <v>79</v>
      </c>
      <c r="N52" s="22" t="s">
        <v>80</v>
      </c>
      <c r="Q52" s="26" t="s">
        <v>13</v>
      </c>
      <c r="R52" s="63" t="s">
        <v>14</v>
      </c>
      <c r="S52" s="63"/>
      <c r="T52" s="63"/>
      <c r="U52" s="64" t="s">
        <v>15</v>
      </c>
      <c r="V52" s="65" t="s">
        <v>16</v>
      </c>
      <c r="W52" s="66" t="s">
        <v>17</v>
      </c>
      <c r="X52" s="66" t="s">
        <v>18</v>
      </c>
      <c r="Y52" s="59" t="s">
        <v>19</v>
      </c>
      <c r="Z52" s="59" t="s">
        <v>20</v>
      </c>
    </row>
    <row r="53" spans="1:26" s="10" customFormat="1" ht="35.549999999999997" customHeight="1" thickBot="1" x14ac:dyDescent="0.35">
      <c r="B53" s="68"/>
      <c r="C53" s="11"/>
      <c r="D53" s="23" t="s">
        <v>21</v>
      </c>
      <c r="E53" s="23" t="s">
        <v>22</v>
      </c>
      <c r="F53" s="23" t="s">
        <v>23</v>
      </c>
      <c r="G53" s="23"/>
      <c r="H53" s="23" t="s">
        <v>24</v>
      </c>
      <c r="I53" s="23" t="s">
        <v>25</v>
      </c>
      <c r="J53" s="23" t="s">
        <v>26</v>
      </c>
      <c r="K53" s="23" t="s">
        <v>27</v>
      </c>
      <c r="L53" s="23" t="s">
        <v>28</v>
      </c>
      <c r="M53" s="23" t="s">
        <v>29</v>
      </c>
      <c r="N53" s="24" t="s">
        <v>30</v>
      </c>
      <c r="Q53" s="27" t="s">
        <v>31</v>
      </c>
      <c r="R53" s="28" t="s">
        <v>32</v>
      </c>
      <c r="S53" s="28" t="s">
        <v>33</v>
      </c>
      <c r="T53" s="28" t="s">
        <v>34</v>
      </c>
      <c r="U53" s="64"/>
      <c r="V53" s="65"/>
      <c r="W53" s="66"/>
      <c r="X53" s="66"/>
      <c r="Y53" s="59"/>
      <c r="Z53" s="59"/>
    </row>
    <row r="54" spans="1:26" s="2" customFormat="1" ht="13.2" x14ac:dyDescent="0.25">
      <c r="A54" s="2">
        <v>1</v>
      </c>
      <c r="B54" s="1">
        <v>0</v>
      </c>
      <c r="C54" s="1">
        <v>1</v>
      </c>
      <c r="D54" s="49">
        <v>358</v>
      </c>
      <c r="E54" s="49">
        <v>0</v>
      </c>
      <c r="F54" s="3">
        <f>E54/D54</f>
        <v>0</v>
      </c>
      <c r="G54" s="2">
        <v>0.3</v>
      </c>
      <c r="H54" s="18">
        <f>C54*F54/(1+(1-G54)*C54*F54)</f>
        <v>0</v>
      </c>
      <c r="I54" s="18">
        <f>1-H54</f>
        <v>1</v>
      </c>
      <c r="J54" s="19">
        <v>100000</v>
      </c>
      <c r="K54" s="20">
        <f>J54*H54</f>
        <v>0</v>
      </c>
      <c r="L54" s="20">
        <f>C54*(J55+G54*K54)</f>
        <v>100000</v>
      </c>
      <c r="M54" s="5">
        <f t="shared" ref="M54:M70" si="32">L54+M55</f>
        <v>7917149.8811556501</v>
      </c>
      <c r="N54" s="32">
        <f>M54/J54</f>
        <v>79.171498811556503</v>
      </c>
      <c r="O54" s="4"/>
      <c r="Q54" s="39">
        <v>0</v>
      </c>
      <c r="R54" s="29">
        <f t="shared" ref="R54:R72" si="33">J54</f>
        <v>100000</v>
      </c>
      <c r="S54" s="29">
        <f t="shared" ref="S54:S72" si="34">L54</f>
        <v>100000</v>
      </c>
      <c r="T54" s="35">
        <f t="shared" ref="T54:T72" si="35">N54</f>
        <v>79.171498811556503</v>
      </c>
      <c r="U54" s="42">
        <v>0.96170886472285344</v>
      </c>
      <c r="V54" s="43">
        <f>1-U54</f>
        <v>3.829113527714656E-2</v>
      </c>
      <c r="W54" s="29">
        <f>S54*U54</f>
        <v>96170.886472285347</v>
      </c>
      <c r="X54" s="29">
        <f t="shared" ref="X54:X70" si="36">X55+W54</f>
        <v>6960876.887267841</v>
      </c>
      <c r="Y54" s="40">
        <f>X54/R54</f>
        <v>69.608768872678411</v>
      </c>
      <c r="Z54" s="36">
        <f>T54-Y54</f>
        <v>9.5627299388780926</v>
      </c>
    </row>
    <row r="55" spans="1:26" s="2" customFormat="1" ht="13.2" x14ac:dyDescent="0.25">
      <c r="A55" s="2">
        <v>2</v>
      </c>
      <c r="B55" s="1" t="s">
        <v>35</v>
      </c>
      <c r="C55" s="1">
        <v>4</v>
      </c>
      <c r="D55" s="49">
        <v>1733</v>
      </c>
      <c r="E55" s="49">
        <v>1</v>
      </c>
      <c r="F55" s="3">
        <f t="shared" ref="F55:F72" si="37">E55/D55</f>
        <v>5.7703404500865547E-4</v>
      </c>
      <c r="G55" s="2">
        <v>0.4</v>
      </c>
      <c r="H55" s="3">
        <f t="shared" ref="H55:H71" si="38">C55*F55/(1+(1-G55)*C55*F55)</f>
        <v>2.304944105105451E-3</v>
      </c>
      <c r="I55" s="3">
        <f t="shared" ref="I55:I72" si="39">1-H55</f>
        <v>0.9976950558948946</v>
      </c>
      <c r="J55" s="5">
        <f>I54*J54</f>
        <v>100000</v>
      </c>
      <c r="K55" s="5">
        <f t="shared" ref="K55:K72" si="40">J55*H55</f>
        <v>230.49441051054509</v>
      </c>
      <c r="L55" s="5">
        <f t="shared" ref="L55:L71" si="41">C55*(J56+G55*K55)</f>
        <v>399446.81341477472</v>
      </c>
      <c r="M55" s="5">
        <f t="shared" si="32"/>
        <v>7817149.8811556501</v>
      </c>
      <c r="N55" s="33">
        <f t="shared" ref="N55:N72" si="42">M55/J55</f>
        <v>78.171498811556503</v>
      </c>
      <c r="O55" s="4"/>
      <c r="Q55" s="27" t="s">
        <v>36</v>
      </c>
      <c r="R55" s="29">
        <f t="shared" si="33"/>
        <v>100000</v>
      </c>
      <c r="S55" s="29">
        <f t="shared" si="34"/>
        <v>399446.81341477472</v>
      </c>
      <c r="T55" s="35">
        <f t="shared" si="35"/>
        <v>78.171498811556503</v>
      </c>
      <c r="U55" s="42">
        <v>0.96170886472285344</v>
      </c>
      <c r="V55" s="43">
        <f>1-U55</f>
        <v>3.829113527714656E-2</v>
      </c>
      <c r="W55" s="29">
        <f t="shared" ref="W55:W72" si="43">S55*U55</f>
        <v>384151.54144628445</v>
      </c>
      <c r="X55" s="29">
        <f t="shared" si="36"/>
        <v>6864706.0007955553</v>
      </c>
      <c r="Y55" s="35">
        <f t="shared" ref="Y55:Y72" si="44">X55/R55</f>
        <v>68.64706000795556</v>
      </c>
      <c r="Z55" s="36">
        <f t="shared" ref="Z55:Z72" si="45">T55-Y55</f>
        <v>9.524438803600944</v>
      </c>
    </row>
    <row r="56" spans="1:26" s="2" customFormat="1" ht="13.2" x14ac:dyDescent="0.25">
      <c r="A56" s="2">
        <v>3</v>
      </c>
      <c r="B56" s="1" t="s">
        <v>37</v>
      </c>
      <c r="C56" s="1">
        <v>5</v>
      </c>
      <c r="D56" s="49">
        <v>2964</v>
      </c>
      <c r="E56" s="49">
        <v>0</v>
      </c>
      <c r="F56" s="3">
        <f t="shared" si="37"/>
        <v>0</v>
      </c>
      <c r="G56" s="2">
        <v>0.5</v>
      </c>
      <c r="H56" s="3">
        <f t="shared" si="38"/>
        <v>0</v>
      </c>
      <c r="I56" s="3">
        <f t="shared" si="39"/>
        <v>1</v>
      </c>
      <c r="J56" s="5">
        <f t="shared" ref="J56:J72" si="46">I55*J55</f>
        <v>99769.505589489461</v>
      </c>
      <c r="K56" s="5">
        <f t="shared" si="40"/>
        <v>0</v>
      </c>
      <c r="L56" s="5">
        <f t="shared" si="41"/>
        <v>498847.52794744732</v>
      </c>
      <c r="M56" s="5">
        <f t="shared" si="32"/>
        <v>7417703.0677408753</v>
      </c>
      <c r="N56" s="33">
        <f t="shared" si="42"/>
        <v>74.348399582751028</v>
      </c>
      <c r="O56" s="4"/>
      <c r="Q56" s="27" t="s">
        <v>38</v>
      </c>
      <c r="R56" s="29">
        <f t="shared" si="33"/>
        <v>99769.505589489461</v>
      </c>
      <c r="S56" s="29">
        <f t="shared" si="34"/>
        <v>498847.52794744732</v>
      </c>
      <c r="T56" s="35">
        <f t="shared" si="35"/>
        <v>74.348399582751028</v>
      </c>
      <c r="U56" s="42">
        <v>0.96170886472285344</v>
      </c>
      <c r="V56" s="43">
        <f>1-U56</f>
        <v>3.829113527714656E-2</v>
      </c>
      <c r="W56" s="29">
        <f t="shared" si="43"/>
        <v>479746.08977214148</v>
      </c>
      <c r="X56" s="29">
        <f t="shared" si="36"/>
        <v>6480554.4593492709</v>
      </c>
      <c r="Y56" s="35">
        <f t="shared" si="44"/>
        <v>64.955262843679819</v>
      </c>
      <c r="Z56" s="36">
        <f t="shared" si="45"/>
        <v>9.3931367390712097</v>
      </c>
    </row>
    <row r="57" spans="1:26" s="2" customFormat="1" ht="13.2" x14ac:dyDescent="0.25">
      <c r="A57" s="2">
        <v>4</v>
      </c>
      <c r="B57" s="1" t="s">
        <v>39</v>
      </c>
      <c r="C57" s="1">
        <v>5</v>
      </c>
      <c r="D57" s="49">
        <v>3487</v>
      </c>
      <c r="E57" s="49">
        <v>0</v>
      </c>
      <c r="F57" s="3">
        <f t="shared" si="37"/>
        <v>0</v>
      </c>
      <c r="G57" s="2">
        <v>0.5</v>
      </c>
      <c r="H57" s="3">
        <f t="shared" si="38"/>
        <v>0</v>
      </c>
      <c r="I57" s="3">
        <f t="shared" si="39"/>
        <v>1</v>
      </c>
      <c r="J57" s="5">
        <f t="shared" si="46"/>
        <v>99769.505589489461</v>
      </c>
      <c r="K57" s="5">
        <f t="shared" si="40"/>
        <v>0</v>
      </c>
      <c r="L57" s="5">
        <f t="shared" si="41"/>
        <v>498847.52794744732</v>
      </c>
      <c r="M57" s="5">
        <f t="shared" si="32"/>
        <v>6918855.539793428</v>
      </c>
      <c r="N57" s="33">
        <f t="shared" si="42"/>
        <v>69.348399582751028</v>
      </c>
      <c r="O57" s="4"/>
      <c r="Q57" s="27" t="s">
        <v>40</v>
      </c>
      <c r="R57" s="29">
        <f t="shared" si="33"/>
        <v>99769.505589489461</v>
      </c>
      <c r="S57" s="29">
        <f t="shared" si="34"/>
        <v>498847.52794744732</v>
      </c>
      <c r="T57" s="35">
        <f t="shared" si="35"/>
        <v>69.348399582751028</v>
      </c>
      <c r="U57" s="42">
        <v>0.96170886472285344</v>
      </c>
      <c r="V57" s="43">
        <f>1-U57</f>
        <v>3.829113527714656E-2</v>
      </c>
      <c r="W57" s="29">
        <f t="shared" si="43"/>
        <v>479746.08977214148</v>
      </c>
      <c r="X57" s="29">
        <f t="shared" si="36"/>
        <v>6000808.3695771294</v>
      </c>
      <c r="Y57" s="35">
        <f t="shared" si="44"/>
        <v>60.146718520065555</v>
      </c>
      <c r="Z57" s="36">
        <f t="shared" si="45"/>
        <v>9.2016810626854735</v>
      </c>
    </row>
    <row r="58" spans="1:26" s="2" customFormat="1" ht="13.2" x14ac:dyDescent="0.25">
      <c r="A58" s="2">
        <v>5</v>
      </c>
      <c r="B58" s="1" t="s">
        <v>41</v>
      </c>
      <c r="C58" s="1">
        <v>5</v>
      </c>
      <c r="D58" s="49">
        <v>3629</v>
      </c>
      <c r="E58" s="49">
        <v>1</v>
      </c>
      <c r="F58" s="3">
        <f t="shared" si="37"/>
        <v>2.7555800496004411E-4</v>
      </c>
      <c r="G58" s="2">
        <v>0.5</v>
      </c>
      <c r="H58" s="3">
        <f t="shared" si="38"/>
        <v>1.3768415255404102E-3</v>
      </c>
      <c r="I58" s="3">
        <f t="shared" si="39"/>
        <v>0.99862315847445959</v>
      </c>
      <c r="J58" s="5">
        <f t="shared" si="46"/>
        <v>99769.505589489461</v>
      </c>
      <c r="K58" s="5">
        <f t="shared" si="40"/>
        <v>137.36679827824514</v>
      </c>
      <c r="L58" s="5">
        <f t="shared" si="41"/>
        <v>498504.11095175165</v>
      </c>
      <c r="M58" s="5">
        <f t="shared" si="32"/>
        <v>6420008.0118459808</v>
      </c>
      <c r="N58" s="33">
        <f t="shared" si="42"/>
        <v>64.348399582751043</v>
      </c>
      <c r="O58" s="4"/>
      <c r="Q58" s="27" t="s">
        <v>42</v>
      </c>
      <c r="R58" s="29">
        <f t="shared" si="33"/>
        <v>99769.505589489461</v>
      </c>
      <c r="S58" s="29">
        <f t="shared" si="34"/>
        <v>498504.11095175165</v>
      </c>
      <c r="T58" s="35">
        <f t="shared" si="35"/>
        <v>64.348399582751043</v>
      </c>
      <c r="U58" s="42">
        <v>0.96170886472285344</v>
      </c>
      <c r="V58" s="43">
        <f>1-U58</f>
        <v>3.829113527714656E-2</v>
      </c>
      <c r="W58" s="29">
        <f t="shared" si="43"/>
        <v>479415.82260308444</v>
      </c>
      <c r="X58" s="29">
        <f t="shared" si="36"/>
        <v>5521062.2798049878</v>
      </c>
      <c r="Y58" s="35">
        <f t="shared" si="44"/>
        <v>55.338174196451284</v>
      </c>
      <c r="Z58" s="36">
        <f t="shared" si="45"/>
        <v>9.0102253862997586</v>
      </c>
    </row>
    <row r="59" spans="1:26" s="2" customFormat="1" ht="13.2" x14ac:dyDescent="0.25">
      <c r="A59" s="2">
        <v>6</v>
      </c>
      <c r="B59" s="1" t="s">
        <v>43</v>
      </c>
      <c r="C59" s="1">
        <v>5</v>
      </c>
      <c r="D59" s="49">
        <v>3766</v>
      </c>
      <c r="E59" s="49">
        <v>2</v>
      </c>
      <c r="F59" s="3">
        <f t="shared" si="37"/>
        <v>5.3106744556558679E-4</v>
      </c>
      <c r="G59" s="2">
        <v>0.5</v>
      </c>
      <c r="H59" s="3">
        <f t="shared" si="38"/>
        <v>2.6518164942985947E-3</v>
      </c>
      <c r="I59" s="3">
        <f t="shared" si="39"/>
        <v>0.99734818350570142</v>
      </c>
      <c r="J59" s="5">
        <f t="shared" si="46"/>
        <v>99632.138791211211</v>
      </c>
      <c r="K59" s="5">
        <f t="shared" si="40"/>
        <v>264.20614900878076</v>
      </c>
      <c r="L59" s="5">
        <f t="shared" si="41"/>
        <v>497500.17858353414</v>
      </c>
      <c r="M59" s="5">
        <f t="shared" si="32"/>
        <v>5921503.9008942293</v>
      </c>
      <c r="N59" s="33">
        <f t="shared" si="42"/>
        <v>59.433672434788477</v>
      </c>
      <c r="O59" s="4"/>
      <c r="Q59" s="27" t="s">
        <v>44</v>
      </c>
      <c r="R59" s="29">
        <f t="shared" si="33"/>
        <v>99632.138791211211</v>
      </c>
      <c r="S59" s="29">
        <f t="shared" si="34"/>
        <v>497500.17858353414</v>
      </c>
      <c r="T59" s="35">
        <f t="shared" si="35"/>
        <v>59.433672434788477</v>
      </c>
      <c r="U59" s="42">
        <v>0.963091689110254</v>
      </c>
      <c r="V59" s="43">
        <f t="shared" ref="V59:V72" si="47">1-U59</f>
        <v>3.6908310889745999E-2</v>
      </c>
      <c r="W59" s="29">
        <f t="shared" si="43"/>
        <v>479138.2873246689</v>
      </c>
      <c r="X59" s="29">
        <f t="shared" si="36"/>
        <v>5041646.4572019037</v>
      </c>
      <c r="Y59" s="35">
        <f t="shared" si="44"/>
        <v>50.602611952024454</v>
      </c>
      <c r="Z59" s="36">
        <f t="shared" si="45"/>
        <v>8.8310604827640233</v>
      </c>
    </row>
    <row r="60" spans="1:26" s="2" customFormat="1" ht="13.2" x14ac:dyDescent="0.25">
      <c r="A60" s="2">
        <v>7</v>
      </c>
      <c r="B60" s="1" t="s">
        <v>45</v>
      </c>
      <c r="C60" s="1">
        <v>5</v>
      </c>
      <c r="D60" s="49">
        <v>4188</v>
      </c>
      <c r="E60" s="49">
        <v>4</v>
      </c>
      <c r="F60" s="3">
        <f t="shared" si="37"/>
        <v>9.5510983763132757E-4</v>
      </c>
      <c r="G60" s="2">
        <v>0.5</v>
      </c>
      <c r="H60" s="3">
        <f t="shared" si="38"/>
        <v>4.7641734159123393E-3</v>
      </c>
      <c r="I60" s="3">
        <f t="shared" si="39"/>
        <v>0.99523582658408771</v>
      </c>
      <c r="J60" s="5">
        <f t="shared" si="46"/>
        <v>99367.932642202431</v>
      </c>
      <c r="K60" s="5">
        <f t="shared" si="40"/>
        <v>473.40606308814881</v>
      </c>
      <c r="L60" s="5">
        <f t="shared" si="41"/>
        <v>495656.14805329184</v>
      </c>
      <c r="M60" s="5">
        <f t="shared" si="32"/>
        <v>5424003.7223106949</v>
      </c>
      <c r="N60" s="33">
        <f t="shared" si="42"/>
        <v>54.585051515976424</v>
      </c>
      <c r="O60" s="4"/>
      <c r="Q60" s="27" t="s">
        <v>46</v>
      </c>
      <c r="R60" s="29">
        <f t="shared" si="33"/>
        <v>99367.932642202431</v>
      </c>
      <c r="S60" s="29">
        <f t="shared" si="34"/>
        <v>495656.14805329184</v>
      </c>
      <c r="T60" s="35">
        <f t="shared" si="35"/>
        <v>54.585051515976424</v>
      </c>
      <c r="U60" s="42">
        <v>0.95736753435116873</v>
      </c>
      <c r="V60" s="43">
        <f t="shared" si="47"/>
        <v>4.2632465648831275E-2</v>
      </c>
      <c r="W60" s="29">
        <f t="shared" si="43"/>
        <v>474525.10434777784</v>
      </c>
      <c r="X60" s="29">
        <f t="shared" si="36"/>
        <v>4562508.1698772348</v>
      </c>
      <c r="Y60" s="35">
        <f t="shared" si="44"/>
        <v>45.915297305274699</v>
      </c>
      <c r="Z60" s="36">
        <f t="shared" si="45"/>
        <v>8.6697542107017256</v>
      </c>
    </row>
    <row r="61" spans="1:26" s="2" customFormat="1" ht="13.2" x14ac:dyDescent="0.25">
      <c r="A61" s="2">
        <v>8</v>
      </c>
      <c r="B61" s="1" t="s">
        <v>47</v>
      </c>
      <c r="C61" s="1">
        <v>5</v>
      </c>
      <c r="D61" s="49">
        <v>4269</v>
      </c>
      <c r="E61" s="49">
        <v>8</v>
      </c>
      <c r="F61" s="3">
        <f t="shared" si="37"/>
        <v>1.8739751698289998E-3</v>
      </c>
      <c r="G61" s="2">
        <v>0.5</v>
      </c>
      <c r="H61" s="3">
        <f t="shared" si="38"/>
        <v>9.3261832595010492E-3</v>
      </c>
      <c r="I61" s="3">
        <f t="shared" si="39"/>
        <v>0.99067381674049892</v>
      </c>
      <c r="J61" s="5">
        <f t="shared" si="46"/>
        <v>98894.526579114288</v>
      </c>
      <c r="K61" s="5">
        <f t="shared" si="40"/>
        <v>922.30847823841725</v>
      </c>
      <c r="L61" s="5">
        <f t="shared" si="41"/>
        <v>492166.86169997533</v>
      </c>
      <c r="M61" s="5">
        <f t="shared" si="32"/>
        <v>4928347.5742574027</v>
      </c>
      <c r="N61" s="33">
        <f t="shared" si="42"/>
        <v>49.834381585464094</v>
      </c>
      <c r="O61" s="4"/>
      <c r="Q61" s="27" t="s">
        <v>48</v>
      </c>
      <c r="R61" s="29">
        <f t="shared" si="33"/>
        <v>98894.526579114288</v>
      </c>
      <c r="S61" s="29">
        <f t="shared" si="34"/>
        <v>492166.86169997533</v>
      </c>
      <c r="T61" s="35">
        <f t="shared" si="35"/>
        <v>49.834381585464094</v>
      </c>
      <c r="U61" s="42">
        <v>0.95681081085376496</v>
      </c>
      <c r="V61" s="43">
        <f t="shared" si="47"/>
        <v>4.3189189146235041E-2</v>
      </c>
      <c r="W61" s="29">
        <f t="shared" si="43"/>
        <v>470910.57401850622</v>
      </c>
      <c r="X61" s="29">
        <f t="shared" si="36"/>
        <v>4087983.0655294568</v>
      </c>
      <c r="Y61" s="35">
        <f t="shared" si="44"/>
        <v>41.336797969897006</v>
      </c>
      <c r="Z61" s="36">
        <f t="shared" si="45"/>
        <v>8.4975836155670876</v>
      </c>
    </row>
    <row r="62" spans="1:26" s="2" customFormat="1" ht="13.2" x14ac:dyDescent="0.25">
      <c r="A62" s="2">
        <v>9</v>
      </c>
      <c r="B62" s="1" t="s">
        <v>49</v>
      </c>
      <c r="C62" s="1">
        <v>5</v>
      </c>
      <c r="D62" s="49">
        <v>4129</v>
      </c>
      <c r="E62" s="49">
        <v>14</v>
      </c>
      <c r="F62" s="3">
        <f t="shared" si="37"/>
        <v>3.3906514894647614E-3</v>
      </c>
      <c r="G62" s="2">
        <v>0.5</v>
      </c>
      <c r="H62" s="3">
        <f t="shared" si="38"/>
        <v>1.6810758885686838E-2</v>
      </c>
      <c r="I62" s="3">
        <f t="shared" si="39"/>
        <v>0.98318924111431316</v>
      </c>
      <c r="J62" s="5">
        <f t="shared" si="46"/>
        <v>97972.218100875863</v>
      </c>
      <c r="K62" s="5">
        <f t="shared" si="40"/>
        <v>1646.9873359897479</v>
      </c>
      <c r="L62" s="5">
        <f t="shared" si="41"/>
        <v>485743.62216440495</v>
      </c>
      <c r="M62" s="5">
        <f t="shared" si="32"/>
        <v>4436180.7125574276</v>
      </c>
      <c r="N62" s="33">
        <f t="shared" si="42"/>
        <v>45.279986495659102</v>
      </c>
      <c r="O62" s="4"/>
      <c r="Q62" s="27" t="s">
        <v>50</v>
      </c>
      <c r="R62" s="29">
        <f t="shared" si="33"/>
        <v>97972.218100875863</v>
      </c>
      <c r="S62" s="29">
        <f t="shared" si="34"/>
        <v>485743.62216440495</v>
      </c>
      <c r="T62" s="35">
        <f t="shared" si="35"/>
        <v>45.279986495659102</v>
      </c>
      <c r="U62" s="42">
        <v>0.94800928093814252</v>
      </c>
      <c r="V62" s="43">
        <f t="shared" si="47"/>
        <v>5.1990719061857482E-2</v>
      </c>
      <c r="W62" s="29">
        <f t="shared" si="43"/>
        <v>460489.46196836635</v>
      </c>
      <c r="X62" s="29">
        <f t="shared" si="36"/>
        <v>3617072.4915109505</v>
      </c>
      <c r="Y62" s="35">
        <f t="shared" si="44"/>
        <v>36.919369201038982</v>
      </c>
      <c r="Z62" s="36">
        <f t="shared" si="45"/>
        <v>8.3606172946201198</v>
      </c>
    </row>
    <row r="63" spans="1:26" s="2" customFormat="1" ht="13.2" x14ac:dyDescent="0.25">
      <c r="A63" s="2">
        <v>10</v>
      </c>
      <c r="B63" s="1" t="s">
        <v>51</v>
      </c>
      <c r="C63" s="1">
        <v>5</v>
      </c>
      <c r="D63" s="49">
        <v>4819</v>
      </c>
      <c r="E63" s="49">
        <v>13</v>
      </c>
      <c r="F63" s="3">
        <f t="shared" si="37"/>
        <v>2.6976551151691223E-3</v>
      </c>
      <c r="G63" s="2">
        <v>0.5</v>
      </c>
      <c r="H63" s="3">
        <f t="shared" si="38"/>
        <v>1.3397918169638258E-2</v>
      </c>
      <c r="I63" s="3">
        <f t="shared" si="39"/>
        <v>0.98660208183036169</v>
      </c>
      <c r="J63" s="5">
        <f t="shared" si="46"/>
        <v>96325.230764886117</v>
      </c>
      <c r="K63" s="5">
        <f t="shared" si="40"/>
        <v>1290.5575594594659</v>
      </c>
      <c r="L63" s="5">
        <f t="shared" si="41"/>
        <v>478399.75992578192</v>
      </c>
      <c r="M63" s="5">
        <f t="shared" si="32"/>
        <v>3950437.0903930231</v>
      </c>
      <c r="N63" s="33">
        <f t="shared" si="42"/>
        <v>41.011446938916592</v>
      </c>
      <c r="O63" s="4"/>
      <c r="Q63" s="27" t="s">
        <v>52</v>
      </c>
      <c r="R63" s="29">
        <f t="shared" si="33"/>
        <v>96325.230764886117</v>
      </c>
      <c r="S63" s="29">
        <f t="shared" si="34"/>
        <v>478399.75992578192</v>
      </c>
      <c r="T63" s="35">
        <f t="shared" si="35"/>
        <v>41.011446938916592</v>
      </c>
      <c r="U63" s="42">
        <v>0.94216194080535964</v>
      </c>
      <c r="V63" s="43">
        <f t="shared" si="47"/>
        <v>5.7838059194640357E-2</v>
      </c>
      <c r="W63" s="29">
        <f t="shared" si="43"/>
        <v>450730.04629249283</v>
      </c>
      <c r="X63" s="29">
        <f t="shared" si="36"/>
        <v>3156583.029542584</v>
      </c>
      <c r="Y63" s="35">
        <f t="shared" si="44"/>
        <v>32.770054164181332</v>
      </c>
      <c r="Z63" s="36">
        <f t="shared" si="45"/>
        <v>8.2413927747352602</v>
      </c>
    </row>
    <row r="64" spans="1:26" s="2" customFormat="1" ht="13.2" x14ac:dyDescent="0.25">
      <c r="A64" s="2">
        <v>11</v>
      </c>
      <c r="B64" s="1" t="s">
        <v>53</v>
      </c>
      <c r="C64" s="1">
        <v>5</v>
      </c>
      <c r="D64" s="49">
        <v>5391</v>
      </c>
      <c r="E64" s="49">
        <v>22</v>
      </c>
      <c r="F64" s="3">
        <f t="shared" si="37"/>
        <v>4.0808755332962347E-3</v>
      </c>
      <c r="G64" s="2">
        <v>0.5</v>
      </c>
      <c r="H64" s="3">
        <f t="shared" si="38"/>
        <v>2.0198310686742563E-2</v>
      </c>
      <c r="I64" s="3">
        <f t="shared" si="39"/>
        <v>0.9798016893132574</v>
      </c>
      <c r="J64" s="5">
        <f t="shared" si="46"/>
        <v>95034.673205426647</v>
      </c>
      <c r="K64" s="5">
        <f t="shared" si="40"/>
        <v>1919.5398554162562</v>
      </c>
      <c r="L64" s="5">
        <f t="shared" si="41"/>
        <v>470374.5163885926</v>
      </c>
      <c r="M64" s="5">
        <f t="shared" si="32"/>
        <v>3472037.3304672414</v>
      </c>
      <c r="N64" s="33">
        <f t="shared" si="42"/>
        <v>36.534426997629552</v>
      </c>
      <c r="O64" s="4"/>
      <c r="Q64" s="27" t="s">
        <v>54</v>
      </c>
      <c r="R64" s="29">
        <f t="shared" si="33"/>
        <v>95034.673205426647</v>
      </c>
      <c r="S64" s="29">
        <f t="shared" si="34"/>
        <v>470374.5163885926</v>
      </c>
      <c r="T64" s="35">
        <f t="shared" si="35"/>
        <v>36.534426997629552</v>
      </c>
      <c r="U64" s="42">
        <v>0.92489605986448908</v>
      </c>
      <c r="V64" s="43">
        <f t="shared" si="47"/>
        <v>7.5103940135510916E-2</v>
      </c>
      <c r="W64" s="29">
        <f t="shared" si="43"/>
        <v>435047.53686847386</v>
      </c>
      <c r="X64" s="29">
        <f t="shared" si="36"/>
        <v>2705852.9832500913</v>
      </c>
      <c r="Y64" s="35">
        <f t="shared" si="44"/>
        <v>28.472271140461842</v>
      </c>
      <c r="Z64" s="36">
        <f t="shared" si="45"/>
        <v>8.0621558571677099</v>
      </c>
    </row>
    <row r="65" spans="1:26" s="2" customFormat="1" ht="13.2" x14ac:dyDescent="0.25">
      <c r="A65" s="2">
        <v>12</v>
      </c>
      <c r="B65" s="1" t="s">
        <v>55</v>
      </c>
      <c r="C65" s="1">
        <v>5</v>
      </c>
      <c r="D65" s="49">
        <v>5223</v>
      </c>
      <c r="E65" s="49">
        <v>18</v>
      </c>
      <c r="F65" s="3">
        <f t="shared" si="37"/>
        <v>3.4462952326249283E-3</v>
      </c>
      <c r="G65" s="2">
        <v>0.5</v>
      </c>
      <c r="H65" s="3">
        <f t="shared" si="38"/>
        <v>1.7084282460136675E-2</v>
      </c>
      <c r="I65" s="3">
        <f t="shared" si="39"/>
        <v>0.98291571753986329</v>
      </c>
      <c r="J65" s="5">
        <f t="shared" si="46"/>
        <v>93115.133350010394</v>
      </c>
      <c r="K65" s="5">
        <f t="shared" si="40"/>
        <v>1590.8052394648701</v>
      </c>
      <c r="L65" s="5">
        <f t="shared" si="41"/>
        <v>461598.65365138982</v>
      </c>
      <c r="M65" s="5">
        <f t="shared" si="32"/>
        <v>3001662.8140786486</v>
      </c>
      <c r="N65" s="33">
        <f t="shared" si="42"/>
        <v>32.23603624982956</v>
      </c>
      <c r="O65" s="4"/>
      <c r="Q65" s="27" t="s">
        <v>56</v>
      </c>
      <c r="R65" s="29">
        <f t="shared" si="33"/>
        <v>93115.133350010394</v>
      </c>
      <c r="S65" s="29">
        <f t="shared" si="34"/>
        <v>461598.65365138982</v>
      </c>
      <c r="T65" s="35">
        <f t="shared" si="35"/>
        <v>32.23603624982956</v>
      </c>
      <c r="U65" s="42">
        <v>0.89970667843387275</v>
      </c>
      <c r="V65" s="43">
        <f t="shared" si="47"/>
        <v>0.10029332156612725</v>
      </c>
      <c r="W65" s="29">
        <f t="shared" si="43"/>
        <v>415303.39144623961</v>
      </c>
      <c r="X65" s="29">
        <f t="shared" si="36"/>
        <v>2270805.4463816173</v>
      </c>
      <c r="Y65" s="35">
        <f t="shared" si="44"/>
        <v>24.387071839825314</v>
      </c>
      <c r="Z65" s="36">
        <f t="shared" si="45"/>
        <v>7.8489644100042462</v>
      </c>
    </row>
    <row r="66" spans="1:26" s="2" customFormat="1" ht="13.2" x14ac:dyDescent="0.25">
      <c r="A66" s="2">
        <v>13</v>
      </c>
      <c r="B66" s="1" t="s">
        <v>57</v>
      </c>
      <c r="C66" s="1">
        <v>5</v>
      </c>
      <c r="D66" s="49">
        <v>4979</v>
      </c>
      <c r="E66" s="49">
        <v>34</v>
      </c>
      <c r="F66" s="3">
        <f t="shared" si="37"/>
        <v>6.8286804579232776E-3</v>
      </c>
      <c r="G66" s="2">
        <v>0.5</v>
      </c>
      <c r="H66" s="3">
        <f t="shared" si="38"/>
        <v>3.3570300157977878E-2</v>
      </c>
      <c r="I66" s="3">
        <f t="shared" si="39"/>
        <v>0.96642969984202209</v>
      </c>
      <c r="J66" s="5">
        <f t="shared" si="46"/>
        <v>91524.328110545524</v>
      </c>
      <c r="K66" s="5">
        <f t="shared" si="40"/>
        <v>3072.4991664282657</v>
      </c>
      <c r="L66" s="5">
        <f t="shared" si="41"/>
        <v>449940.39263665688</v>
      </c>
      <c r="M66" s="5">
        <f t="shared" si="32"/>
        <v>2540064.1604272588</v>
      </c>
      <c r="N66" s="33">
        <f t="shared" si="42"/>
        <v>27.752885083835871</v>
      </c>
      <c r="O66" s="4"/>
      <c r="Q66" s="27" t="s">
        <v>58</v>
      </c>
      <c r="R66" s="29">
        <f t="shared" si="33"/>
        <v>91524.328110545524</v>
      </c>
      <c r="S66" s="29">
        <f t="shared" si="34"/>
        <v>449940.39263665688</v>
      </c>
      <c r="T66" s="35">
        <f t="shared" si="35"/>
        <v>27.752885083835871</v>
      </c>
      <c r="U66" s="42">
        <v>0.86438699185239576</v>
      </c>
      <c r="V66" s="43">
        <f t="shared" si="47"/>
        <v>0.13561300814760424</v>
      </c>
      <c r="W66" s="29">
        <f t="shared" si="43"/>
        <v>388922.62250408565</v>
      </c>
      <c r="X66" s="29">
        <f t="shared" si="36"/>
        <v>1855502.0549353776</v>
      </c>
      <c r="Y66" s="35">
        <f t="shared" si="44"/>
        <v>20.273320692332781</v>
      </c>
      <c r="Z66" s="36">
        <f t="shared" si="45"/>
        <v>7.4795643915030894</v>
      </c>
    </row>
    <row r="67" spans="1:26" s="2" customFormat="1" ht="13.2" x14ac:dyDescent="0.25">
      <c r="A67" s="2">
        <v>14</v>
      </c>
      <c r="B67" s="1" t="s">
        <v>59</v>
      </c>
      <c r="C67" s="1">
        <v>5</v>
      </c>
      <c r="D67" s="49">
        <v>3939</v>
      </c>
      <c r="E67" s="49">
        <v>58</v>
      </c>
      <c r="F67" s="3">
        <f t="shared" si="37"/>
        <v>1.4724549378014725E-2</v>
      </c>
      <c r="G67" s="2">
        <v>0.5</v>
      </c>
      <c r="H67" s="3">
        <f t="shared" si="38"/>
        <v>7.1008814887365337E-2</v>
      </c>
      <c r="I67" s="3">
        <f t="shared" si="39"/>
        <v>0.92899118511263468</v>
      </c>
      <c r="J67" s="5">
        <f t="shared" si="46"/>
        <v>88451.828944117253</v>
      </c>
      <c r="K67" s="5">
        <f t="shared" si="40"/>
        <v>6280.8595479417254</v>
      </c>
      <c r="L67" s="5">
        <f t="shared" si="41"/>
        <v>426556.99585073191</v>
      </c>
      <c r="M67" s="5">
        <f t="shared" si="32"/>
        <v>2090123.7677906018</v>
      </c>
      <c r="N67" s="33">
        <f t="shared" si="42"/>
        <v>23.630079702604178</v>
      </c>
      <c r="O67" s="4"/>
      <c r="Q67" s="27" t="s">
        <v>60</v>
      </c>
      <c r="R67" s="29">
        <f t="shared" si="33"/>
        <v>88451.828944117253</v>
      </c>
      <c r="S67" s="29">
        <f t="shared" si="34"/>
        <v>426556.99585073191</v>
      </c>
      <c r="T67" s="35">
        <f t="shared" si="35"/>
        <v>23.630079702604178</v>
      </c>
      <c r="U67" s="42">
        <v>0.82345390469096191</v>
      </c>
      <c r="V67" s="43">
        <f t="shared" si="47"/>
        <v>0.17654609530903809</v>
      </c>
      <c r="W67" s="29">
        <f t="shared" si="43"/>
        <v>351250.02380653162</v>
      </c>
      <c r="X67" s="29">
        <f t="shared" si="36"/>
        <v>1466579.432431292</v>
      </c>
      <c r="Y67" s="35">
        <f t="shared" si="44"/>
        <v>16.580543895342835</v>
      </c>
      <c r="Z67" s="36">
        <f t="shared" si="45"/>
        <v>7.0495358072613428</v>
      </c>
    </row>
    <row r="68" spans="1:26" s="2" customFormat="1" ht="13.2" x14ac:dyDescent="0.25">
      <c r="A68" s="2">
        <v>15</v>
      </c>
      <c r="B68" s="1" t="s">
        <v>61</v>
      </c>
      <c r="C68" s="1">
        <v>5</v>
      </c>
      <c r="D68" s="49">
        <v>3193</v>
      </c>
      <c r="E68" s="49">
        <v>58</v>
      </c>
      <c r="F68" s="3">
        <f t="shared" si="37"/>
        <v>1.8164735358596931E-2</v>
      </c>
      <c r="G68" s="2">
        <v>0.5</v>
      </c>
      <c r="H68" s="3">
        <f t="shared" si="38"/>
        <v>8.6878370281605749E-2</v>
      </c>
      <c r="I68" s="3">
        <f t="shared" si="39"/>
        <v>0.91312162971839428</v>
      </c>
      <c r="J68" s="5">
        <f t="shared" si="46"/>
        <v>82170.969396175526</v>
      </c>
      <c r="K68" s="5">
        <f t="shared" si="40"/>
        <v>7138.8799055994314</v>
      </c>
      <c r="L68" s="5">
        <f t="shared" si="41"/>
        <v>393007.64721687906</v>
      </c>
      <c r="M68" s="5">
        <f t="shared" si="32"/>
        <v>1663566.77193987</v>
      </c>
      <c r="N68" s="33">
        <f t="shared" si="42"/>
        <v>20.245188588675664</v>
      </c>
      <c r="O68" s="4"/>
      <c r="Q68" s="27" t="s">
        <v>62</v>
      </c>
      <c r="R68" s="29">
        <f t="shared" si="33"/>
        <v>82170.969396175526</v>
      </c>
      <c r="S68" s="29">
        <f t="shared" si="34"/>
        <v>393007.64721687906</v>
      </c>
      <c r="T68" s="35">
        <f t="shared" si="35"/>
        <v>20.245188588675664</v>
      </c>
      <c r="U68" s="42">
        <v>0.7557222850963411</v>
      </c>
      <c r="V68" s="43">
        <f t="shared" si="47"/>
        <v>0.2442777149036589</v>
      </c>
      <c r="W68" s="29">
        <f t="shared" si="43"/>
        <v>297004.63721507654</v>
      </c>
      <c r="X68" s="29">
        <f t="shared" si="36"/>
        <v>1115329.4086247603</v>
      </c>
      <c r="Y68" s="35">
        <f t="shared" si="44"/>
        <v>13.573277969344135</v>
      </c>
      <c r="Z68" s="36">
        <f t="shared" si="45"/>
        <v>6.6719106193315287</v>
      </c>
    </row>
    <row r="69" spans="1:26" s="2" customFormat="1" ht="13.2" x14ac:dyDescent="0.25">
      <c r="A69" s="2">
        <v>16</v>
      </c>
      <c r="B69" s="1" t="s">
        <v>63</v>
      </c>
      <c r="C69" s="1">
        <v>5</v>
      </c>
      <c r="D69" s="49">
        <v>2321</v>
      </c>
      <c r="E69" s="49">
        <v>57</v>
      </c>
      <c r="F69" s="3">
        <f t="shared" si="37"/>
        <v>2.4558380008616976E-2</v>
      </c>
      <c r="G69" s="2">
        <v>0.5</v>
      </c>
      <c r="H69" s="3">
        <f t="shared" si="38"/>
        <v>0.11568906028008931</v>
      </c>
      <c r="I69" s="3">
        <f t="shared" si="39"/>
        <v>0.8843109397199107</v>
      </c>
      <c r="J69" s="5">
        <f t="shared" si="46"/>
        <v>75032.089490576094</v>
      </c>
      <c r="K69" s="5">
        <f t="shared" si="40"/>
        <v>8680.3919240163141</v>
      </c>
      <c r="L69" s="5">
        <f t="shared" si="41"/>
        <v>353459.46764283977</v>
      </c>
      <c r="M69" s="5">
        <f t="shared" si="32"/>
        <v>1270559.1247229909</v>
      </c>
      <c r="N69" s="33">
        <f t="shared" si="42"/>
        <v>16.933543145997167</v>
      </c>
      <c r="O69" s="4"/>
      <c r="Q69" s="27" t="s">
        <v>64</v>
      </c>
      <c r="R69" s="29">
        <f t="shared" si="33"/>
        <v>75032.089490576094</v>
      </c>
      <c r="S69" s="29">
        <f t="shared" si="34"/>
        <v>353459.46764283977</v>
      </c>
      <c r="T69" s="35">
        <f t="shared" si="35"/>
        <v>16.933543145997167</v>
      </c>
      <c r="U69" s="42">
        <v>0.69850988448397933</v>
      </c>
      <c r="V69" s="43">
        <f t="shared" si="47"/>
        <v>0.30149011551602067</v>
      </c>
      <c r="W69" s="29">
        <f t="shared" si="43"/>
        <v>246894.93191296884</v>
      </c>
      <c r="X69" s="29">
        <f t="shared" si="36"/>
        <v>818324.77140968374</v>
      </c>
      <c r="Y69" s="35">
        <f t="shared" si="44"/>
        <v>10.906330570901455</v>
      </c>
      <c r="Z69" s="36">
        <f t="shared" si="45"/>
        <v>6.027212575095712</v>
      </c>
    </row>
    <row r="70" spans="1:26" s="2" customFormat="1" ht="13.2" x14ac:dyDescent="0.25">
      <c r="A70" s="2">
        <v>17</v>
      </c>
      <c r="B70" s="1" t="s">
        <v>65</v>
      </c>
      <c r="C70" s="1">
        <v>5</v>
      </c>
      <c r="D70" s="49">
        <v>1508</v>
      </c>
      <c r="E70" s="49">
        <v>47</v>
      </c>
      <c r="F70" s="3">
        <f t="shared" si="37"/>
        <v>3.1167108753315648E-2</v>
      </c>
      <c r="G70" s="2">
        <v>0.5</v>
      </c>
      <c r="H70" s="3">
        <f t="shared" si="38"/>
        <v>0.14457090126115041</v>
      </c>
      <c r="I70" s="3">
        <f t="shared" si="39"/>
        <v>0.85542909873884954</v>
      </c>
      <c r="J70" s="5">
        <f t="shared" si="46"/>
        <v>66351.697566559786</v>
      </c>
      <c r="K70" s="5">
        <f t="shared" si="40"/>
        <v>9592.5247174048291</v>
      </c>
      <c r="L70" s="5">
        <f t="shared" si="41"/>
        <v>307777.17603928683</v>
      </c>
      <c r="M70" s="5">
        <f t="shared" si="32"/>
        <v>917099.65708015114</v>
      </c>
      <c r="N70" s="33">
        <f t="shared" si="42"/>
        <v>13.821796437991287</v>
      </c>
      <c r="O70" s="4"/>
      <c r="Q70" s="27" t="s">
        <v>66</v>
      </c>
      <c r="R70" s="29">
        <f t="shared" si="33"/>
        <v>66351.697566559786</v>
      </c>
      <c r="S70" s="29">
        <f t="shared" si="34"/>
        <v>307777.17603928683</v>
      </c>
      <c r="T70" s="35">
        <f t="shared" si="35"/>
        <v>13.821796437991287</v>
      </c>
      <c r="U70" s="42">
        <v>0.67065690345363116</v>
      </c>
      <c r="V70" s="43">
        <f t="shared" si="47"/>
        <v>0.32934309654636884</v>
      </c>
      <c r="W70" s="29">
        <f t="shared" si="43"/>
        <v>206412.88783621122</v>
      </c>
      <c r="X70" s="29">
        <f t="shared" si="36"/>
        <v>571429.83949671488</v>
      </c>
      <c r="Y70" s="35">
        <f t="shared" si="44"/>
        <v>8.6121359430705287</v>
      </c>
      <c r="Z70" s="36">
        <f t="shared" si="45"/>
        <v>5.2096604949207581</v>
      </c>
    </row>
    <row r="71" spans="1:26" s="2" customFormat="1" ht="13.2" x14ac:dyDescent="0.25">
      <c r="A71" s="2">
        <v>18</v>
      </c>
      <c r="B71" s="1" t="s">
        <v>67</v>
      </c>
      <c r="C71" s="1">
        <v>5</v>
      </c>
      <c r="D71" s="49">
        <v>776</v>
      </c>
      <c r="E71" s="49">
        <v>60</v>
      </c>
      <c r="F71" s="3">
        <f t="shared" si="37"/>
        <v>7.7319587628865982E-2</v>
      </c>
      <c r="G71" s="2">
        <v>0.5</v>
      </c>
      <c r="H71" s="3">
        <f t="shared" si="38"/>
        <v>0.32397408207343414</v>
      </c>
      <c r="I71" s="3">
        <f t="shared" si="39"/>
        <v>0.67602591792656586</v>
      </c>
      <c r="J71" s="5">
        <f t="shared" si="46"/>
        <v>56759.172849154951</v>
      </c>
      <c r="K71" s="5">
        <f t="shared" si="40"/>
        <v>18388.500923052361</v>
      </c>
      <c r="L71" s="5">
        <f t="shared" si="41"/>
        <v>237824.61193814382</v>
      </c>
      <c r="M71" s="5">
        <f>L71+M72</f>
        <v>609322.48104086425</v>
      </c>
      <c r="N71" s="33">
        <f t="shared" si="42"/>
        <v>10.735224818378164</v>
      </c>
      <c r="O71" s="4"/>
      <c r="Q71" s="27" t="s">
        <v>68</v>
      </c>
      <c r="R71" s="29">
        <f t="shared" si="33"/>
        <v>56759.172849154951</v>
      </c>
      <c r="S71" s="29">
        <f t="shared" si="34"/>
        <v>237824.61193814382</v>
      </c>
      <c r="T71" s="35">
        <f t="shared" si="35"/>
        <v>10.735224818378164</v>
      </c>
      <c r="U71" s="42">
        <v>0.63527807449444496</v>
      </c>
      <c r="V71" s="43">
        <f t="shared" si="47"/>
        <v>0.36472192550555504</v>
      </c>
      <c r="W71" s="29">
        <f t="shared" si="43"/>
        <v>151084.76153945259</v>
      </c>
      <c r="X71" s="29">
        <f>X72+W71</f>
        <v>365016.95166050363</v>
      </c>
      <c r="Y71" s="35">
        <f t="shared" si="44"/>
        <v>6.4309772912051537</v>
      </c>
      <c r="Z71" s="36">
        <f t="shared" si="45"/>
        <v>4.3042475271730103</v>
      </c>
    </row>
    <row r="72" spans="1:26" s="2" customFormat="1" ht="13.2" x14ac:dyDescent="0.25">
      <c r="A72" s="12">
        <v>19</v>
      </c>
      <c r="B72" s="13" t="s">
        <v>69</v>
      </c>
      <c r="C72" s="12"/>
      <c r="D72" s="50">
        <v>639</v>
      </c>
      <c r="E72" s="50">
        <v>66</v>
      </c>
      <c r="F72" s="17">
        <f t="shared" si="37"/>
        <v>0.10328638497652583</v>
      </c>
      <c r="G72" s="12"/>
      <c r="H72" s="17">
        <v>1</v>
      </c>
      <c r="I72" s="17">
        <f t="shared" si="39"/>
        <v>0</v>
      </c>
      <c r="J72" s="21">
        <f t="shared" si="46"/>
        <v>38370.671926102586</v>
      </c>
      <c r="K72" s="21">
        <f t="shared" si="40"/>
        <v>38370.671926102586</v>
      </c>
      <c r="L72" s="21">
        <f>K72/F72</f>
        <v>371497.86910272046</v>
      </c>
      <c r="M72" s="21">
        <f>L72</f>
        <v>371497.86910272046</v>
      </c>
      <c r="N72" s="34">
        <f t="shared" si="42"/>
        <v>9.6818181818181817</v>
      </c>
      <c r="O72" s="4"/>
      <c r="Q72" s="30" t="s">
        <v>69</v>
      </c>
      <c r="R72" s="31">
        <f t="shared" si="33"/>
        <v>38370.671926102586</v>
      </c>
      <c r="S72" s="31">
        <f t="shared" si="34"/>
        <v>371497.86910272046</v>
      </c>
      <c r="T72" s="38">
        <f t="shared" si="35"/>
        <v>9.6818181818181817</v>
      </c>
      <c r="U72" s="44">
        <v>0.57586384179742911</v>
      </c>
      <c r="V72" s="45">
        <f t="shared" si="47"/>
        <v>0.42413615820257089</v>
      </c>
      <c r="W72" s="31">
        <f t="shared" si="43"/>
        <v>213932.19012105104</v>
      </c>
      <c r="X72" s="31">
        <f>W72</f>
        <v>213932.19012105104</v>
      </c>
      <c r="Y72" s="38">
        <f t="shared" si="44"/>
        <v>5.5754090137660173</v>
      </c>
      <c r="Z72" s="37">
        <f t="shared" si="45"/>
        <v>4.1064091680521644</v>
      </c>
    </row>
    <row r="73" spans="1:26" s="2" customFormat="1" ht="13.2" x14ac:dyDescent="0.25">
      <c r="B73" s="2" t="s">
        <v>70</v>
      </c>
      <c r="D73" s="25">
        <f>SUM(D54:D72)</f>
        <v>61311</v>
      </c>
      <c r="E73" s="25">
        <f>SUM(E54:E72)</f>
        <v>463</v>
      </c>
    </row>
    <row r="77" spans="1:26" s="51" customFormat="1" ht="17.399999999999999" x14ac:dyDescent="0.3">
      <c r="C77" s="52" t="s">
        <v>81</v>
      </c>
      <c r="D77" s="52" t="s">
        <v>82</v>
      </c>
      <c r="E77" s="52" t="s">
        <v>83</v>
      </c>
      <c r="F77" s="52" t="s">
        <v>19</v>
      </c>
      <c r="G77" s="52" t="s">
        <v>20</v>
      </c>
    </row>
    <row r="78" spans="1:26" s="51" customFormat="1" ht="17.399999999999999" x14ac:dyDescent="0.3">
      <c r="C78" s="52" t="s">
        <v>84</v>
      </c>
      <c r="D78" s="53">
        <v>0</v>
      </c>
      <c r="E78" s="54">
        <f>$N$4</f>
        <v>74.80124250632899</v>
      </c>
      <c r="F78" s="54">
        <f>$Y$4</f>
        <v>67.601687856296834</v>
      </c>
      <c r="G78" s="54">
        <f>E78-F78</f>
        <v>7.1995546500321552</v>
      </c>
    </row>
    <row r="79" spans="1:26" s="51" customFormat="1" ht="17.399999999999999" x14ac:dyDescent="0.3">
      <c r="C79" s="52" t="s">
        <v>85</v>
      </c>
      <c r="D79" s="53">
        <v>0</v>
      </c>
      <c r="E79" s="54">
        <f>$N$29</f>
        <v>84.050667091689988</v>
      </c>
      <c r="F79" s="54">
        <f>$Y$29</f>
        <v>73.445178556100245</v>
      </c>
      <c r="G79" s="54">
        <f t="shared" ref="G79:G80" si="48">E79-F79</f>
        <v>10.605488535589743</v>
      </c>
    </row>
    <row r="80" spans="1:26" s="51" customFormat="1" ht="17.399999999999999" x14ac:dyDescent="0.3">
      <c r="C80" s="52" t="s">
        <v>86</v>
      </c>
      <c r="D80" s="53">
        <v>0</v>
      </c>
      <c r="E80" s="54">
        <f>$N$54</f>
        <v>79.171498811556503</v>
      </c>
      <c r="F80" s="54">
        <f>$Y$54</f>
        <v>69.608768872678411</v>
      </c>
      <c r="G80" s="54">
        <f t="shared" si="48"/>
        <v>9.5627299388780926</v>
      </c>
    </row>
  </sheetData>
  <mergeCells count="30">
    <mergeCell ref="B51:N51"/>
    <mergeCell ref="Q51:Z51"/>
    <mergeCell ref="B52:B53"/>
    <mergeCell ref="R52:T52"/>
    <mergeCell ref="U52:U53"/>
    <mergeCell ref="V52:V53"/>
    <mergeCell ref="W52:W53"/>
    <mergeCell ref="X52:X53"/>
    <mergeCell ref="Y52:Y53"/>
    <mergeCell ref="Z52:Z53"/>
    <mergeCell ref="B26:N26"/>
    <mergeCell ref="Q26:Z26"/>
    <mergeCell ref="B27:B28"/>
    <mergeCell ref="R27:T27"/>
    <mergeCell ref="U27:U28"/>
    <mergeCell ref="V27:V28"/>
    <mergeCell ref="W27:W28"/>
    <mergeCell ref="X27:X28"/>
    <mergeCell ref="Y27:Y28"/>
    <mergeCell ref="Z27:Z28"/>
    <mergeCell ref="B1:N1"/>
    <mergeCell ref="Q1:Z1"/>
    <mergeCell ref="B2:B3"/>
    <mergeCell ref="R2:T2"/>
    <mergeCell ref="U2:U3"/>
    <mergeCell ref="V2:V3"/>
    <mergeCell ref="W2:W3"/>
    <mergeCell ref="X2:X3"/>
    <mergeCell ref="Y2:Y3"/>
    <mergeCell ref="Z2:Z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13</vt:i4>
      </vt:variant>
    </vt:vector>
  </HeadingPairs>
  <TitlesOfParts>
    <vt:vector size="13" baseType="lpstr">
      <vt:lpstr>2556</vt:lpstr>
      <vt:lpstr>2557</vt:lpstr>
      <vt:lpstr>2558</vt:lpstr>
      <vt:lpstr>2559</vt:lpstr>
      <vt:lpstr>2560</vt:lpstr>
      <vt:lpstr>2561</vt:lpstr>
      <vt:lpstr>2562</vt:lpstr>
      <vt:lpstr>2563</vt:lpstr>
      <vt:lpstr>2564</vt:lpstr>
      <vt:lpstr>2565</vt:lpstr>
      <vt:lpstr>2566</vt:lpstr>
      <vt:lpstr>2567</vt:lpstr>
      <vt:lpstr>2568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prpvp</dc:creator>
  <cp:keywords/>
  <dc:description/>
  <cp:lastModifiedBy>ไพฑูรย์ สาสัย</cp:lastModifiedBy>
  <cp:revision/>
  <dcterms:created xsi:type="dcterms:W3CDTF">2008-11-16T21:41:23Z</dcterms:created>
  <dcterms:modified xsi:type="dcterms:W3CDTF">2026-01-22T03:22:57Z</dcterms:modified>
  <cp:category/>
  <cp:contentStatus/>
</cp:coreProperties>
</file>