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เกิดตาย\New folder\"/>
    </mc:Choice>
  </mc:AlternateContent>
  <xr:revisionPtr revIDLastSave="0" documentId="13_ncr:1_{322D9E27-D42D-4A29-B4BE-E4671E81FA5F}" xr6:coauthVersionLast="47" xr6:coauthVersionMax="47" xr10:uidLastSave="{00000000-0000-0000-0000-000000000000}"/>
  <bookViews>
    <workbookView xWindow="-108" yWindow="-108" windowWidth="23256" windowHeight="12456" firstSheet="1" activeTab="12" xr2:uid="{00000000-000D-0000-FFFF-FFFF00000000}"/>
  </bookViews>
  <sheets>
    <sheet name="2556" sheetId="1" r:id="rId1"/>
    <sheet name="2557" sheetId="5" r:id="rId2"/>
    <sheet name="2558" sheetId="6" r:id="rId3"/>
    <sheet name="2559" sheetId="7" r:id="rId4"/>
    <sheet name="2560" sheetId="8" r:id="rId5"/>
    <sheet name="2561" sheetId="9" r:id="rId6"/>
    <sheet name="2562" sheetId="10" r:id="rId7"/>
    <sheet name="2563" sheetId="11" r:id="rId8"/>
    <sheet name="2564" sheetId="12" r:id="rId9"/>
    <sheet name="2565" sheetId="13" r:id="rId10"/>
    <sheet name="2566" sheetId="14" r:id="rId11"/>
    <sheet name="2567" sheetId="15" r:id="rId12"/>
    <sheet name="2568" sheetId="16" r:id="rId1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72" i="16" l="1"/>
  <c r="I72" i="16"/>
  <c r="F72" i="16"/>
  <c r="V71" i="16"/>
  <c r="F71" i="16"/>
  <c r="H71" i="16" s="1"/>
  <c r="I71" i="16" s="1"/>
  <c r="V70" i="16"/>
  <c r="V69" i="16"/>
  <c r="V68" i="16"/>
  <c r="F68" i="16"/>
  <c r="H68" i="16" s="1"/>
  <c r="I68" i="16" s="1"/>
  <c r="V67" i="16"/>
  <c r="F67" i="16"/>
  <c r="H67" i="16" s="1"/>
  <c r="I67" i="16" s="1"/>
  <c r="V66" i="16"/>
  <c r="V65" i="16"/>
  <c r="V64" i="16"/>
  <c r="F64" i="16"/>
  <c r="H64" i="16" s="1"/>
  <c r="I64" i="16" s="1"/>
  <c r="V63" i="16"/>
  <c r="F63" i="16"/>
  <c r="H63" i="16" s="1"/>
  <c r="I63" i="16" s="1"/>
  <c r="V62" i="16"/>
  <c r="V61" i="16"/>
  <c r="V60" i="16"/>
  <c r="F60" i="16"/>
  <c r="H60" i="16" s="1"/>
  <c r="I60" i="16" s="1"/>
  <c r="V59" i="16"/>
  <c r="F59" i="16"/>
  <c r="H59" i="16" s="1"/>
  <c r="I59" i="16" s="1"/>
  <c r="V58" i="16"/>
  <c r="V57" i="16"/>
  <c r="V56" i="16"/>
  <c r="F56" i="16"/>
  <c r="H56" i="16" s="1"/>
  <c r="I56" i="16" s="1"/>
  <c r="V55" i="16"/>
  <c r="F55" i="16"/>
  <c r="H55" i="16" s="1"/>
  <c r="I55" i="16" s="1"/>
  <c r="V54" i="16"/>
  <c r="R54" i="16"/>
  <c r="E48" i="16"/>
  <c r="D48" i="16"/>
  <c r="V47" i="16"/>
  <c r="I47" i="16"/>
  <c r="F47" i="16"/>
  <c r="V46" i="16"/>
  <c r="F46" i="16"/>
  <c r="H46" i="16" s="1"/>
  <c r="I46" i="16" s="1"/>
  <c r="V45" i="16"/>
  <c r="F45" i="16"/>
  <c r="H45" i="16" s="1"/>
  <c r="I45" i="16" s="1"/>
  <c r="V44" i="16"/>
  <c r="F44" i="16"/>
  <c r="H44" i="16" s="1"/>
  <c r="I44" i="16" s="1"/>
  <c r="V43" i="16"/>
  <c r="F43" i="16"/>
  <c r="H43" i="16" s="1"/>
  <c r="I43" i="16" s="1"/>
  <c r="V42" i="16"/>
  <c r="F42" i="16"/>
  <c r="H42" i="16" s="1"/>
  <c r="I42" i="16" s="1"/>
  <c r="V41" i="16"/>
  <c r="F41" i="16"/>
  <c r="H41" i="16" s="1"/>
  <c r="I41" i="16" s="1"/>
  <c r="V40" i="16"/>
  <c r="F40" i="16"/>
  <c r="H40" i="16" s="1"/>
  <c r="I40" i="16" s="1"/>
  <c r="V39" i="16"/>
  <c r="F39" i="16"/>
  <c r="H39" i="16" s="1"/>
  <c r="I39" i="16" s="1"/>
  <c r="V38" i="16"/>
  <c r="F38" i="16"/>
  <c r="H38" i="16" s="1"/>
  <c r="I38" i="16" s="1"/>
  <c r="V37" i="16"/>
  <c r="F37" i="16"/>
  <c r="H37" i="16" s="1"/>
  <c r="I37" i="16" s="1"/>
  <c r="V36" i="16"/>
  <c r="F36" i="16"/>
  <c r="H36" i="16" s="1"/>
  <c r="I36" i="16" s="1"/>
  <c r="V35" i="16"/>
  <c r="F35" i="16"/>
  <c r="H35" i="16" s="1"/>
  <c r="I35" i="16" s="1"/>
  <c r="V34" i="16"/>
  <c r="F34" i="16"/>
  <c r="H34" i="16" s="1"/>
  <c r="I34" i="16" s="1"/>
  <c r="V33" i="16"/>
  <c r="F33" i="16"/>
  <c r="H33" i="16" s="1"/>
  <c r="I33" i="16" s="1"/>
  <c r="V32" i="16"/>
  <c r="F32" i="16"/>
  <c r="H32" i="16" s="1"/>
  <c r="I32" i="16" s="1"/>
  <c r="V31" i="16"/>
  <c r="F31" i="16"/>
  <c r="H31" i="16" s="1"/>
  <c r="I31" i="16" s="1"/>
  <c r="V30" i="16"/>
  <c r="F30" i="16"/>
  <c r="H30" i="16" s="1"/>
  <c r="I30" i="16" s="1"/>
  <c r="V29" i="16"/>
  <c r="R29" i="16"/>
  <c r="F29" i="16"/>
  <c r="H29" i="16" s="1"/>
  <c r="K29" i="16" s="1"/>
  <c r="E23" i="16"/>
  <c r="D23" i="16"/>
  <c r="V22" i="16"/>
  <c r="I22" i="16"/>
  <c r="F22" i="16"/>
  <c r="V21" i="16"/>
  <c r="F21" i="16"/>
  <c r="H21" i="16" s="1"/>
  <c r="I21" i="16" s="1"/>
  <c r="V20" i="16"/>
  <c r="F20" i="16"/>
  <c r="H20" i="16" s="1"/>
  <c r="I20" i="16" s="1"/>
  <c r="V19" i="16"/>
  <c r="F19" i="16"/>
  <c r="H19" i="16" s="1"/>
  <c r="I19" i="16" s="1"/>
  <c r="V18" i="16"/>
  <c r="F18" i="16"/>
  <c r="H18" i="16" s="1"/>
  <c r="I18" i="16" s="1"/>
  <c r="V17" i="16"/>
  <c r="F17" i="16"/>
  <c r="H17" i="16" s="1"/>
  <c r="I17" i="16" s="1"/>
  <c r="V16" i="16"/>
  <c r="F16" i="16"/>
  <c r="H16" i="16" s="1"/>
  <c r="I16" i="16" s="1"/>
  <c r="V15" i="16"/>
  <c r="F15" i="16"/>
  <c r="H15" i="16" s="1"/>
  <c r="I15" i="16" s="1"/>
  <c r="V14" i="16"/>
  <c r="F14" i="16"/>
  <c r="H14" i="16" s="1"/>
  <c r="I14" i="16" s="1"/>
  <c r="V13" i="16"/>
  <c r="I13" i="16"/>
  <c r="F13" i="16"/>
  <c r="H13" i="16" s="1"/>
  <c r="V12" i="16"/>
  <c r="F12" i="16"/>
  <c r="H12" i="16" s="1"/>
  <c r="I12" i="16" s="1"/>
  <c r="V11" i="16"/>
  <c r="F11" i="16"/>
  <c r="H11" i="16" s="1"/>
  <c r="I11" i="16" s="1"/>
  <c r="V10" i="16"/>
  <c r="F10" i="16"/>
  <c r="H10" i="16" s="1"/>
  <c r="I10" i="16" s="1"/>
  <c r="V9" i="16"/>
  <c r="F9" i="16"/>
  <c r="H9" i="16" s="1"/>
  <c r="I9" i="16" s="1"/>
  <c r="V8" i="16"/>
  <c r="I8" i="16"/>
  <c r="H8" i="16"/>
  <c r="F8" i="16"/>
  <c r="V7" i="16"/>
  <c r="F7" i="16"/>
  <c r="H7" i="16" s="1"/>
  <c r="I7" i="16" s="1"/>
  <c r="V6" i="16"/>
  <c r="F6" i="16"/>
  <c r="H6" i="16" s="1"/>
  <c r="I6" i="16" s="1"/>
  <c r="V5" i="16"/>
  <c r="F5" i="16"/>
  <c r="H5" i="16" s="1"/>
  <c r="I5" i="16" s="1"/>
  <c r="V4" i="16"/>
  <c r="R4" i="16"/>
  <c r="H4" i="16"/>
  <c r="F4" i="16"/>
  <c r="V72" i="15"/>
  <c r="I72" i="15"/>
  <c r="V71" i="15"/>
  <c r="V70" i="15"/>
  <c r="V69" i="15"/>
  <c r="F69" i="15"/>
  <c r="H69" i="15" s="1"/>
  <c r="I69" i="15" s="1"/>
  <c r="V68" i="15"/>
  <c r="V67" i="15"/>
  <c r="F67" i="15"/>
  <c r="H67" i="15" s="1"/>
  <c r="I67" i="15" s="1"/>
  <c r="V66" i="15"/>
  <c r="V65" i="15"/>
  <c r="F65" i="15"/>
  <c r="H65" i="15" s="1"/>
  <c r="I65" i="15" s="1"/>
  <c r="V64" i="15"/>
  <c r="V63" i="15"/>
  <c r="F63" i="15"/>
  <c r="H63" i="15" s="1"/>
  <c r="I63" i="15" s="1"/>
  <c r="V62" i="15"/>
  <c r="V61" i="15"/>
  <c r="F61" i="15"/>
  <c r="H61" i="15" s="1"/>
  <c r="I61" i="15" s="1"/>
  <c r="V60" i="15"/>
  <c r="V59" i="15"/>
  <c r="F59" i="15"/>
  <c r="H59" i="15" s="1"/>
  <c r="I59" i="15" s="1"/>
  <c r="V58" i="15"/>
  <c r="V57" i="15"/>
  <c r="F57" i="15"/>
  <c r="H57" i="15" s="1"/>
  <c r="I57" i="15" s="1"/>
  <c r="V56" i="15"/>
  <c r="V55" i="15"/>
  <c r="F55" i="15"/>
  <c r="H55" i="15" s="1"/>
  <c r="I55" i="15" s="1"/>
  <c r="V54" i="15"/>
  <c r="R54" i="15"/>
  <c r="D73" i="15"/>
  <c r="E48" i="15"/>
  <c r="D48" i="15"/>
  <c r="V47" i="15"/>
  <c r="I47" i="15"/>
  <c r="F47" i="15"/>
  <c r="V46" i="15"/>
  <c r="F46" i="15"/>
  <c r="H46" i="15" s="1"/>
  <c r="I46" i="15" s="1"/>
  <c r="V45" i="15"/>
  <c r="F45" i="15"/>
  <c r="H45" i="15" s="1"/>
  <c r="I45" i="15" s="1"/>
  <c r="V44" i="15"/>
  <c r="F44" i="15"/>
  <c r="H44" i="15" s="1"/>
  <c r="I44" i="15" s="1"/>
  <c r="V43" i="15"/>
  <c r="F43" i="15"/>
  <c r="H43" i="15" s="1"/>
  <c r="I43" i="15" s="1"/>
  <c r="V42" i="15"/>
  <c r="F42" i="15"/>
  <c r="H42" i="15" s="1"/>
  <c r="I42" i="15" s="1"/>
  <c r="V41" i="15"/>
  <c r="F41" i="15"/>
  <c r="H41" i="15" s="1"/>
  <c r="I41" i="15" s="1"/>
  <c r="V40" i="15"/>
  <c r="F40" i="15"/>
  <c r="H40" i="15" s="1"/>
  <c r="I40" i="15" s="1"/>
  <c r="V39" i="15"/>
  <c r="F39" i="15"/>
  <c r="H39" i="15" s="1"/>
  <c r="I39" i="15" s="1"/>
  <c r="V38" i="15"/>
  <c r="H38" i="15"/>
  <c r="I38" i="15" s="1"/>
  <c r="F38" i="15"/>
  <c r="V37" i="15"/>
  <c r="F37" i="15"/>
  <c r="H37" i="15" s="1"/>
  <c r="I37" i="15" s="1"/>
  <c r="V36" i="15"/>
  <c r="F36" i="15"/>
  <c r="H36" i="15" s="1"/>
  <c r="I36" i="15" s="1"/>
  <c r="V35" i="15"/>
  <c r="F35" i="15"/>
  <c r="H35" i="15" s="1"/>
  <c r="I35" i="15" s="1"/>
  <c r="V34" i="15"/>
  <c r="F34" i="15"/>
  <c r="H34" i="15" s="1"/>
  <c r="I34" i="15" s="1"/>
  <c r="V33" i="15"/>
  <c r="F33" i="15"/>
  <c r="H33" i="15" s="1"/>
  <c r="I33" i="15" s="1"/>
  <c r="V32" i="15"/>
  <c r="F32" i="15"/>
  <c r="H32" i="15" s="1"/>
  <c r="I32" i="15" s="1"/>
  <c r="V31" i="15"/>
  <c r="F31" i="15"/>
  <c r="H31" i="15" s="1"/>
  <c r="I31" i="15" s="1"/>
  <c r="V30" i="15"/>
  <c r="F30" i="15"/>
  <c r="H30" i="15" s="1"/>
  <c r="I30" i="15" s="1"/>
  <c r="V29" i="15"/>
  <c r="R29" i="15"/>
  <c r="F29" i="15"/>
  <c r="H29" i="15" s="1"/>
  <c r="E23" i="15"/>
  <c r="D23" i="15"/>
  <c r="V22" i="15"/>
  <c r="I22" i="15"/>
  <c r="F22" i="15"/>
  <c r="V21" i="15"/>
  <c r="F21" i="15"/>
  <c r="H21" i="15" s="1"/>
  <c r="I21" i="15" s="1"/>
  <c r="V20" i="15"/>
  <c r="F20" i="15"/>
  <c r="H20" i="15" s="1"/>
  <c r="I20" i="15" s="1"/>
  <c r="V19" i="15"/>
  <c r="F19" i="15"/>
  <c r="H19" i="15" s="1"/>
  <c r="I19" i="15" s="1"/>
  <c r="V18" i="15"/>
  <c r="F18" i="15"/>
  <c r="H18" i="15" s="1"/>
  <c r="I18" i="15" s="1"/>
  <c r="V17" i="15"/>
  <c r="H17" i="15"/>
  <c r="I17" i="15" s="1"/>
  <c r="F17" i="15"/>
  <c r="V16" i="15"/>
  <c r="F16" i="15"/>
  <c r="H16" i="15" s="1"/>
  <c r="I16" i="15" s="1"/>
  <c r="V15" i="15"/>
  <c r="F15" i="15"/>
  <c r="H15" i="15" s="1"/>
  <c r="I15" i="15" s="1"/>
  <c r="V14" i="15"/>
  <c r="H14" i="15"/>
  <c r="I14" i="15" s="1"/>
  <c r="F14" i="15"/>
  <c r="V13" i="15"/>
  <c r="F13" i="15"/>
  <c r="H13" i="15" s="1"/>
  <c r="I13" i="15" s="1"/>
  <c r="V12" i="15"/>
  <c r="F12" i="15"/>
  <c r="H12" i="15" s="1"/>
  <c r="I12" i="15" s="1"/>
  <c r="V11" i="15"/>
  <c r="F11" i="15"/>
  <c r="H11" i="15" s="1"/>
  <c r="I11" i="15" s="1"/>
  <c r="V10" i="15"/>
  <c r="F10" i="15"/>
  <c r="H10" i="15" s="1"/>
  <c r="I10" i="15" s="1"/>
  <c r="V9" i="15"/>
  <c r="F9" i="15"/>
  <c r="H9" i="15" s="1"/>
  <c r="I9" i="15" s="1"/>
  <c r="V8" i="15"/>
  <c r="H8" i="15"/>
  <c r="I8" i="15" s="1"/>
  <c r="F8" i="15"/>
  <c r="V7" i="15"/>
  <c r="F7" i="15"/>
  <c r="H7" i="15" s="1"/>
  <c r="I7" i="15" s="1"/>
  <c r="V6" i="15"/>
  <c r="F6" i="15"/>
  <c r="H6" i="15" s="1"/>
  <c r="I6" i="15" s="1"/>
  <c r="V5" i="15"/>
  <c r="F5" i="15"/>
  <c r="H5" i="15" s="1"/>
  <c r="I5" i="15" s="1"/>
  <c r="V4" i="15"/>
  <c r="R4" i="15"/>
  <c r="H4" i="15"/>
  <c r="K4" i="15" s="1"/>
  <c r="F4" i="15"/>
  <c r="V72" i="14"/>
  <c r="I72" i="14"/>
  <c r="E72" i="14"/>
  <c r="D72" i="14"/>
  <c r="V71" i="14"/>
  <c r="E71" i="14"/>
  <c r="D71" i="14"/>
  <c r="V70" i="14"/>
  <c r="E70" i="14"/>
  <c r="D70" i="14"/>
  <c r="V69" i="14"/>
  <c r="E69" i="14"/>
  <c r="D69" i="14"/>
  <c r="V68" i="14"/>
  <c r="E68" i="14"/>
  <c r="F68" i="14" s="1"/>
  <c r="H68" i="14" s="1"/>
  <c r="I68" i="14" s="1"/>
  <c r="D68" i="14"/>
  <c r="V67" i="14"/>
  <c r="E67" i="14"/>
  <c r="D67" i="14"/>
  <c r="V66" i="14"/>
  <c r="E66" i="14"/>
  <c r="D66" i="14"/>
  <c r="V65" i="14"/>
  <c r="E65" i="14"/>
  <c r="D65" i="14"/>
  <c r="V64" i="14"/>
  <c r="E64" i="14"/>
  <c r="F64" i="14" s="1"/>
  <c r="H64" i="14" s="1"/>
  <c r="I64" i="14" s="1"/>
  <c r="D64" i="14"/>
  <c r="V63" i="14"/>
  <c r="E63" i="14"/>
  <c r="D63" i="14"/>
  <c r="V62" i="14"/>
  <c r="E62" i="14"/>
  <c r="D62" i="14"/>
  <c r="V61" i="14"/>
  <c r="E61" i="14"/>
  <c r="D61" i="14"/>
  <c r="V60" i="14"/>
  <c r="E60" i="14"/>
  <c r="D60" i="14"/>
  <c r="V59" i="14"/>
  <c r="E59" i="14"/>
  <c r="D59" i="14"/>
  <c r="V58" i="14"/>
  <c r="E58" i="14"/>
  <c r="D58" i="14"/>
  <c r="V57" i="14"/>
  <c r="E57" i="14"/>
  <c r="D57" i="14"/>
  <c r="V56" i="14"/>
  <c r="E56" i="14"/>
  <c r="D56" i="14"/>
  <c r="V55" i="14"/>
  <c r="E55" i="14"/>
  <c r="D55" i="14"/>
  <c r="V54" i="14"/>
  <c r="R54" i="14"/>
  <c r="E54" i="14"/>
  <c r="D54" i="14"/>
  <c r="E48" i="14"/>
  <c r="D48" i="14"/>
  <c r="V47" i="14"/>
  <c r="I47" i="14"/>
  <c r="F47" i="14"/>
  <c r="V46" i="14"/>
  <c r="H46" i="14"/>
  <c r="I46" i="14" s="1"/>
  <c r="F46" i="14"/>
  <c r="V45" i="14"/>
  <c r="F45" i="14"/>
  <c r="H45" i="14" s="1"/>
  <c r="I45" i="14" s="1"/>
  <c r="V44" i="14"/>
  <c r="F44" i="14"/>
  <c r="H44" i="14" s="1"/>
  <c r="I44" i="14" s="1"/>
  <c r="V43" i="14"/>
  <c r="F43" i="14"/>
  <c r="H43" i="14" s="1"/>
  <c r="I43" i="14" s="1"/>
  <c r="V42" i="14"/>
  <c r="F42" i="14"/>
  <c r="H42" i="14" s="1"/>
  <c r="I42" i="14" s="1"/>
  <c r="V41" i="14"/>
  <c r="F41" i="14"/>
  <c r="H41" i="14" s="1"/>
  <c r="I41" i="14" s="1"/>
  <c r="V40" i="14"/>
  <c r="F40" i="14"/>
  <c r="H40" i="14" s="1"/>
  <c r="I40" i="14" s="1"/>
  <c r="V39" i="14"/>
  <c r="F39" i="14"/>
  <c r="H39" i="14" s="1"/>
  <c r="I39" i="14" s="1"/>
  <c r="V38" i="14"/>
  <c r="F38" i="14"/>
  <c r="H38" i="14" s="1"/>
  <c r="I38" i="14" s="1"/>
  <c r="V37" i="14"/>
  <c r="F37" i="14"/>
  <c r="H37" i="14" s="1"/>
  <c r="I37" i="14" s="1"/>
  <c r="V36" i="14"/>
  <c r="F36" i="14"/>
  <c r="H36" i="14" s="1"/>
  <c r="I36" i="14" s="1"/>
  <c r="V35" i="14"/>
  <c r="F35" i="14"/>
  <c r="H35" i="14" s="1"/>
  <c r="I35" i="14" s="1"/>
  <c r="V34" i="14"/>
  <c r="F34" i="14"/>
  <c r="H34" i="14" s="1"/>
  <c r="I34" i="14" s="1"/>
  <c r="V33" i="14"/>
  <c r="F33" i="14"/>
  <c r="H33" i="14" s="1"/>
  <c r="I33" i="14" s="1"/>
  <c r="V32" i="14"/>
  <c r="F32" i="14"/>
  <c r="H32" i="14" s="1"/>
  <c r="I32" i="14" s="1"/>
  <c r="V31" i="14"/>
  <c r="F31" i="14"/>
  <c r="H31" i="14" s="1"/>
  <c r="I31" i="14" s="1"/>
  <c r="V30" i="14"/>
  <c r="F30" i="14"/>
  <c r="H30" i="14" s="1"/>
  <c r="I30" i="14" s="1"/>
  <c r="V29" i="14"/>
  <c r="R29" i="14"/>
  <c r="F29" i="14"/>
  <c r="H29" i="14" s="1"/>
  <c r="E23" i="14"/>
  <c r="D23" i="14"/>
  <c r="V22" i="14"/>
  <c r="I22" i="14"/>
  <c r="F22" i="14"/>
  <c r="V21" i="14"/>
  <c r="F21" i="14"/>
  <c r="H21" i="14" s="1"/>
  <c r="I21" i="14" s="1"/>
  <c r="V20" i="14"/>
  <c r="F20" i="14"/>
  <c r="H20" i="14" s="1"/>
  <c r="I20" i="14" s="1"/>
  <c r="V19" i="14"/>
  <c r="F19" i="14"/>
  <c r="H19" i="14" s="1"/>
  <c r="I19" i="14" s="1"/>
  <c r="V18" i="14"/>
  <c r="F18" i="14"/>
  <c r="H18" i="14" s="1"/>
  <c r="I18" i="14" s="1"/>
  <c r="V17" i="14"/>
  <c r="F17" i="14"/>
  <c r="H17" i="14" s="1"/>
  <c r="I17" i="14" s="1"/>
  <c r="V16" i="14"/>
  <c r="F16" i="14"/>
  <c r="H16" i="14" s="1"/>
  <c r="I16" i="14" s="1"/>
  <c r="V15" i="14"/>
  <c r="F15" i="14"/>
  <c r="H15" i="14" s="1"/>
  <c r="I15" i="14" s="1"/>
  <c r="V14" i="14"/>
  <c r="F14" i="14"/>
  <c r="H14" i="14" s="1"/>
  <c r="I14" i="14" s="1"/>
  <c r="V13" i="14"/>
  <c r="F13" i="14"/>
  <c r="H13" i="14" s="1"/>
  <c r="I13" i="14" s="1"/>
  <c r="V12" i="14"/>
  <c r="F12" i="14"/>
  <c r="H12" i="14" s="1"/>
  <c r="I12" i="14" s="1"/>
  <c r="V11" i="14"/>
  <c r="F11" i="14"/>
  <c r="H11" i="14" s="1"/>
  <c r="I11" i="14" s="1"/>
  <c r="V10" i="14"/>
  <c r="F10" i="14"/>
  <c r="H10" i="14" s="1"/>
  <c r="I10" i="14" s="1"/>
  <c r="V9" i="14"/>
  <c r="F9" i="14"/>
  <c r="H9" i="14" s="1"/>
  <c r="I9" i="14" s="1"/>
  <c r="V8" i="14"/>
  <c r="F8" i="14"/>
  <c r="H8" i="14" s="1"/>
  <c r="I8" i="14" s="1"/>
  <c r="V7" i="14"/>
  <c r="F7" i="14"/>
  <c r="H7" i="14" s="1"/>
  <c r="I7" i="14" s="1"/>
  <c r="V6" i="14"/>
  <c r="F6" i="14"/>
  <c r="H6" i="14" s="1"/>
  <c r="I6" i="14" s="1"/>
  <c r="V5" i="14"/>
  <c r="F5" i="14"/>
  <c r="H5" i="14" s="1"/>
  <c r="I5" i="14" s="1"/>
  <c r="V4" i="14"/>
  <c r="R4" i="14"/>
  <c r="F4" i="14"/>
  <c r="H4" i="14" s="1"/>
  <c r="V72" i="13"/>
  <c r="I72" i="13"/>
  <c r="E72" i="13"/>
  <c r="D72" i="13"/>
  <c r="V71" i="13"/>
  <c r="E71" i="13"/>
  <c r="D71" i="13"/>
  <c r="F71" i="13" s="1"/>
  <c r="H71" i="13" s="1"/>
  <c r="I71" i="13" s="1"/>
  <c r="V70" i="13"/>
  <c r="E70" i="13"/>
  <c r="D70" i="13"/>
  <c r="V69" i="13"/>
  <c r="E69" i="13"/>
  <c r="D69" i="13"/>
  <c r="V68" i="13"/>
  <c r="E68" i="13"/>
  <c r="F68" i="13" s="1"/>
  <c r="H68" i="13" s="1"/>
  <c r="I68" i="13" s="1"/>
  <c r="D68" i="13"/>
  <c r="V67" i="13"/>
  <c r="E67" i="13"/>
  <c r="F67" i="13" s="1"/>
  <c r="H67" i="13" s="1"/>
  <c r="I67" i="13" s="1"/>
  <c r="D67" i="13"/>
  <c r="V66" i="13"/>
  <c r="E66" i="13"/>
  <c r="D66" i="13"/>
  <c r="V65" i="13"/>
  <c r="E65" i="13"/>
  <c r="D65" i="13"/>
  <c r="V64" i="13"/>
  <c r="E64" i="13"/>
  <c r="D64" i="13"/>
  <c r="V63" i="13"/>
  <c r="E63" i="13"/>
  <c r="D63" i="13"/>
  <c r="V62" i="13"/>
  <c r="E62" i="13"/>
  <c r="D62" i="13"/>
  <c r="V61" i="13"/>
  <c r="E61" i="13"/>
  <c r="D61" i="13"/>
  <c r="V60" i="13"/>
  <c r="E60" i="13"/>
  <c r="D60" i="13"/>
  <c r="V59" i="13"/>
  <c r="E59" i="13"/>
  <c r="D59" i="13"/>
  <c r="V58" i="13"/>
  <c r="E58" i="13"/>
  <c r="D58" i="13"/>
  <c r="V57" i="13"/>
  <c r="E57" i="13"/>
  <c r="D57" i="13"/>
  <c r="V56" i="13"/>
  <c r="E56" i="13"/>
  <c r="D56" i="13"/>
  <c r="V55" i="13"/>
  <c r="E55" i="13"/>
  <c r="D55" i="13"/>
  <c r="V54" i="13"/>
  <c r="R54" i="13"/>
  <c r="E54" i="13"/>
  <c r="D54" i="13"/>
  <c r="E48" i="13"/>
  <c r="D48" i="13"/>
  <c r="V47" i="13"/>
  <c r="I47" i="13"/>
  <c r="F47" i="13"/>
  <c r="V46" i="13"/>
  <c r="F46" i="13"/>
  <c r="H46" i="13" s="1"/>
  <c r="I46" i="13" s="1"/>
  <c r="V45" i="13"/>
  <c r="F45" i="13"/>
  <c r="H45" i="13" s="1"/>
  <c r="I45" i="13" s="1"/>
  <c r="V44" i="13"/>
  <c r="F44" i="13"/>
  <c r="H44" i="13" s="1"/>
  <c r="I44" i="13" s="1"/>
  <c r="V43" i="13"/>
  <c r="F43" i="13"/>
  <c r="H43" i="13" s="1"/>
  <c r="I43" i="13" s="1"/>
  <c r="V42" i="13"/>
  <c r="F42" i="13"/>
  <c r="H42" i="13" s="1"/>
  <c r="I42" i="13" s="1"/>
  <c r="V41" i="13"/>
  <c r="F41" i="13"/>
  <c r="H41" i="13" s="1"/>
  <c r="I41" i="13" s="1"/>
  <c r="V40" i="13"/>
  <c r="F40" i="13"/>
  <c r="H40" i="13" s="1"/>
  <c r="I40" i="13" s="1"/>
  <c r="V39" i="13"/>
  <c r="F39" i="13"/>
  <c r="H39" i="13" s="1"/>
  <c r="I39" i="13" s="1"/>
  <c r="V38" i="13"/>
  <c r="F38" i="13"/>
  <c r="H38" i="13" s="1"/>
  <c r="I38" i="13" s="1"/>
  <c r="V37" i="13"/>
  <c r="F37" i="13"/>
  <c r="H37" i="13" s="1"/>
  <c r="I37" i="13" s="1"/>
  <c r="V36" i="13"/>
  <c r="F36" i="13"/>
  <c r="H36" i="13" s="1"/>
  <c r="I36" i="13" s="1"/>
  <c r="V35" i="13"/>
  <c r="F35" i="13"/>
  <c r="H35" i="13" s="1"/>
  <c r="I35" i="13" s="1"/>
  <c r="V34" i="13"/>
  <c r="F34" i="13"/>
  <c r="H34" i="13" s="1"/>
  <c r="I34" i="13" s="1"/>
  <c r="V33" i="13"/>
  <c r="F33" i="13"/>
  <c r="H33" i="13" s="1"/>
  <c r="I33" i="13" s="1"/>
  <c r="V32" i="13"/>
  <c r="F32" i="13"/>
  <c r="H32" i="13" s="1"/>
  <c r="I32" i="13" s="1"/>
  <c r="V31" i="13"/>
  <c r="F31" i="13"/>
  <c r="H31" i="13" s="1"/>
  <c r="I31" i="13" s="1"/>
  <c r="V30" i="13"/>
  <c r="F30" i="13"/>
  <c r="H30" i="13" s="1"/>
  <c r="I30" i="13" s="1"/>
  <c r="V29" i="13"/>
  <c r="R29" i="13"/>
  <c r="F29" i="13"/>
  <c r="H29" i="13" s="1"/>
  <c r="I29" i="13" s="1"/>
  <c r="J30" i="13" s="1"/>
  <c r="E23" i="13"/>
  <c r="D23" i="13"/>
  <c r="V22" i="13"/>
  <c r="I22" i="13"/>
  <c r="F22" i="13"/>
  <c r="V21" i="13"/>
  <c r="F21" i="13"/>
  <c r="H21" i="13" s="1"/>
  <c r="I21" i="13" s="1"/>
  <c r="V20" i="13"/>
  <c r="F20" i="13"/>
  <c r="H20" i="13" s="1"/>
  <c r="I20" i="13" s="1"/>
  <c r="V19" i="13"/>
  <c r="F19" i="13"/>
  <c r="H19" i="13" s="1"/>
  <c r="I19" i="13" s="1"/>
  <c r="V18" i="13"/>
  <c r="F18" i="13"/>
  <c r="H18" i="13" s="1"/>
  <c r="I18" i="13" s="1"/>
  <c r="V17" i="13"/>
  <c r="H17" i="13"/>
  <c r="I17" i="13" s="1"/>
  <c r="F17" i="13"/>
  <c r="V16" i="13"/>
  <c r="F16" i="13"/>
  <c r="H16" i="13" s="1"/>
  <c r="I16" i="13" s="1"/>
  <c r="V15" i="13"/>
  <c r="F15" i="13"/>
  <c r="H15" i="13" s="1"/>
  <c r="I15" i="13" s="1"/>
  <c r="V14" i="13"/>
  <c r="F14" i="13"/>
  <c r="H14" i="13" s="1"/>
  <c r="I14" i="13" s="1"/>
  <c r="V13" i="13"/>
  <c r="F13" i="13"/>
  <c r="H13" i="13" s="1"/>
  <c r="I13" i="13" s="1"/>
  <c r="V12" i="13"/>
  <c r="F12" i="13"/>
  <c r="H12" i="13" s="1"/>
  <c r="I12" i="13" s="1"/>
  <c r="V11" i="13"/>
  <c r="F11" i="13"/>
  <c r="H11" i="13" s="1"/>
  <c r="I11" i="13" s="1"/>
  <c r="V10" i="13"/>
  <c r="F10" i="13"/>
  <c r="H10" i="13" s="1"/>
  <c r="I10" i="13" s="1"/>
  <c r="V9" i="13"/>
  <c r="H9" i="13"/>
  <c r="I9" i="13" s="1"/>
  <c r="F9" i="13"/>
  <c r="V8" i="13"/>
  <c r="F8" i="13"/>
  <c r="H8" i="13" s="1"/>
  <c r="I8" i="13" s="1"/>
  <c r="V7" i="13"/>
  <c r="F7" i="13"/>
  <c r="H7" i="13" s="1"/>
  <c r="I7" i="13" s="1"/>
  <c r="V6" i="13"/>
  <c r="F6" i="13"/>
  <c r="H6" i="13" s="1"/>
  <c r="I6" i="13" s="1"/>
  <c r="V5" i="13"/>
  <c r="F5" i="13"/>
  <c r="H5" i="13" s="1"/>
  <c r="I5" i="13" s="1"/>
  <c r="V4" i="13"/>
  <c r="R4" i="13"/>
  <c r="F4" i="13"/>
  <c r="H4" i="13" s="1"/>
  <c r="V72" i="12"/>
  <c r="I72" i="12"/>
  <c r="E72" i="12"/>
  <c r="D72" i="12"/>
  <c r="V71" i="12"/>
  <c r="E71" i="12"/>
  <c r="D71" i="12"/>
  <c r="V70" i="12"/>
  <c r="E70" i="12"/>
  <c r="D70" i="12"/>
  <c r="V69" i="12"/>
  <c r="E69" i="12"/>
  <c r="D69" i="12"/>
  <c r="V68" i="12"/>
  <c r="E68" i="12"/>
  <c r="D68" i="12"/>
  <c r="V67" i="12"/>
  <c r="E67" i="12"/>
  <c r="D67" i="12"/>
  <c r="V66" i="12"/>
  <c r="E66" i="12"/>
  <c r="D66" i="12"/>
  <c r="V65" i="12"/>
  <c r="E65" i="12"/>
  <c r="D65" i="12"/>
  <c r="V64" i="12"/>
  <c r="E64" i="12"/>
  <c r="D64" i="12"/>
  <c r="V63" i="12"/>
  <c r="E63" i="12"/>
  <c r="D63" i="12"/>
  <c r="V62" i="12"/>
  <c r="E62" i="12"/>
  <c r="D62" i="12"/>
  <c r="V61" i="12"/>
  <c r="E61" i="12"/>
  <c r="D61" i="12"/>
  <c r="V60" i="12"/>
  <c r="E60" i="12"/>
  <c r="D60" i="12"/>
  <c r="V59" i="12"/>
  <c r="E59" i="12"/>
  <c r="F59" i="12" s="1"/>
  <c r="H59" i="12" s="1"/>
  <c r="I59" i="12" s="1"/>
  <c r="D59" i="12"/>
  <c r="V58" i="12"/>
  <c r="E58" i="12"/>
  <c r="D58" i="12"/>
  <c r="V57" i="12"/>
  <c r="E57" i="12"/>
  <c r="D57" i="12"/>
  <c r="V56" i="12"/>
  <c r="E56" i="12"/>
  <c r="D56" i="12"/>
  <c r="V55" i="12"/>
  <c r="E55" i="12"/>
  <c r="F55" i="12" s="1"/>
  <c r="H55" i="12" s="1"/>
  <c r="I55" i="12" s="1"/>
  <c r="D55" i="12"/>
  <c r="V54" i="12"/>
  <c r="R54" i="12"/>
  <c r="E54" i="12"/>
  <c r="F54" i="12" s="1"/>
  <c r="H54" i="12" s="1"/>
  <c r="D54" i="12"/>
  <c r="E48" i="12"/>
  <c r="D48" i="12"/>
  <c r="V47" i="12"/>
  <c r="I47" i="12"/>
  <c r="F47" i="12"/>
  <c r="V46" i="12"/>
  <c r="F46" i="12"/>
  <c r="H46" i="12" s="1"/>
  <c r="I46" i="12" s="1"/>
  <c r="V45" i="12"/>
  <c r="F45" i="12"/>
  <c r="H45" i="12" s="1"/>
  <c r="I45" i="12" s="1"/>
  <c r="V44" i="12"/>
  <c r="F44" i="12"/>
  <c r="H44" i="12" s="1"/>
  <c r="I44" i="12" s="1"/>
  <c r="V43" i="12"/>
  <c r="F43" i="12"/>
  <c r="H43" i="12" s="1"/>
  <c r="I43" i="12" s="1"/>
  <c r="V42" i="12"/>
  <c r="H42" i="12"/>
  <c r="I42" i="12" s="1"/>
  <c r="F42" i="12"/>
  <c r="V41" i="12"/>
  <c r="F41" i="12"/>
  <c r="H41" i="12" s="1"/>
  <c r="I41" i="12" s="1"/>
  <c r="V40" i="12"/>
  <c r="F40" i="12"/>
  <c r="H40" i="12" s="1"/>
  <c r="I40" i="12" s="1"/>
  <c r="V39" i="12"/>
  <c r="F39" i="12"/>
  <c r="H39" i="12" s="1"/>
  <c r="I39" i="12" s="1"/>
  <c r="V38" i="12"/>
  <c r="F38" i="12"/>
  <c r="H38" i="12" s="1"/>
  <c r="I38" i="12" s="1"/>
  <c r="V37" i="12"/>
  <c r="F37" i="12"/>
  <c r="H37" i="12" s="1"/>
  <c r="I37" i="12" s="1"/>
  <c r="V36" i="12"/>
  <c r="H36" i="12"/>
  <c r="I36" i="12" s="1"/>
  <c r="F36" i="12"/>
  <c r="V35" i="12"/>
  <c r="F35" i="12"/>
  <c r="H35" i="12" s="1"/>
  <c r="I35" i="12" s="1"/>
  <c r="V34" i="12"/>
  <c r="F34" i="12"/>
  <c r="H34" i="12" s="1"/>
  <c r="I34" i="12" s="1"/>
  <c r="V33" i="12"/>
  <c r="F33" i="12"/>
  <c r="H33" i="12" s="1"/>
  <c r="I33" i="12" s="1"/>
  <c r="V32" i="12"/>
  <c r="F32" i="12"/>
  <c r="H32" i="12" s="1"/>
  <c r="I32" i="12" s="1"/>
  <c r="V31" i="12"/>
  <c r="H31" i="12"/>
  <c r="I31" i="12" s="1"/>
  <c r="F31" i="12"/>
  <c r="V30" i="12"/>
  <c r="F30" i="12"/>
  <c r="H30" i="12" s="1"/>
  <c r="I30" i="12" s="1"/>
  <c r="V29" i="12"/>
  <c r="R29" i="12"/>
  <c r="F29" i="12"/>
  <c r="H29" i="12" s="1"/>
  <c r="K29" i="12" s="1"/>
  <c r="E23" i="12"/>
  <c r="D23" i="12"/>
  <c r="V22" i="12"/>
  <c r="I22" i="12"/>
  <c r="F22" i="12"/>
  <c r="V21" i="12"/>
  <c r="F21" i="12"/>
  <c r="H21" i="12" s="1"/>
  <c r="I21" i="12" s="1"/>
  <c r="V20" i="12"/>
  <c r="F20" i="12"/>
  <c r="H20" i="12" s="1"/>
  <c r="I20" i="12" s="1"/>
  <c r="V19" i="12"/>
  <c r="F19" i="12"/>
  <c r="H19" i="12" s="1"/>
  <c r="I19" i="12" s="1"/>
  <c r="V18" i="12"/>
  <c r="F18" i="12"/>
  <c r="H18" i="12" s="1"/>
  <c r="I18" i="12" s="1"/>
  <c r="V17" i="12"/>
  <c r="F17" i="12"/>
  <c r="H17" i="12" s="1"/>
  <c r="I17" i="12" s="1"/>
  <c r="V16" i="12"/>
  <c r="F16" i="12"/>
  <c r="H16" i="12" s="1"/>
  <c r="I16" i="12" s="1"/>
  <c r="V15" i="12"/>
  <c r="F15" i="12"/>
  <c r="H15" i="12" s="1"/>
  <c r="I15" i="12" s="1"/>
  <c r="V14" i="12"/>
  <c r="F14" i="12"/>
  <c r="H14" i="12" s="1"/>
  <c r="I14" i="12" s="1"/>
  <c r="V13" i="12"/>
  <c r="F13" i="12"/>
  <c r="H13" i="12" s="1"/>
  <c r="I13" i="12" s="1"/>
  <c r="V12" i="12"/>
  <c r="F12" i="12"/>
  <c r="H12" i="12" s="1"/>
  <c r="I12" i="12" s="1"/>
  <c r="V11" i="12"/>
  <c r="F11" i="12"/>
  <c r="H11" i="12" s="1"/>
  <c r="I11" i="12" s="1"/>
  <c r="V10" i="12"/>
  <c r="F10" i="12"/>
  <c r="H10" i="12" s="1"/>
  <c r="I10" i="12" s="1"/>
  <c r="V9" i="12"/>
  <c r="F9" i="12"/>
  <c r="H9" i="12" s="1"/>
  <c r="I9" i="12" s="1"/>
  <c r="V8" i="12"/>
  <c r="F8" i="12"/>
  <c r="H8" i="12" s="1"/>
  <c r="I8" i="12" s="1"/>
  <c r="V7" i="12"/>
  <c r="F7" i="12"/>
  <c r="H7" i="12" s="1"/>
  <c r="I7" i="12" s="1"/>
  <c r="V6" i="12"/>
  <c r="F6" i="12"/>
  <c r="H6" i="12" s="1"/>
  <c r="I6" i="12" s="1"/>
  <c r="V5" i="12"/>
  <c r="F5" i="12"/>
  <c r="H5" i="12" s="1"/>
  <c r="I5" i="12" s="1"/>
  <c r="V4" i="12"/>
  <c r="R4" i="12"/>
  <c r="F4" i="12"/>
  <c r="H4" i="12" s="1"/>
  <c r="V72" i="11"/>
  <c r="I72" i="11"/>
  <c r="E72" i="11"/>
  <c r="D72" i="11"/>
  <c r="V71" i="11"/>
  <c r="E71" i="11"/>
  <c r="D71" i="11"/>
  <c r="V70" i="11"/>
  <c r="E70" i="11"/>
  <c r="D70" i="11"/>
  <c r="V69" i="11"/>
  <c r="E69" i="11"/>
  <c r="D69" i="11"/>
  <c r="V68" i="11"/>
  <c r="E68" i="11"/>
  <c r="F68" i="11" s="1"/>
  <c r="H68" i="11" s="1"/>
  <c r="I68" i="11" s="1"/>
  <c r="D68" i="11"/>
  <c r="V67" i="11"/>
  <c r="E67" i="11"/>
  <c r="F67" i="11" s="1"/>
  <c r="H67" i="11" s="1"/>
  <c r="I67" i="11" s="1"/>
  <c r="D67" i="11"/>
  <c r="V66" i="11"/>
  <c r="E66" i="11"/>
  <c r="D66" i="11"/>
  <c r="V65" i="11"/>
  <c r="E65" i="11"/>
  <c r="D65" i="11"/>
  <c r="V64" i="11"/>
  <c r="E64" i="11"/>
  <c r="D64" i="11"/>
  <c r="V63" i="11"/>
  <c r="E63" i="11"/>
  <c r="D63" i="11"/>
  <c r="V62" i="11"/>
  <c r="E62" i="11"/>
  <c r="D62" i="11"/>
  <c r="V61" i="11"/>
  <c r="E61" i="11"/>
  <c r="D61" i="11"/>
  <c r="F61" i="11" s="1"/>
  <c r="H61" i="11" s="1"/>
  <c r="I61" i="11" s="1"/>
  <c r="V60" i="11"/>
  <c r="E60" i="11"/>
  <c r="D60" i="11"/>
  <c r="V59" i="11"/>
  <c r="E59" i="11"/>
  <c r="D59" i="11"/>
  <c r="V58" i="11"/>
  <c r="E58" i="11"/>
  <c r="F58" i="11" s="1"/>
  <c r="H58" i="11" s="1"/>
  <c r="I58" i="11" s="1"/>
  <c r="D58" i="11"/>
  <c r="V57" i="11"/>
  <c r="E57" i="11"/>
  <c r="D57" i="11"/>
  <c r="F57" i="11" s="1"/>
  <c r="H57" i="11" s="1"/>
  <c r="I57" i="11" s="1"/>
  <c r="V56" i="11"/>
  <c r="E56" i="11"/>
  <c r="D56" i="11"/>
  <c r="V55" i="11"/>
  <c r="E55" i="11"/>
  <c r="D55" i="11"/>
  <c r="V54" i="11"/>
  <c r="R54" i="11"/>
  <c r="E54" i="11"/>
  <c r="D54" i="11"/>
  <c r="D73" i="11" s="1"/>
  <c r="E48" i="11"/>
  <c r="D48" i="11"/>
  <c r="V47" i="11"/>
  <c r="I47" i="11"/>
  <c r="F47" i="11"/>
  <c r="V46" i="11"/>
  <c r="F46" i="11"/>
  <c r="H46" i="11" s="1"/>
  <c r="I46" i="11" s="1"/>
  <c r="V45" i="11"/>
  <c r="F45" i="11"/>
  <c r="H45" i="11" s="1"/>
  <c r="I45" i="11" s="1"/>
  <c r="V44" i="11"/>
  <c r="F44" i="11"/>
  <c r="H44" i="11" s="1"/>
  <c r="I44" i="11" s="1"/>
  <c r="V43" i="11"/>
  <c r="F43" i="11"/>
  <c r="H43" i="11" s="1"/>
  <c r="I43" i="11" s="1"/>
  <c r="V42" i="11"/>
  <c r="F42" i="11"/>
  <c r="H42" i="11" s="1"/>
  <c r="I42" i="11" s="1"/>
  <c r="V41" i="11"/>
  <c r="F41" i="11"/>
  <c r="H41" i="11" s="1"/>
  <c r="I41" i="11" s="1"/>
  <c r="V40" i="11"/>
  <c r="F40" i="11"/>
  <c r="H40" i="11" s="1"/>
  <c r="I40" i="11" s="1"/>
  <c r="V39" i="11"/>
  <c r="F39" i="11"/>
  <c r="H39" i="11" s="1"/>
  <c r="I39" i="11" s="1"/>
  <c r="V38" i="11"/>
  <c r="F38" i="11"/>
  <c r="H38" i="11" s="1"/>
  <c r="I38" i="11" s="1"/>
  <c r="V37" i="11"/>
  <c r="F37" i="11"/>
  <c r="H37" i="11" s="1"/>
  <c r="I37" i="11" s="1"/>
  <c r="V36" i="11"/>
  <c r="F36" i="11"/>
  <c r="H36" i="11" s="1"/>
  <c r="I36" i="11" s="1"/>
  <c r="V35" i="11"/>
  <c r="F35" i="11"/>
  <c r="H35" i="11" s="1"/>
  <c r="I35" i="11" s="1"/>
  <c r="V34" i="11"/>
  <c r="F34" i="11"/>
  <c r="H34" i="11" s="1"/>
  <c r="I34" i="11" s="1"/>
  <c r="V33" i="11"/>
  <c r="F33" i="11"/>
  <c r="H33" i="11" s="1"/>
  <c r="I33" i="11" s="1"/>
  <c r="V32" i="11"/>
  <c r="F32" i="11"/>
  <c r="H32" i="11" s="1"/>
  <c r="I32" i="11" s="1"/>
  <c r="V31" i="11"/>
  <c r="F31" i="11"/>
  <c r="H31" i="11" s="1"/>
  <c r="I31" i="11" s="1"/>
  <c r="V30" i="11"/>
  <c r="F30" i="11"/>
  <c r="H30" i="11" s="1"/>
  <c r="I30" i="11" s="1"/>
  <c r="V29" i="11"/>
  <c r="R29" i="11"/>
  <c r="F29" i="11"/>
  <c r="H29" i="11" s="1"/>
  <c r="I29" i="11" s="1"/>
  <c r="J30" i="11" s="1"/>
  <c r="E23" i="11"/>
  <c r="D23" i="11"/>
  <c r="V22" i="11"/>
  <c r="I22" i="11"/>
  <c r="F22" i="11"/>
  <c r="V21" i="11"/>
  <c r="F21" i="11"/>
  <c r="H21" i="11" s="1"/>
  <c r="I21" i="11" s="1"/>
  <c r="V20" i="11"/>
  <c r="F20" i="11"/>
  <c r="H20" i="11" s="1"/>
  <c r="I20" i="11" s="1"/>
  <c r="V19" i="11"/>
  <c r="F19" i="11"/>
  <c r="H19" i="11" s="1"/>
  <c r="I19" i="11" s="1"/>
  <c r="V18" i="11"/>
  <c r="F18" i="11"/>
  <c r="H18" i="11" s="1"/>
  <c r="I18" i="11" s="1"/>
  <c r="V17" i="11"/>
  <c r="F17" i="11"/>
  <c r="H17" i="11" s="1"/>
  <c r="I17" i="11" s="1"/>
  <c r="V16" i="11"/>
  <c r="F16" i="11"/>
  <c r="H16" i="11" s="1"/>
  <c r="I16" i="11" s="1"/>
  <c r="V15" i="11"/>
  <c r="F15" i="11"/>
  <c r="H15" i="11" s="1"/>
  <c r="I15" i="11" s="1"/>
  <c r="V14" i="11"/>
  <c r="F14" i="11"/>
  <c r="H14" i="11" s="1"/>
  <c r="I14" i="11" s="1"/>
  <c r="V13" i="11"/>
  <c r="F13" i="11"/>
  <c r="H13" i="11" s="1"/>
  <c r="I13" i="11" s="1"/>
  <c r="V12" i="11"/>
  <c r="F12" i="11"/>
  <c r="H12" i="11" s="1"/>
  <c r="I12" i="11" s="1"/>
  <c r="V11" i="11"/>
  <c r="F11" i="11"/>
  <c r="H11" i="11" s="1"/>
  <c r="I11" i="11" s="1"/>
  <c r="V10" i="11"/>
  <c r="F10" i="11"/>
  <c r="H10" i="11" s="1"/>
  <c r="I10" i="11" s="1"/>
  <c r="V9" i="11"/>
  <c r="F9" i="11"/>
  <c r="H9" i="11" s="1"/>
  <c r="I9" i="11" s="1"/>
  <c r="V8" i="11"/>
  <c r="F8" i="11"/>
  <c r="H8" i="11" s="1"/>
  <c r="I8" i="11" s="1"/>
  <c r="V7" i="11"/>
  <c r="F7" i="11"/>
  <c r="H7" i="11" s="1"/>
  <c r="I7" i="11" s="1"/>
  <c r="V6" i="11"/>
  <c r="F6" i="11"/>
  <c r="H6" i="11" s="1"/>
  <c r="I6" i="11" s="1"/>
  <c r="V5" i="11"/>
  <c r="F5" i="11"/>
  <c r="H5" i="11" s="1"/>
  <c r="I5" i="11" s="1"/>
  <c r="V4" i="11"/>
  <c r="R4" i="11"/>
  <c r="F4" i="11"/>
  <c r="H4" i="11" s="1"/>
  <c r="K4" i="11" s="1"/>
  <c r="V72" i="10"/>
  <c r="I72" i="10"/>
  <c r="E72" i="10"/>
  <c r="D72" i="10"/>
  <c r="V71" i="10"/>
  <c r="E71" i="10"/>
  <c r="D71" i="10"/>
  <c r="F71" i="10" s="1"/>
  <c r="H71" i="10" s="1"/>
  <c r="I71" i="10" s="1"/>
  <c r="V70" i="10"/>
  <c r="E70" i="10"/>
  <c r="D70" i="10"/>
  <c r="V69" i="10"/>
  <c r="E69" i="10"/>
  <c r="D69" i="10"/>
  <c r="V68" i="10"/>
  <c r="E68" i="10"/>
  <c r="D68" i="10"/>
  <c r="V67" i="10"/>
  <c r="E67" i="10"/>
  <c r="D67" i="10"/>
  <c r="F67" i="10" s="1"/>
  <c r="H67" i="10" s="1"/>
  <c r="I67" i="10" s="1"/>
  <c r="V66" i="10"/>
  <c r="E66" i="10"/>
  <c r="D66" i="10"/>
  <c r="V65" i="10"/>
  <c r="E65" i="10"/>
  <c r="D65" i="10"/>
  <c r="F65" i="10" s="1"/>
  <c r="H65" i="10" s="1"/>
  <c r="I65" i="10" s="1"/>
  <c r="V64" i="10"/>
  <c r="E64" i="10"/>
  <c r="D64" i="10"/>
  <c r="V63" i="10"/>
  <c r="E63" i="10"/>
  <c r="D63" i="10"/>
  <c r="F63" i="10" s="1"/>
  <c r="H63" i="10" s="1"/>
  <c r="I63" i="10" s="1"/>
  <c r="V62" i="10"/>
  <c r="E62" i="10"/>
  <c r="F62" i="10" s="1"/>
  <c r="H62" i="10" s="1"/>
  <c r="I62" i="10" s="1"/>
  <c r="D62" i="10"/>
  <c r="V61" i="10"/>
  <c r="E61" i="10"/>
  <c r="F61" i="10" s="1"/>
  <c r="H61" i="10" s="1"/>
  <c r="I61" i="10" s="1"/>
  <c r="D61" i="10"/>
  <c r="V60" i="10"/>
  <c r="E60" i="10"/>
  <c r="D60" i="10"/>
  <c r="V59" i="10"/>
  <c r="E59" i="10"/>
  <c r="D59" i="10"/>
  <c r="V58" i="10"/>
  <c r="E58" i="10"/>
  <c r="F58" i="10" s="1"/>
  <c r="H58" i="10" s="1"/>
  <c r="I58" i="10" s="1"/>
  <c r="D58" i="10"/>
  <c r="V57" i="10"/>
  <c r="E57" i="10"/>
  <c r="D57" i="10"/>
  <c r="F57" i="10" s="1"/>
  <c r="H57" i="10" s="1"/>
  <c r="I57" i="10" s="1"/>
  <c r="V56" i="10"/>
  <c r="E56" i="10"/>
  <c r="D56" i="10"/>
  <c r="V55" i="10"/>
  <c r="E55" i="10"/>
  <c r="D55" i="10"/>
  <c r="V54" i="10"/>
  <c r="R54" i="10"/>
  <c r="E54" i="10"/>
  <c r="D54" i="10"/>
  <c r="E48" i="10"/>
  <c r="D48" i="10"/>
  <c r="V47" i="10"/>
  <c r="I47" i="10"/>
  <c r="F47" i="10"/>
  <c r="V46" i="10"/>
  <c r="F46" i="10"/>
  <c r="H46" i="10" s="1"/>
  <c r="I46" i="10" s="1"/>
  <c r="V45" i="10"/>
  <c r="F45" i="10"/>
  <c r="H45" i="10" s="1"/>
  <c r="I45" i="10" s="1"/>
  <c r="V44" i="10"/>
  <c r="F44" i="10"/>
  <c r="H44" i="10" s="1"/>
  <c r="I44" i="10" s="1"/>
  <c r="V43" i="10"/>
  <c r="H43" i="10"/>
  <c r="I43" i="10" s="1"/>
  <c r="F43" i="10"/>
  <c r="V42" i="10"/>
  <c r="F42" i="10"/>
  <c r="H42" i="10" s="1"/>
  <c r="I42" i="10" s="1"/>
  <c r="V41" i="10"/>
  <c r="F41" i="10"/>
  <c r="H41" i="10" s="1"/>
  <c r="I41" i="10" s="1"/>
  <c r="V40" i="10"/>
  <c r="F40" i="10"/>
  <c r="H40" i="10" s="1"/>
  <c r="I40" i="10" s="1"/>
  <c r="V39" i="10"/>
  <c r="F39" i="10"/>
  <c r="H39" i="10" s="1"/>
  <c r="I39" i="10" s="1"/>
  <c r="V38" i="10"/>
  <c r="F38" i="10"/>
  <c r="H38" i="10" s="1"/>
  <c r="I38" i="10" s="1"/>
  <c r="V37" i="10"/>
  <c r="F37" i="10"/>
  <c r="H37" i="10" s="1"/>
  <c r="I37" i="10" s="1"/>
  <c r="V36" i="10"/>
  <c r="F36" i="10"/>
  <c r="H36" i="10" s="1"/>
  <c r="I36" i="10" s="1"/>
  <c r="V35" i="10"/>
  <c r="F35" i="10"/>
  <c r="H35" i="10" s="1"/>
  <c r="I35" i="10" s="1"/>
  <c r="V34" i="10"/>
  <c r="F34" i="10"/>
  <c r="H34" i="10" s="1"/>
  <c r="I34" i="10" s="1"/>
  <c r="V33" i="10"/>
  <c r="F33" i="10"/>
  <c r="H33" i="10" s="1"/>
  <c r="I33" i="10" s="1"/>
  <c r="V32" i="10"/>
  <c r="F32" i="10"/>
  <c r="H32" i="10" s="1"/>
  <c r="I32" i="10" s="1"/>
  <c r="V31" i="10"/>
  <c r="F31" i="10"/>
  <c r="H31" i="10" s="1"/>
  <c r="I31" i="10" s="1"/>
  <c r="V30" i="10"/>
  <c r="F30" i="10"/>
  <c r="H30" i="10" s="1"/>
  <c r="I30" i="10" s="1"/>
  <c r="V29" i="10"/>
  <c r="R29" i="10"/>
  <c r="F29" i="10"/>
  <c r="H29" i="10" s="1"/>
  <c r="K29" i="10" s="1"/>
  <c r="E23" i="10"/>
  <c r="D23" i="10"/>
  <c r="V22" i="10"/>
  <c r="I22" i="10"/>
  <c r="F22" i="10"/>
  <c r="V21" i="10"/>
  <c r="F21" i="10"/>
  <c r="H21" i="10" s="1"/>
  <c r="I21" i="10" s="1"/>
  <c r="V20" i="10"/>
  <c r="F20" i="10"/>
  <c r="H20" i="10" s="1"/>
  <c r="I20" i="10" s="1"/>
  <c r="V19" i="10"/>
  <c r="F19" i="10"/>
  <c r="H19" i="10" s="1"/>
  <c r="I19" i="10" s="1"/>
  <c r="V18" i="10"/>
  <c r="I18" i="10"/>
  <c r="F18" i="10"/>
  <c r="H18" i="10" s="1"/>
  <c r="V17" i="10"/>
  <c r="F17" i="10"/>
  <c r="H17" i="10" s="1"/>
  <c r="I17" i="10" s="1"/>
  <c r="V16" i="10"/>
  <c r="F16" i="10"/>
  <c r="H16" i="10" s="1"/>
  <c r="I16" i="10" s="1"/>
  <c r="V15" i="10"/>
  <c r="F15" i="10"/>
  <c r="H15" i="10" s="1"/>
  <c r="I15" i="10" s="1"/>
  <c r="V14" i="10"/>
  <c r="F14" i="10"/>
  <c r="H14" i="10" s="1"/>
  <c r="I14" i="10" s="1"/>
  <c r="V13" i="10"/>
  <c r="F13" i="10"/>
  <c r="H13" i="10" s="1"/>
  <c r="I13" i="10" s="1"/>
  <c r="V12" i="10"/>
  <c r="F12" i="10"/>
  <c r="H12" i="10" s="1"/>
  <c r="I12" i="10" s="1"/>
  <c r="V11" i="10"/>
  <c r="F11" i="10"/>
  <c r="H11" i="10" s="1"/>
  <c r="I11" i="10" s="1"/>
  <c r="V10" i="10"/>
  <c r="F10" i="10"/>
  <c r="H10" i="10" s="1"/>
  <c r="I10" i="10" s="1"/>
  <c r="V9" i="10"/>
  <c r="F9" i="10"/>
  <c r="H9" i="10" s="1"/>
  <c r="I9" i="10" s="1"/>
  <c r="V8" i="10"/>
  <c r="F8" i="10"/>
  <c r="H8" i="10" s="1"/>
  <c r="I8" i="10" s="1"/>
  <c r="V7" i="10"/>
  <c r="F7" i="10"/>
  <c r="H7" i="10" s="1"/>
  <c r="I7" i="10" s="1"/>
  <c r="V6" i="10"/>
  <c r="F6" i="10"/>
  <c r="H6" i="10" s="1"/>
  <c r="I6" i="10" s="1"/>
  <c r="V5" i="10"/>
  <c r="F5" i="10"/>
  <c r="H5" i="10" s="1"/>
  <c r="I5" i="10" s="1"/>
  <c r="V4" i="10"/>
  <c r="R4" i="10"/>
  <c r="F4" i="10"/>
  <c r="H4" i="10" s="1"/>
  <c r="K4" i="10" s="1"/>
  <c r="V72" i="9"/>
  <c r="I72" i="9"/>
  <c r="E72" i="9"/>
  <c r="D72" i="9"/>
  <c r="V71" i="9"/>
  <c r="E71" i="9"/>
  <c r="F71" i="9" s="1"/>
  <c r="H71" i="9" s="1"/>
  <c r="I71" i="9" s="1"/>
  <c r="D71" i="9"/>
  <c r="V70" i="9"/>
  <c r="E70" i="9"/>
  <c r="F70" i="9" s="1"/>
  <c r="H70" i="9" s="1"/>
  <c r="I70" i="9" s="1"/>
  <c r="D70" i="9"/>
  <c r="V69" i="9"/>
  <c r="E69" i="9"/>
  <c r="D69" i="9"/>
  <c r="F69" i="9" s="1"/>
  <c r="H69" i="9" s="1"/>
  <c r="I69" i="9" s="1"/>
  <c r="V68" i="9"/>
  <c r="E68" i="9"/>
  <c r="D68" i="9"/>
  <c r="V67" i="9"/>
  <c r="E67" i="9"/>
  <c r="D67" i="9"/>
  <c r="V66" i="9"/>
  <c r="E66" i="9"/>
  <c r="F66" i="9" s="1"/>
  <c r="H66" i="9" s="1"/>
  <c r="I66" i="9" s="1"/>
  <c r="D66" i="9"/>
  <c r="V65" i="9"/>
  <c r="E65" i="9"/>
  <c r="D65" i="9"/>
  <c r="F65" i="9" s="1"/>
  <c r="H65" i="9" s="1"/>
  <c r="I65" i="9" s="1"/>
  <c r="V64" i="9"/>
  <c r="E64" i="9"/>
  <c r="D64" i="9"/>
  <c r="V63" i="9"/>
  <c r="E63" i="9"/>
  <c r="D63" i="9"/>
  <c r="V62" i="9"/>
  <c r="E62" i="9"/>
  <c r="F62" i="9" s="1"/>
  <c r="H62" i="9" s="1"/>
  <c r="I62" i="9" s="1"/>
  <c r="D62" i="9"/>
  <c r="V61" i="9"/>
  <c r="E61" i="9"/>
  <c r="D61" i="9"/>
  <c r="F61" i="9" s="1"/>
  <c r="H61" i="9" s="1"/>
  <c r="I61" i="9" s="1"/>
  <c r="V60" i="9"/>
  <c r="E60" i="9"/>
  <c r="D60" i="9"/>
  <c r="V59" i="9"/>
  <c r="E59" i="9"/>
  <c r="D59" i="9"/>
  <c r="V58" i="9"/>
  <c r="E58" i="9"/>
  <c r="F58" i="9" s="1"/>
  <c r="H58" i="9" s="1"/>
  <c r="I58" i="9" s="1"/>
  <c r="D58" i="9"/>
  <c r="V57" i="9"/>
  <c r="E57" i="9"/>
  <c r="D57" i="9"/>
  <c r="F57" i="9" s="1"/>
  <c r="H57" i="9" s="1"/>
  <c r="I57" i="9" s="1"/>
  <c r="V56" i="9"/>
  <c r="E56" i="9"/>
  <c r="D56" i="9"/>
  <c r="V55" i="9"/>
  <c r="E55" i="9"/>
  <c r="F55" i="9" s="1"/>
  <c r="H55" i="9" s="1"/>
  <c r="I55" i="9" s="1"/>
  <c r="D55" i="9"/>
  <c r="V54" i="9"/>
  <c r="R54" i="9"/>
  <c r="E54" i="9"/>
  <c r="D54" i="9"/>
  <c r="D73" i="9" s="1"/>
  <c r="E48" i="9"/>
  <c r="D48" i="9"/>
  <c r="V47" i="9"/>
  <c r="I47" i="9"/>
  <c r="F47" i="9"/>
  <c r="V46" i="9"/>
  <c r="F46" i="9"/>
  <c r="H46" i="9" s="1"/>
  <c r="I46" i="9" s="1"/>
  <c r="V45" i="9"/>
  <c r="F45" i="9"/>
  <c r="H45" i="9" s="1"/>
  <c r="I45" i="9" s="1"/>
  <c r="V44" i="9"/>
  <c r="F44" i="9"/>
  <c r="H44" i="9" s="1"/>
  <c r="I44" i="9" s="1"/>
  <c r="V43" i="9"/>
  <c r="F43" i="9"/>
  <c r="H43" i="9" s="1"/>
  <c r="I43" i="9" s="1"/>
  <c r="V42" i="9"/>
  <c r="F42" i="9"/>
  <c r="H42" i="9" s="1"/>
  <c r="I42" i="9" s="1"/>
  <c r="V41" i="9"/>
  <c r="F41" i="9"/>
  <c r="H41" i="9" s="1"/>
  <c r="I41" i="9" s="1"/>
  <c r="V40" i="9"/>
  <c r="F40" i="9"/>
  <c r="H40" i="9" s="1"/>
  <c r="I40" i="9" s="1"/>
  <c r="V39" i="9"/>
  <c r="F39" i="9"/>
  <c r="H39" i="9" s="1"/>
  <c r="I39" i="9" s="1"/>
  <c r="V38" i="9"/>
  <c r="F38" i="9"/>
  <c r="H38" i="9" s="1"/>
  <c r="I38" i="9" s="1"/>
  <c r="V37" i="9"/>
  <c r="F37" i="9"/>
  <c r="H37" i="9" s="1"/>
  <c r="I37" i="9" s="1"/>
  <c r="V36" i="9"/>
  <c r="F36" i="9"/>
  <c r="H36" i="9" s="1"/>
  <c r="I36" i="9" s="1"/>
  <c r="V35" i="9"/>
  <c r="F35" i="9"/>
  <c r="H35" i="9" s="1"/>
  <c r="I35" i="9" s="1"/>
  <c r="V34" i="9"/>
  <c r="F34" i="9"/>
  <c r="H34" i="9" s="1"/>
  <c r="I34" i="9" s="1"/>
  <c r="V33" i="9"/>
  <c r="F33" i="9"/>
  <c r="H33" i="9" s="1"/>
  <c r="I33" i="9" s="1"/>
  <c r="V32" i="9"/>
  <c r="F32" i="9"/>
  <c r="H32" i="9" s="1"/>
  <c r="I32" i="9" s="1"/>
  <c r="V31" i="9"/>
  <c r="F31" i="9"/>
  <c r="H31" i="9" s="1"/>
  <c r="I31" i="9" s="1"/>
  <c r="V30" i="9"/>
  <c r="F30" i="9"/>
  <c r="H30" i="9" s="1"/>
  <c r="I30" i="9" s="1"/>
  <c r="V29" i="9"/>
  <c r="R29" i="9"/>
  <c r="F29" i="9"/>
  <c r="H29" i="9" s="1"/>
  <c r="I29" i="9" s="1"/>
  <c r="J30" i="9" s="1"/>
  <c r="E23" i="9"/>
  <c r="D23" i="9"/>
  <c r="V22" i="9"/>
  <c r="I22" i="9"/>
  <c r="F22" i="9"/>
  <c r="V21" i="9"/>
  <c r="F21" i="9"/>
  <c r="H21" i="9" s="1"/>
  <c r="I21" i="9" s="1"/>
  <c r="V20" i="9"/>
  <c r="F20" i="9"/>
  <c r="H20" i="9" s="1"/>
  <c r="I20" i="9" s="1"/>
  <c r="V19" i="9"/>
  <c r="F19" i="9"/>
  <c r="H19" i="9" s="1"/>
  <c r="I19" i="9" s="1"/>
  <c r="V18" i="9"/>
  <c r="F18" i="9"/>
  <c r="H18" i="9" s="1"/>
  <c r="I18" i="9" s="1"/>
  <c r="V17" i="9"/>
  <c r="F17" i="9"/>
  <c r="H17" i="9" s="1"/>
  <c r="I17" i="9" s="1"/>
  <c r="V16" i="9"/>
  <c r="F16" i="9"/>
  <c r="H16" i="9" s="1"/>
  <c r="I16" i="9" s="1"/>
  <c r="V15" i="9"/>
  <c r="F15" i="9"/>
  <c r="H15" i="9" s="1"/>
  <c r="I15" i="9" s="1"/>
  <c r="V14" i="9"/>
  <c r="F14" i="9"/>
  <c r="H14" i="9" s="1"/>
  <c r="I14" i="9" s="1"/>
  <c r="V13" i="9"/>
  <c r="H13" i="9"/>
  <c r="I13" i="9" s="1"/>
  <c r="F13" i="9"/>
  <c r="V12" i="9"/>
  <c r="F12" i="9"/>
  <c r="H12" i="9" s="1"/>
  <c r="I12" i="9" s="1"/>
  <c r="V11" i="9"/>
  <c r="F11" i="9"/>
  <c r="H11" i="9" s="1"/>
  <c r="I11" i="9" s="1"/>
  <c r="V10" i="9"/>
  <c r="F10" i="9"/>
  <c r="H10" i="9" s="1"/>
  <c r="I10" i="9" s="1"/>
  <c r="V9" i="9"/>
  <c r="F9" i="9"/>
  <c r="H9" i="9" s="1"/>
  <c r="I9" i="9" s="1"/>
  <c r="V8" i="9"/>
  <c r="F8" i="9"/>
  <c r="H8" i="9" s="1"/>
  <c r="I8" i="9" s="1"/>
  <c r="V7" i="9"/>
  <c r="F7" i="9"/>
  <c r="H7" i="9" s="1"/>
  <c r="I7" i="9" s="1"/>
  <c r="V6" i="9"/>
  <c r="F6" i="9"/>
  <c r="H6" i="9" s="1"/>
  <c r="I6" i="9" s="1"/>
  <c r="V5" i="9"/>
  <c r="F5" i="9"/>
  <c r="H5" i="9" s="1"/>
  <c r="I5" i="9" s="1"/>
  <c r="V4" i="9"/>
  <c r="R4" i="9"/>
  <c r="F4" i="9"/>
  <c r="H4" i="9" s="1"/>
  <c r="K4" i="9" s="1"/>
  <c r="V72" i="8"/>
  <c r="I72" i="8"/>
  <c r="E72" i="8"/>
  <c r="D72" i="8"/>
  <c r="V71" i="8"/>
  <c r="E71" i="8"/>
  <c r="D71" i="8"/>
  <c r="F71" i="8" s="1"/>
  <c r="H71" i="8" s="1"/>
  <c r="I71" i="8" s="1"/>
  <c r="V70" i="8"/>
  <c r="E70" i="8"/>
  <c r="D70" i="8"/>
  <c r="V69" i="8"/>
  <c r="E69" i="8"/>
  <c r="D69" i="8"/>
  <c r="F69" i="8" s="1"/>
  <c r="H69" i="8" s="1"/>
  <c r="I69" i="8" s="1"/>
  <c r="V68" i="8"/>
  <c r="E68" i="8"/>
  <c r="D68" i="8"/>
  <c r="V67" i="8"/>
  <c r="E67" i="8"/>
  <c r="D67" i="8"/>
  <c r="F67" i="8" s="1"/>
  <c r="H67" i="8" s="1"/>
  <c r="I67" i="8" s="1"/>
  <c r="V66" i="8"/>
  <c r="E66" i="8"/>
  <c r="D66" i="8"/>
  <c r="V65" i="8"/>
  <c r="E65" i="8"/>
  <c r="D65" i="8"/>
  <c r="F65" i="8" s="1"/>
  <c r="H65" i="8" s="1"/>
  <c r="I65" i="8" s="1"/>
  <c r="V64" i="8"/>
  <c r="E64" i="8"/>
  <c r="D64" i="8"/>
  <c r="V63" i="8"/>
  <c r="E63" i="8"/>
  <c r="D63" i="8"/>
  <c r="F63" i="8" s="1"/>
  <c r="H63" i="8" s="1"/>
  <c r="I63" i="8" s="1"/>
  <c r="V62" i="8"/>
  <c r="E62" i="8"/>
  <c r="D62" i="8"/>
  <c r="V61" i="8"/>
  <c r="E61" i="8"/>
  <c r="D61" i="8"/>
  <c r="F61" i="8" s="1"/>
  <c r="H61" i="8" s="1"/>
  <c r="I61" i="8" s="1"/>
  <c r="V60" i="8"/>
  <c r="E60" i="8"/>
  <c r="D60" i="8"/>
  <c r="V59" i="8"/>
  <c r="E59" i="8"/>
  <c r="D59" i="8"/>
  <c r="F59" i="8" s="1"/>
  <c r="H59" i="8" s="1"/>
  <c r="I59" i="8" s="1"/>
  <c r="V58" i="8"/>
  <c r="E58" i="8"/>
  <c r="D58" i="8"/>
  <c r="V57" i="8"/>
  <c r="E57" i="8"/>
  <c r="D57" i="8"/>
  <c r="F57" i="8" s="1"/>
  <c r="H57" i="8" s="1"/>
  <c r="I57" i="8" s="1"/>
  <c r="V56" i="8"/>
  <c r="E56" i="8"/>
  <c r="D56" i="8"/>
  <c r="V55" i="8"/>
  <c r="E55" i="8"/>
  <c r="D55" i="8"/>
  <c r="F55" i="8" s="1"/>
  <c r="H55" i="8" s="1"/>
  <c r="I55" i="8" s="1"/>
  <c r="V54" i="8"/>
  <c r="R54" i="8"/>
  <c r="E54" i="8"/>
  <c r="D54" i="8"/>
  <c r="F54" i="8" s="1"/>
  <c r="H54" i="8" s="1"/>
  <c r="I54" i="8" s="1"/>
  <c r="J55" i="8" s="1"/>
  <c r="E48" i="8"/>
  <c r="D48" i="8"/>
  <c r="V47" i="8"/>
  <c r="I47" i="8"/>
  <c r="F47" i="8"/>
  <c r="V46" i="8"/>
  <c r="F46" i="8"/>
  <c r="H46" i="8" s="1"/>
  <c r="I46" i="8" s="1"/>
  <c r="V45" i="8"/>
  <c r="F45" i="8"/>
  <c r="H45" i="8" s="1"/>
  <c r="I45" i="8" s="1"/>
  <c r="V44" i="8"/>
  <c r="F44" i="8"/>
  <c r="H44" i="8" s="1"/>
  <c r="I44" i="8" s="1"/>
  <c r="V43" i="8"/>
  <c r="F43" i="8"/>
  <c r="H43" i="8" s="1"/>
  <c r="I43" i="8" s="1"/>
  <c r="V42" i="8"/>
  <c r="F42" i="8"/>
  <c r="H42" i="8" s="1"/>
  <c r="I42" i="8" s="1"/>
  <c r="V41" i="8"/>
  <c r="F41" i="8"/>
  <c r="H41" i="8" s="1"/>
  <c r="I41" i="8" s="1"/>
  <c r="V40" i="8"/>
  <c r="F40" i="8"/>
  <c r="H40" i="8" s="1"/>
  <c r="I40" i="8" s="1"/>
  <c r="V39" i="8"/>
  <c r="F39" i="8"/>
  <c r="H39" i="8" s="1"/>
  <c r="I39" i="8" s="1"/>
  <c r="V38" i="8"/>
  <c r="F38" i="8"/>
  <c r="H38" i="8" s="1"/>
  <c r="I38" i="8" s="1"/>
  <c r="V37" i="8"/>
  <c r="F37" i="8"/>
  <c r="H37" i="8" s="1"/>
  <c r="I37" i="8" s="1"/>
  <c r="V36" i="8"/>
  <c r="F36" i="8"/>
  <c r="H36" i="8" s="1"/>
  <c r="I36" i="8" s="1"/>
  <c r="V35" i="8"/>
  <c r="F35" i="8"/>
  <c r="H35" i="8" s="1"/>
  <c r="I35" i="8" s="1"/>
  <c r="V34" i="8"/>
  <c r="F34" i="8"/>
  <c r="H34" i="8" s="1"/>
  <c r="I34" i="8" s="1"/>
  <c r="V33" i="8"/>
  <c r="F33" i="8"/>
  <c r="H33" i="8" s="1"/>
  <c r="I33" i="8" s="1"/>
  <c r="V32" i="8"/>
  <c r="F32" i="8"/>
  <c r="H32" i="8" s="1"/>
  <c r="I32" i="8" s="1"/>
  <c r="V31" i="8"/>
  <c r="F31" i="8"/>
  <c r="H31" i="8" s="1"/>
  <c r="I31" i="8" s="1"/>
  <c r="V30" i="8"/>
  <c r="F30" i="8"/>
  <c r="H30" i="8" s="1"/>
  <c r="I30" i="8" s="1"/>
  <c r="V29" i="8"/>
  <c r="R29" i="8"/>
  <c r="F29" i="8"/>
  <c r="H29" i="8" s="1"/>
  <c r="E23" i="8"/>
  <c r="D23" i="8"/>
  <c r="V22" i="8"/>
  <c r="I22" i="8"/>
  <c r="F22" i="8"/>
  <c r="V21" i="8"/>
  <c r="F21" i="8"/>
  <c r="H21" i="8" s="1"/>
  <c r="I21" i="8" s="1"/>
  <c r="V20" i="8"/>
  <c r="F20" i="8"/>
  <c r="H20" i="8" s="1"/>
  <c r="I20" i="8" s="1"/>
  <c r="V19" i="8"/>
  <c r="F19" i="8"/>
  <c r="H19" i="8" s="1"/>
  <c r="I19" i="8" s="1"/>
  <c r="V18" i="8"/>
  <c r="F18" i="8"/>
  <c r="H18" i="8" s="1"/>
  <c r="I18" i="8" s="1"/>
  <c r="V17" i="8"/>
  <c r="F17" i="8"/>
  <c r="H17" i="8" s="1"/>
  <c r="I17" i="8" s="1"/>
  <c r="V16" i="8"/>
  <c r="F16" i="8"/>
  <c r="H16" i="8" s="1"/>
  <c r="I16" i="8" s="1"/>
  <c r="V15" i="8"/>
  <c r="I15" i="8"/>
  <c r="F15" i="8"/>
  <c r="H15" i="8" s="1"/>
  <c r="V14" i="8"/>
  <c r="F14" i="8"/>
  <c r="H14" i="8" s="1"/>
  <c r="I14" i="8" s="1"/>
  <c r="V13" i="8"/>
  <c r="F13" i="8"/>
  <c r="H13" i="8" s="1"/>
  <c r="I13" i="8" s="1"/>
  <c r="V12" i="8"/>
  <c r="F12" i="8"/>
  <c r="H12" i="8" s="1"/>
  <c r="I12" i="8" s="1"/>
  <c r="V11" i="8"/>
  <c r="F11" i="8"/>
  <c r="H11" i="8" s="1"/>
  <c r="I11" i="8" s="1"/>
  <c r="V10" i="8"/>
  <c r="F10" i="8"/>
  <c r="H10" i="8" s="1"/>
  <c r="I10" i="8" s="1"/>
  <c r="V9" i="8"/>
  <c r="F9" i="8"/>
  <c r="H9" i="8" s="1"/>
  <c r="I9" i="8" s="1"/>
  <c r="V8" i="8"/>
  <c r="F8" i="8"/>
  <c r="H8" i="8" s="1"/>
  <c r="I8" i="8" s="1"/>
  <c r="V7" i="8"/>
  <c r="F7" i="8"/>
  <c r="H7" i="8" s="1"/>
  <c r="I7" i="8" s="1"/>
  <c r="V6" i="8"/>
  <c r="F6" i="8"/>
  <c r="H6" i="8" s="1"/>
  <c r="I6" i="8" s="1"/>
  <c r="V5" i="8"/>
  <c r="F5" i="8"/>
  <c r="H5" i="8" s="1"/>
  <c r="I5" i="8" s="1"/>
  <c r="V4" i="8"/>
  <c r="R4" i="8"/>
  <c r="F4" i="8"/>
  <c r="H4" i="8" s="1"/>
  <c r="V72" i="7"/>
  <c r="I72" i="7"/>
  <c r="E72" i="7"/>
  <c r="F72" i="7" s="1"/>
  <c r="D72" i="7"/>
  <c r="V71" i="7"/>
  <c r="E71" i="7"/>
  <c r="D71" i="7"/>
  <c r="V70" i="7"/>
  <c r="E70" i="7"/>
  <c r="D70" i="7"/>
  <c r="F70" i="7" s="1"/>
  <c r="H70" i="7" s="1"/>
  <c r="I70" i="7" s="1"/>
  <c r="V69" i="7"/>
  <c r="E69" i="7"/>
  <c r="D69" i="7"/>
  <c r="V68" i="7"/>
  <c r="E68" i="7"/>
  <c r="D68" i="7"/>
  <c r="V67" i="7"/>
  <c r="E67" i="7"/>
  <c r="D67" i="7"/>
  <c r="V66" i="7"/>
  <c r="E66" i="7"/>
  <c r="D66" i="7"/>
  <c r="F66" i="7" s="1"/>
  <c r="H66" i="7" s="1"/>
  <c r="I66" i="7" s="1"/>
  <c r="V65" i="7"/>
  <c r="E65" i="7"/>
  <c r="D65" i="7"/>
  <c r="V64" i="7"/>
  <c r="E64" i="7"/>
  <c r="D64" i="7"/>
  <c r="V63" i="7"/>
  <c r="E63" i="7"/>
  <c r="F63" i="7" s="1"/>
  <c r="H63" i="7" s="1"/>
  <c r="I63" i="7" s="1"/>
  <c r="D63" i="7"/>
  <c r="V62" i="7"/>
  <c r="E62" i="7"/>
  <c r="F62" i="7" s="1"/>
  <c r="H62" i="7" s="1"/>
  <c r="I62" i="7" s="1"/>
  <c r="D62" i="7"/>
  <c r="V61" i="7"/>
  <c r="E61" i="7"/>
  <c r="D61" i="7"/>
  <c r="V60" i="7"/>
  <c r="E60" i="7"/>
  <c r="D60" i="7"/>
  <c r="V59" i="7"/>
  <c r="E59" i="7"/>
  <c r="D59" i="7"/>
  <c r="V58" i="7"/>
  <c r="E58" i="7"/>
  <c r="D58" i="7"/>
  <c r="F58" i="7" s="1"/>
  <c r="H58" i="7" s="1"/>
  <c r="I58" i="7" s="1"/>
  <c r="V57" i="7"/>
  <c r="E57" i="7"/>
  <c r="D57" i="7"/>
  <c r="V56" i="7"/>
  <c r="E56" i="7"/>
  <c r="D56" i="7"/>
  <c r="V55" i="7"/>
  <c r="E55" i="7"/>
  <c r="D55" i="7"/>
  <c r="V54" i="7"/>
  <c r="R54" i="7"/>
  <c r="E54" i="7"/>
  <c r="D54" i="7"/>
  <c r="E48" i="7"/>
  <c r="D48" i="7"/>
  <c r="V47" i="7"/>
  <c r="I47" i="7"/>
  <c r="F47" i="7"/>
  <c r="V46" i="7"/>
  <c r="F46" i="7"/>
  <c r="H46" i="7" s="1"/>
  <c r="I46" i="7" s="1"/>
  <c r="V45" i="7"/>
  <c r="F45" i="7"/>
  <c r="H45" i="7" s="1"/>
  <c r="I45" i="7" s="1"/>
  <c r="V44" i="7"/>
  <c r="F44" i="7"/>
  <c r="H44" i="7" s="1"/>
  <c r="I44" i="7" s="1"/>
  <c r="V43" i="7"/>
  <c r="F43" i="7"/>
  <c r="H43" i="7" s="1"/>
  <c r="I43" i="7" s="1"/>
  <c r="V42" i="7"/>
  <c r="F42" i="7"/>
  <c r="H42" i="7" s="1"/>
  <c r="I42" i="7" s="1"/>
  <c r="V41" i="7"/>
  <c r="H41" i="7"/>
  <c r="I41" i="7" s="1"/>
  <c r="F41" i="7"/>
  <c r="V40" i="7"/>
  <c r="F40" i="7"/>
  <c r="H40" i="7" s="1"/>
  <c r="I40" i="7" s="1"/>
  <c r="V39" i="7"/>
  <c r="F39" i="7"/>
  <c r="H39" i="7" s="1"/>
  <c r="I39" i="7" s="1"/>
  <c r="V38" i="7"/>
  <c r="F38" i="7"/>
  <c r="H38" i="7" s="1"/>
  <c r="I38" i="7" s="1"/>
  <c r="V37" i="7"/>
  <c r="F37" i="7"/>
  <c r="H37" i="7" s="1"/>
  <c r="I37" i="7" s="1"/>
  <c r="V36" i="7"/>
  <c r="F36" i="7"/>
  <c r="H36" i="7" s="1"/>
  <c r="I36" i="7" s="1"/>
  <c r="V35" i="7"/>
  <c r="F35" i="7"/>
  <c r="H35" i="7" s="1"/>
  <c r="I35" i="7" s="1"/>
  <c r="V34" i="7"/>
  <c r="F34" i="7"/>
  <c r="H34" i="7" s="1"/>
  <c r="I34" i="7" s="1"/>
  <c r="V33" i="7"/>
  <c r="F33" i="7"/>
  <c r="H33" i="7" s="1"/>
  <c r="I33" i="7" s="1"/>
  <c r="V32" i="7"/>
  <c r="F32" i="7"/>
  <c r="H32" i="7" s="1"/>
  <c r="I32" i="7" s="1"/>
  <c r="V31" i="7"/>
  <c r="F31" i="7"/>
  <c r="H31" i="7" s="1"/>
  <c r="I31" i="7" s="1"/>
  <c r="V30" i="7"/>
  <c r="F30" i="7"/>
  <c r="H30" i="7" s="1"/>
  <c r="I30" i="7" s="1"/>
  <c r="V29" i="7"/>
  <c r="R29" i="7"/>
  <c r="F29" i="7"/>
  <c r="H29" i="7" s="1"/>
  <c r="E23" i="7"/>
  <c r="D23" i="7"/>
  <c r="V22" i="7"/>
  <c r="I22" i="7"/>
  <c r="F22" i="7"/>
  <c r="V21" i="7"/>
  <c r="F21" i="7"/>
  <c r="H21" i="7" s="1"/>
  <c r="I21" i="7" s="1"/>
  <c r="V20" i="7"/>
  <c r="F20" i="7"/>
  <c r="H20" i="7" s="1"/>
  <c r="I20" i="7" s="1"/>
  <c r="V19" i="7"/>
  <c r="F19" i="7"/>
  <c r="H19" i="7" s="1"/>
  <c r="I19" i="7" s="1"/>
  <c r="V18" i="7"/>
  <c r="F18" i="7"/>
  <c r="H18" i="7" s="1"/>
  <c r="I18" i="7" s="1"/>
  <c r="V17" i="7"/>
  <c r="F17" i="7"/>
  <c r="H17" i="7" s="1"/>
  <c r="I17" i="7" s="1"/>
  <c r="V16" i="7"/>
  <c r="F16" i="7"/>
  <c r="H16" i="7" s="1"/>
  <c r="I16" i="7" s="1"/>
  <c r="V15" i="7"/>
  <c r="F15" i="7"/>
  <c r="H15" i="7" s="1"/>
  <c r="I15" i="7" s="1"/>
  <c r="V14" i="7"/>
  <c r="F14" i="7"/>
  <c r="H14" i="7" s="1"/>
  <c r="I14" i="7" s="1"/>
  <c r="V13" i="7"/>
  <c r="F13" i="7"/>
  <c r="H13" i="7" s="1"/>
  <c r="I13" i="7" s="1"/>
  <c r="V12" i="7"/>
  <c r="F12" i="7"/>
  <c r="H12" i="7" s="1"/>
  <c r="I12" i="7" s="1"/>
  <c r="V11" i="7"/>
  <c r="F11" i="7"/>
  <c r="H11" i="7" s="1"/>
  <c r="I11" i="7" s="1"/>
  <c r="V10" i="7"/>
  <c r="F10" i="7"/>
  <c r="H10" i="7" s="1"/>
  <c r="I10" i="7" s="1"/>
  <c r="V9" i="7"/>
  <c r="F9" i="7"/>
  <c r="H9" i="7" s="1"/>
  <c r="I9" i="7" s="1"/>
  <c r="V8" i="7"/>
  <c r="F8" i="7"/>
  <c r="H8" i="7" s="1"/>
  <c r="I8" i="7" s="1"/>
  <c r="V7" i="7"/>
  <c r="F7" i="7"/>
  <c r="H7" i="7" s="1"/>
  <c r="I7" i="7" s="1"/>
  <c r="V6" i="7"/>
  <c r="F6" i="7"/>
  <c r="H6" i="7" s="1"/>
  <c r="I6" i="7" s="1"/>
  <c r="V5" i="7"/>
  <c r="F5" i="7"/>
  <c r="H5" i="7" s="1"/>
  <c r="I5" i="7" s="1"/>
  <c r="V4" i="7"/>
  <c r="R4" i="7"/>
  <c r="F4" i="7"/>
  <c r="H4" i="7" s="1"/>
  <c r="K4" i="7" s="1"/>
  <c r="V72" i="6"/>
  <c r="I72" i="6"/>
  <c r="E72" i="6"/>
  <c r="D72" i="6"/>
  <c r="V71" i="6"/>
  <c r="E71" i="6"/>
  <c r="D71" i="6"/>
  <c r="F71" i="6" s="1"/>
  <c r="H71" i="6" s="1"/>
  <c r="I71" i="6" s="1"/>
  <c r="V70" i="6"/>
  <c r="E70" i="6"/>
  <c r="D70" i="6"/>
  <c r="V69" i="6"/>
  <c r="E69" i="6"/>
  <c r="D69" i="6"/>
  <c r="F69" i="6" s="1"/>
  <c r="H69" i="6" s="1"/>
  <c r="I69" i="6" s="1"/>
  <c r="V68" i="6"/>
  <c r="E68" i="6"/>
  <c r="D68" i="6"/>
  <c r="V67" i="6"/>
  <c r="E67" i="6"/>
  <c r="D67" i="6"/>
  <c r="F67" i="6" s="1"/>
  <c r="H67" i="6" s="1"/>
  <c r="I67" i="6" s="1"/>
  <c r="V66" i="6"/>
  <c r="E66" i="6"/>
  <c r="D66" i="6"/>
  <c r="V65" i="6"/>
  <c r="E65" i="6"/>
  <c r="D65" i="6"/>
  <c r="V64" i="6"/>
  <c r="E64" i="6"/>
  <c r="D64" i="6"/>
  <c r="V63" i="6"/>
  <c r="E63" i="6"/>
  <c r="D63" i="6"/>
  <c r="V62" i="6"/>
  <c r="E62" i="6"/>
  <c r="D62" i="6"/>
  <c r="V61" i="6"/>
  <c r="E61" i="6"/>
  <c r="D61" i="6"/>
  <c r="F61" i="6" s="1"/>
  <c r="H61" i="6" s="1"/>
  <c r="I61" i="6" s="1"/>
  <c r="V60" i="6"/>
  <c r="E60" i="6"/>
  <c r="D60" i="6"/>
  <c r="V59" i="6"/>
  <c r="E59" i="6"/>
  <c r="D59" i="6"/>
  <c r="V58" i="6"/>
  <c r="E58" i="6"/>
  <c r="F58" i="6" s="1"/>
  <c r="H58" i="6" s="1"/>
  <c r="I58" i="6" s="1"/>
  <c r="D58" i="6"/>
  <c r="V57" i="6"/>
  <c r="E57" i="6"/>
  <c r="D57" i="6"/>
  <c r="V56" i="6"/>
  <c r="E56" i="6"/>
  <c r="D56" i="6"/>
  <c r="V55" i="6"/>
  <c r="E55" i="6"/>
  <c r="D55" i="6"/>
  <c r="V54" i="6"/>
  <c r="R54" i="6"/>
  <c r="E54" i="6"/>
  <c r="D54" i="6"/>
  <c r="E48" i="6"/>
  <c r="D48" i="6"/>
  <c r="V47" i="6"/>
  <c r="I47" i="6"/>
  <c r="F47" i="6"/>
  <c r="V46" i="6"/>
  <c r="F46" i="6"/>
  <c r="H46" i="6" s="1"/>
  <c r="I46" i="6" s="1"/>
  <c r="V45" i="6"/>
  <c r="F45" i="6"/>
  <c r="H45" i="6" s="1"/>
  <c r="I45" i="6" s="1"/>
  <c r="V44" i="6"/>
  <c r="F44" i="6"/>
  <c r="H44" i="6" s="1"/>
  <c r="I44" i="6" s="1"/>
  <c r="V43" i="6"/>
  <c r="F43" i="6"/>
  <c r="H43" i="6" s="1"/>
  <c r="I43" i="6" s="1"/>
  <c r="V42" i="6"/>
  <c r="F42" i="6"/>
  <c r="H42" i="6" s="1"/>
  <c r="I42" i="6" s="1"/>
  <c r="V41" i="6"/>
  <c r="F41" i="6"/>
  <c r="H41" i="6" s="1"/>
  <c r="I41" i="6" s="1"/>
  <c r="V40" i="6"/>
  <c r="F40" i="6"/>
  <c r="H40" i="6" s="1"/>
  <c r="I40" i="6" s="1"/>
  <c r="V39" i="6"/>
  <c r="F39" i="6"/>
  <c r="H39" i="6" s="1"/>
  <c r="I39" i="6" s="1"/>
  <c r="V38" i="6"/>
  <c r="F38" i="6"/>
  <c r="H38" i="6" s="1"/>
  <c r="I38" i="6" s="1"/>
  <c r="V37" i="6"/>
  <c r="F37" i="6"/>
  <c r="H37" i="6" s="1"/>
  <c r="I37" i="6" s="1"/>
  <c r="V36" i="6"/>
  <c r="F36" i="6"/>
  <c r="H36" i="6" s="1"/>
  <c r="I36" i="6" s="1"/>
  <c r="V35" i="6"/>
  <c r="F35" i="6"/>
  <c r="H35" i="6" s="1"/>
  <c r="I35" i="6" s="1"/>
  <c r="V34" i="6"/>
  <c r="F34" i="6"/>
  <c r="H34" i="6" s="1"/>
  <c r="I34" i="6" s="1"/>
  <c r="V33" i="6"/>
  <c r="F33" i="6"/>
  <c r="H33" i="6" s="1"/>
  <c r="I33" i="6" s="1"/>
  <c r="V32" i="6"/>
  <c r="F32" i="6"/>
  <c r="H32" i="6" s="1"/>
  <c r="I32" i="6" s="1"/>
  <c r="V31" i="6"/>
  <c r="F31" i="6"/>
  <c r="H31" i="6" s="1"/>
  <c r="I31" i="6" s="1"/>
  <c r="V30" i="6"/>
  <c r="F30" i="6"/>
  <c r="H30" i="6" s="1"/>
  <c r="I30" i="6" s="1"/>
  <c r="V29" i="6"/>
  <c r="R29" i="6"/>
  <c r="F29" i="6"/>
  <c r="H29" i="6" s="1"/>
  <c r="I29" i="6" s="1"/>
  <c r="J30" i="6" s="1"/>
  <c r="E23" i="6"/>
  <c r="D23" i="6"/>
  <c r="V22" i="6"/>
  <c r="I22" i="6"/>
  <c r="F22" i="6"/>
  <c r="V21" i="6"/>
  <c r="F21" i="6"/>
  <c r="H21" i="6" s="1"/>
  <c r="I21" i="6" s="1"/>
  <c r="V20" i="6"/>
  <c r="F20" i="6"/>
  <c r="H20" i="6" s="1"/>
  <c r="I20" i="6" s="1"/>
  <c r="V19" i="6"/>
  <c r="F19" i="6"/>
  <c r="H19" i="6" s="1"/>
  <c r="I19" i="6" s="1"/>
  <c r="V18" i="6"/>
  <c r="F18" i="6"/>
  <c r="H18" i="6" s="1"/>
  <c r="I18" i="6" s="1"/>
  <c r="V17" i="6"/>
  <c r="F17" i="6"/>
  <c r="H17" i="6" s="1"/>
  <c r="I17" i="6" s="1"/>
  <c r="V16" i="6"/>
  <c r="F16" i="6"/>
  <c r="H16" i="6" s="1"/>
  <c r="I16" i="6" s="1"/>
  <c r="V15" i="6"/>
  <c r="F15" i="6"/>
  <c r="H15" i="6" s="1"/>
  <c r="I15" i="6" s="1"/>
  <c r="V14" i="6"/>
  <c r="F14" i="6"/>
  <c r="H14" i="6" s="1"/>
  <c r="I14" i="6" s="1"/>
  <c r="V13" i="6"/>
  <c r="F13" i="6"/>
  <c r="H13" i="6" s="1"/>
  <c r="I13" i="6" s="1"/>
  <c r="V12" i="6"/>
  <c r="H12" i="6"/>
  <c r="I12" i="6" s="1"/>
  <c r="F12" i="6"/>
  <c r="V11" i="6"/>
  <c r="F11" i="6"/>
  <c r="H11" i="6" s="1"/>
  <c r="I11" i="6" s="1"/>
  <c r="V10" i="6"/>
  <c r="F10" i="6"/>
  <c r="H10" i="6" s="1"/>
  <c r="I10" i="6" s="1"/>
  <c r="V9" i="6"/>
  <c r="F9" i="6"/>
  <c r="H9" i="6" s="1"/>
  <c r="I9" i="6" s="1"/>
  <c r="V8" i="6"/>
  <c r="F8" i="6"/>
  <c r="H8" i="6" s="1"/>
  <c r="I8" i="6" s="1"/>
  <c r="V7" i="6"/>
  <c r="F7" i="6"/>
  <c r="H7" i="6" s="1"/>
  <c r="I7" i="6" s="1"/>
  <c r="V6" i="6"/>
  <c r="F6" i="6"/>
  <c r="H6" i="6" s="1"/>
  <c r="I6" i="6" s="1"/>
  <c r="V5" i="6"/>
  <c r="F5" i="6"/>
  <c r="H5" i="6" s="1"/>
  <c r="I5" i="6" s="1"/>
  <c r="V4" i="6"/>
  <c r="R4" i="6"/>
  <c r="F4" i="6"/>
  <c r="H4" i="6" s="1"/>
  <c r="E73" i="16" l="1"/>
  <c r="F54" i="16"/>
  <c r="H54" i="16" s="1"/>
  <c r="F58" i="16"/>
  <c r="H58" i="16" s="1"/>
  <c r="I58" i="16" s="1"/>
  <c r="F62" i="16"/>
  <c r="H62" i="16" s="1"/>
  <c r="I62" i="16" s="1"/>
  <c r="F66" i="16"/>
  <c r="H66" i="16" s="1"/>
  <c r="I66" i="16" s="1"/>
  <c r="F70" i="16"/>
  <c r="H70" i="16" s="1"/>
  <c r="I70" i="16" s="1"/>
  <c r="F57" i="16"/>
  <c r="H57" i="16" s="1"/>
  <c r="I57" i="16" s="1"/>
  <c r="F61" i="16"/>
  <c r="H61" i="16" s="1"/>
  <c r="I61" i="16" s="1"/>
  <c r="F65" i="16"/>
  <c r="H65" i="16" s="1"/>
  <c r="I65" i="16" s="1"/>
  <c r="F69" i="16"/>
  <c r="H69" i="16" s="1"/>
  <c r="I69" i="16" s="1"/>
  <c r="F71" i="15"/>
  <c r="H71" i="15" s="1"/>
  <c r="I71" i="15" s="1"/>
  <c r="F56" i="15"/>
  <c r="H56" i="15" s="1"/>
  <c r="I56" i="15" s="1"/>
  <c r="F60" i="15"/>
  <c r="H60" i="15" s="1"/>
  <c r="I60" i="15" s="1"/>
  <c r="F64" i="15"/>
  <c r="H64" i="15" s="1"/>
  <c r="I64" i="15" s="1"/>
  <c r="F68" i="15"/>
  <c r="H68" i="15" s="1"/>
  <c r="I68" i="15" s="1"/>
  <c r="F72" i="15"/>
  <c r="I4" i="15"/>
  <c r="J5" i="15" s="1"/>
  <c r="E73" i="15"/>
  <c r="F54" i="15"/>
  <c r="H54" i="15" s="1"/>
  <c r="K54" i="15" s="1"/>
  <c r="F58" i="15"/>
  <c r="H58" i="15" s="1"/>
  <c r="I58" i="15" s="1"/>
  <c r="F62" i="15"/>
  <c r="H62" i="15" s="1"/>
  <c r="I62" i="15" s="1"/>
  <c r="F66" i="15"/>
  <c r="H66" i="15" s="1"/>
  <c r="I66" i="15" s="1"/>
  <c r="F70" i="15"/>
  <c r="H70" i="15" s="1"/>
  <c r="I70" i="15" s="1"/>
  <c r="K54" i="16"/>
  <c r="I54" i="16"/>
  <c r="J55" i="16" s="1"/>
  <c r="K4" i="16"/>
  <c r="I4" i="16"/>
  <c r="J5" i="16" s="1"/>
  <c r="J6" i="16"/>
  <c r="J7" i="16" s="1"/>
  <c r="D73" i="16"/>
  <c r="I29" i="16"/>
  <c r="J30" i="16" s="1"/>
  <c r="J31" i="16" s="1"/>
  <c r="K5" i="15"/>
  <c r="L4" i="15"/>
  <c r="R5" i="15"/>
  <c r="I29" i="15"/>
  <c r="J30" i="15" s="1"/>
  <c r="K29" i="15"/>
  <c r="J31" i="15"/>
  <c r="J32" i="15" s="1"/>
  <c r="J6" i="15"/>
  <c r="J7" i="15" s="1"/>
  <c r="J8" i="15" s="1"/>
  <c r="F69" i="14"/>
  <c r="H69" i="14" s="1"/>
  <c r="I69" i="14" s="1"/>
  <c r="F65" i="14"/>
  <c r="H65" i="14" s="1"/>
  <c r="I65" i="14" s="1"/>
  <c r="F72" i="14"/>
  <c r="F54" i="14"/>
  <c r="H54" i="14" s="1"/>
  <c r="K54" i="14" s="1"/>
  <c r="F55" i="14"/>
  <c r="H55" i="14" s="1"/>
  <c r="I55" i="14" s="1"/>
  <c r="F59" i="14"/>
  <c r="H59" i="14" s="1"/>
  <c r="I59" i="14" s="1"/>
  <c r="F63" i="14"/>
  <c r="H63" i="14" s="1"/>
  <c r="I63" i="14" s="1"/>
  <c r="F67" i="14"/>
  <c r="H67" i="14" s="1"/>
  <c r="I67" i="14" s="1"/>
  <c r="K29" i="14"/>
  <c r="I29" i="14"/>
  <c r="J30" i="14" s="1"/>
  <c r="F57" i="14"/>
  <c r="H57" i="14" s="1"/>
  <c r="I57" i="14" s="1"/>
  <c r="F61" i="14"/>
  <c r="H61" i="14" s="1"/>
  <c r="I61" i="14" s="1"/>
  <c r="D73" i="14"/>
  <c r="F56" i="14"/>
  <c r="H56" i="14" s="1"/>
  <c r="I56" i="14" s="1"/>
  <c r="F58" i="14"/>
  <c r="H58" i="14" s="1"/>
  <c r="I58" i="14" s="1"/>
  <c r="F60" i="14"/>
  <c r="H60" i="14" s="1"/>
  <c r="I60" i="14" s="1"/>
  <c r="F62" i="14"/>
  <c r="H62" i="14" s="1"/>
  <c r="I62" i="14" s="1"/>
  <c r="F71" i="14"/>
  <c r="H71" i="14" s="1"/>
  <c r="I71" i="14" s="1"/>
  <c r="F66" i="14"/>
  <c r="H66" i="14" s="1"/>
  <c r="I66" i="14" s="1"/>
  <c r="F70" i="14"/>
  <c r="H70" i="14" s="1"/>
  <c r="I70" i="14" s="1"/>
  <c r="I4" i="14"/>
  <c r="J5" i="14" s="1"/>
  <c r="J6" i="14" s="1"/>
  <c r="K4" i="14"/>
  <c r="E73" i="14"/>
  <c r="F69" i="10"/>
  <c r="H69" i="10" s="1"/>
  <c r="I69" i="10" s="1"/>
  <c r="F65" i="11"/>
  <c r="H65" i="11" s="1"/>
  <c r="I65" i="11" s="1"/>
  <c r="F69" i="11"/>
  <c r="H69" i="11" s="1"/>
  <c r="I69" i="11" s="1"/>
  <c r="F71" i="11"/>
  <c r="H71" i="11" s="1"/>
  <c r="I71" i="11" s="1"/>
  <c r="E73" i="13"/>
  <c r="K30" i="13"/>
  <c r="F57" i="13"/>
  <c r="H57" i="13" s="1"/>
  <c r="I57" i="13" s="1"/>
  <c r="F61" i="13"/>
  <c r="H61" i="13" s="1"/>
  <c r="I61" i="13" s="1"/>
  <c r="F69" i="13"/>
  <c r="H69" i="13" s="1"/>
  <c r="I69" i="13" s="1"/>
  <c r="F54" i="13"/>
  <c r="H54" i="13" s="1"/>
  <c r="F55" i="13"/>
  <c r="H55" i="13" s="1"/>
  <c r="I55" i="13" s="1"/>
  <c r="F59" i="13"/>
  <c r="H59" i="13" s="1"/>
  <c r="I59" i="13" s="1"/>
  <c r="F63" i="13"/>
  <c r="H63" i="13" s="1"/>
  <c r="I63" i="13" s="1"/>
  <c r="F65" i="13"/>
  <c r="H65" i="13" s="1"/>
  <c r="I65" i="13" s="1"/>
  <c r="F55" i="11"/>
  <c r="H55" i="11" s="1"/>
  <c r="I55" i="11" s="1"/>
  <c r="F59" i="11"/>
  <c r="H59" i="11" s="1"/>
  <c r="I59" i="11" s="1"/>
  <c r="F63" i="11"/>
  <c r="H63" i="11" s="1"/>
  <c r="I63" i="11" s="1"/>
  <c r="F55" i="10"/>
  <c r="H55" i="10" s="1"/>
  <c r="I55" i="10" s="1"/>
  <c r="F59" i="10"/>
  <c r="H59" i="10" s="1"/>
  <c r="I59" i="10" s="1"/>
  <c r="F56" i="10"/>
  <c r="H56" i="10" s="1"/>
  <c r="I56" i="10" s="1"/>
  <c r="F64" i="10"/>
  <c r="H64" i="10" s="1"/>
  <c r="I64" i="10" s="1"/>
  <c r="J31" i="9"/>
  <c r="F59" i="9"/>
  <c r="H59" i="9" s="1"/>
  <c r="I59" i="9" s="1"/>
  <c r="F63" i="9"/>
  <c r="H63" i="9" s="1"/>
  <c r="I63" i="9" s="1"/>
  <c r="F67" i="9"/>
  <c r="H67" i="9" s="1"/>
  <c r="I67" i="9" s="1"/>
  <c r="F58" i="8"/>
  <c r="H58" i="8" s="1"/>
  <c r="I58" i="8" s="1"/>
  <c r="F62" i="8"/>
  <c r="H62" i="8" s="1"/>
  <c r="I62" i="8" s="1"/>
  <c r="F66" i="8"/>
  <c r="H66" i="8" s="1"/>
  <c r="I66" i="8" s="1"/>
  <c r="F56" i="8"/>
  <c r="H56" i="8" s="1"/>
  <c r="I56" i="8" s="1"/>
  <c r="F60" i="8"/>
  <c r="H60" i="8" s="1"/>
  <c r="I60" i="8" s="1"/>
  <c r="F64" i="8"/>
  <c r="H64" i="8" s="1"/>
  <c r="I64" i="8" s="1"/>
  <c r="F68" i="8"/>
  <c r="H68" i="8" s="1"/>
  <c r="I68" i="8" s="1"/>
  <c r="F56" i="7"/>
  <c r="H56" i="7" s="1"/>
  <c r="I56" i="7" s="1"/>
  <c r="J31" i="13"/>
  <c r="K29" i="13"/>
  <c r="L29" i="13" s="1"/>
  <c r="F60" i="13"/>
  <c r="H60" i="13" s="1"/>
  <c r="I60" i="13" s="1"/>
  <c r="F63" i="12"/>
  <c r="H63" i="12" s="1"/>
  <c r="I63" i="12" s="1"/>
  <c r="F67" i="12"/>
  <c r="H67" i="12" s="1"/>
  <c r="I67" i="12" s="1"/>
  <c r="F71" i="12"/>
  <c r="H71" i="12" s="1"/>
  <c r="I71" i="12" s="1"/>
  <c r="F62" i="12"/>
  <c r="H62" i="12" s="1"/>
  <c r="I62" i="12" s="1"/>
  <c r="F66" i="12"/>
  <c r="H66" i="12" s="1"/>
  <c r="I66" i="12" s="1"/>
  <c r="K29" i="11"/>
  <c r="L29" i="11" s="1"/>
  <c r="F60" i="11"/>
  <c r="H60" i="11" s="1"/>
  <c r="I60" i="11" s="1"/>
  <c r="F66" i="11"/>
  <c r="H66" i="11" s="1"/>
  <c r="I66" i="11" s="1"/>
  <c r="F68" i="10"/>
  <c r="H68" i="10" s="1"/>
  <c r="I68" i="10" s="1"/>
  <c r="F54" i="9"/>
  <c r="H54" i="9" s="1"/>
  <c r="F56" i="9"/>
  <c r="H56" i="9" s="1"/>
  <c r="I56" i="9" s="1"/>
  <c r="F58" i="13"/>
  <c r="H58" i="13" s="1"/>
  <c r="I58" i="13" s="1"/>
  <c r="F66" i="13"/>
  <c r="H66" i="13" s="1"/>
  <c r="I66" i="13" s="1"/>
  <c r="F56" i="13"/>
  <c r="H56" i="13" s="1"/>
  <c r="I56" i="13" s="1"/>
  <c r="F64" i="13"/>
  <c r="H64" i="13" s="1"/>
  <c r="I64" i="13" s="1"/>
  <c r="F72" i="13"/>
  <c r="F62" i="13"/>
  <c r="H62" i="13" s="1"/>
  <c r="I62" i="13" s="1"/>
  <c r="F70" i="13"/>
  <c r="H70" i="13" s="1"/>
  <c r="I70" i="13" s="1"/>
  <c r="D73" i="12"/>
  <c r="F56" i="12"/>
  <c r="H56" i="12" s="1"/>
  <c r="I56" i="12" s="1"/>
  <c r="F60" i="12"/>
  <c r="H60" i="12" s="1"/>
  <c r="I60" i="12" s="1"/>
  <c r="F64" i="12"/>
  <c r="H64" i="12" s="1"/>
  <c r="I64" i="12" s="1"/>
  <c r="F68" i="12"/>
  <c r="H68" i="12" s="1"/>
  <c r="I68" i="12" s="1"/>
  <c r="F72" i="12"/>
  <c r="F58" i="12"/>
  <c r="H58" i="12" s="1"/>
  <c r="I58" i="12" s="1"/>
  <c r="F70" i="12"/>
  <c r="H70" i="12" s="1"/>
  <c r="I70" i="12" s="1"/>
  <c r="F57" i="12"/>
  <c r="H57" i="12" s="1"/>
  <c r="I57" i="12" s="1"/>
  <c r="F61" i="12"/>
  <c r="H61" i="12" s="1"/>
  <c r="I61" i="12" s="1"/>
  <c r="F65" i="12"/>
  <c r="H65" i="12" s="1"/>
  <c r="I65" i="12" s="1"/>
  <c r="F69" i="12"/>
  <c r="H69" i="12" s="1"/>
  <c r="I69" i="12" s="1"/>
  <c r="F62" i="11"/>
  <c r="H62" i="11" s="1"/>
  <c r="I62" i="11" s="1"/>
  <c r="F70" i="11"/>
  <c r="H70" i="11" s="1"/>
  <c r="I70" i="11" s="1"/>
  <c r="F54" i="11"/>
  <c r="H54" i="11" s="1"/>
  <c r="I54" i="11" s="1"/>
  <c r="J55" i="11" s="1"/>
  <c r="F56" i="11"/>
  <c r="H56" i="11" s="1"/>
  <c r="I56" i="11" s="1"/>
  <c r="F64" i="11"/>
  <c r="H64" i="11" s="1"/>
  <c r="I64" i="11" s="1"/>
  <c r="F72" i="11"/>
  <c r="F66" i="10"/>
  <c r="H66" i="10" s="1"/>
  <c r="I66" i="10" s="1"/>
  <c r="F72" i="10"/>
  <c r="F60" i="9"/>
  <c r="H60" i="9" s="1"/>
  <c r="I60" i="9" s="1"/>
  <c r="F68" i="9"/>
  <c r="H68" i="9" s="1"/>
  <c r="I68" i="9" s="1"/>
  <c r="F64" i="9"/>
  <c r="H64" i="9" s="1"/>
  <c r="I64" i="9" s="1"/>
  <c r="F72" i="9"/>
  <c r="K4" i="13"/>
  <c r="I4" i="13"/>
  <c r="J5" i="13" s="1"/>
  <c r="J6" i="13" s="1"/>
  <c r="J7" i="13" s="1"/>
  <c r="J8" i="13" s="1"/>
  <c r="L30" i="13"/>
  <c r="R31" i="13"/>
  <c r="K31" i="13"/>
  <c r="J32" i="13"/>
  <c r="J33" i="13" s="1"/>
  <c r="J34" i="13" s="1"/>
  <c r="R30" i="13"/>
  <c r="K54" i="13"/>
  <c r="I54" i="13"/>
  <c r="J55" i="13" s="1"/>
  <c r="D73" i="13"/>
  <c r="I4" i="12"/>
  <c r="J5" i="12" s="1"/>
  <c r="K4" i="12"/>
  <c r="I29" i="12"/>
  <c r="J30" i="12" s="1"/>
  <c r="K54" i="12"/>
  <c r="I54" i="12"/>
  <c r="J55" i="12" s="1"/>
  <c r="J56" i="12" s="1"/>
  <c r="E73" i="12"/>
  <c r="I4" i="11"/>
  <c r="J5" i="11" s="1"/>
  <c r="R30" i="11"/>
  <c r="K30" i="11"/>
  <c r="J31" i="11"/>
  <c r="J32" i="11" s="1"/>
  <c r="E73" i="11"/>
  <c r="I4" i="10"/>
  <c r="J5" i="10" s="1"/>
  <c r="I29" i="10"/>
  <c r="J30" i="10" s="1"/>
  <c r="J31" i="10" s="1"/>
  <c r="F60" i="10"/>
  <c r="H60" i="10" s="1"/>
  <c r="I60" i="10" s="1"/>
  <c r="D73" i="10"/>
  <c r="F70" i="10"/>
  <c r="H70" i="10" s="1"/>
  <c r="I70" i="10" s="1"/>
  <c r="F54" i="10"/>
  <c r="H54" i="10" s="1"/>
  <c r="E73" i="10"/>
  <c r="K31" i="9"/>
  <c r="R31" i="9"/>
  <c r="I4" i="9"/>
  <c r="J5" i="9" s="1"/>
  <c r="J6" i="9" s="1"/>
  <c r="J32" i="9"/>
  <c r="K29" i="9"/>
  <c r="L29" i="9" s="1"/>
  <c r="J33" i="9"/>
  <c r="K30" i="9"/>
  <c r="L30" i="9" s="1"/>
  <c r="R30" i="9"/>
  <c r="K54" i="9"/>
  <c r="I54" i="9"/>
  <c r="J55" i="9" s="1"/>
  <c r="J56" i="9" s="1"/>
  <c r="E73" i="9"/>
  <c r="J56" i="8"/>
  <c r="K4" i="8"/>
  <c r="I4" i="8"/>
  <c r="J5" i="8" s="1"/>
  <c r="L4" i="8" s="1"/>
  <c r="F72" i="8"/>
  <c r="F70" i="8"/>
  <c r="H70" i="8" s="1"/>
  <c r="I70" i="8" s="1"/>
  <c r="K29" i="8"/>
  <c r="I29" i="8"/>
  <c r="J30" i="8" s="1"/>
  <c r="K55" i="8"/>
  <c r="R55" i="8"/>
  <c r="D73" i="8"/>
  <c r="K54" i="8"/>
  <c r="L54" i="8" s="1"/>
  <c r="E73" i="8"/>
  <c r="F60" i="7"/>
  <c r="H60" i="7" s="1"/>
  <c r="I60" i="7" s="1"/>
  <c r="F64" i="7"/>
  <c r="H64" i="7" s="1"/>
  <c r="I64" i="7" s="1"/>
  <c r="F68" i="7"/>
  <c r="H68" i="7" s="1"/>
  <c r="I68" i="7" s="1"/>
  <c r="I4" i="7"/>
  <c r="J5" i="7" s="1"/>
  <c r="F61" i="7"/>
  <c r="H61" i="7" s="1"/>
  <c r="I61" i="7" s="1"/>
  <c r="F54" i="7"/>
  <c r="H54" i="7" s="1"/>
  <c r="I54" i="7" s="1"/>
  <c r="J55" i="7" s="1"/>
  <c r="F55" i="7"/>
  <c r="H55" i="7" s="1"/>
  <c r="I55" i="7" s="1"/>
  <c r="F69" i="7"/>
  <c r="H69" i="7" s="1"/>
  <c r="I69" i="7" s="1"/>
  <c r="J6" i="7"/>
  <c r="R6" i="7" s="1"/>
  <c r="K29" i="7"/>
  <c r="I29" i="7"/>
  <c r="J30" i="7" s="1"/>
  <c r="R30" i="7" s="1"/>
  <c r="F57" i="7"/>
  <c r="H57" i="7" s="1"/>
  <c r="I57" i="7" s="1"/>
  <c r="F65" i="7"/>
  <c r="H65" i="7" s="1"/>
  <c r="I65" i="7" s="1"/>
  <c r="F59" i="7"/>
  <c r="H59" i="7" s="1"/>
  <c r="I59" i="7" s="1"/>
  <c r="F67" i="7"/>
  <c r="H67" i="7" s="1"/>
  <c r="I67" i="7" s="1"/>
  <c r="R5" i="7"/>
  <c r="K5" i="7"/>
  <c r="L5" i="7" s="1"/>
  <c r="L4" i="7"/>
  <c r="E73" i="7"/>
  <c r="F71" i="7"/>
  <c r="H71" i="7" s="1"/>
  <c r="I71" i="7" s="1"/>
  <c r="D73" i="7"/>
  <c r="F72" i="6"/>
  <c r="E73" i="6"/>
  <c r="F57" i="6"/>
  <c r="H57" i="6" s="1"/>
  <c r="I57" i="6" s="1"/>
  <c r="F65" i="6"/>
  <c r="H65" i="6" s="1"/>
  <c r="I65" i="6" s="1"/>
  <c r="J31" i="6"/>
  <c r="K29" i="6"/>
  <c r="F66" i="6"/>
  <c r="H66" i="6" s="1"/>
  <c r="I66" i="6" s="1"/>
  <c r="F60" i="6"/>
  <c r="H60" i="6" s="1"/>
  <c r="I60" i="6" s="1"/>
  <c r="F70" i="6"/>
  <c r="H70" i="6" s="1"/>
  <c r="I70" i="6" s="1"/>
  <c r="F68" i="6"/>
  <c r="H68" i="6" s="1"/>
  <c r="I68" i="6" s="1"/>
  <c r="F55" i="6"/>
  <c r="H55" i="6" s="1"/>
  <c r="I55" i="6" s="1"/>
  <c r="F56" i="6"/>
  <c r="H56" i="6" s="1"/>
  <c r="I56" i="6" s="1"/>
  <c r="F59" i="6"/>
  <c r="H59" i="6" s="1"/>
  <c r="I59" i="6" s="1"/>
  <c r="F63" i="6"/>
  <c r="H63" i="6" s="1"/>
  <c r="I63" i="6" s="1"/>
  <c r="F64" i="6"/>
  <c r="H64" i="6" s="1"/>
  <c r="I64" i="6" s="1"/>
  <c r="F62" i="6"/>
  <c r="H62" i="6" s="1"/>
  <c r="I62" i="6" s="1"/>
  <c r="K4" i="6"/>
  <c r="I4" i="6"/>
  <c r="J5" i="6" s="1"/>
  <c r="J6" i="6" s="1"/>
  <c r="L29" i="6"/>
  <c r="R30" i="6"/>
  <c r="K30" i="6"/>
  <c r="L30" i="6" s="1"/>
  <c r="R31" i="6"/>
  <c r="K31" i="6"/>
  <c r="J32" i="6"/>
  <c r="J33" i="6" s="1"/>
  <c r="F54" i="6"/>
  <c r="H54" i="6" s="1"/>
  <c r="D73" i="6"/>
  <c r="I54" i="15" l="1"/>
  <c r="J55" i="15" s="1"/>
  <c r="J56" i="15" s="1"/>
  <c r="R31" i="16"/>
  <c r="K31" i="16"/>
  <c r="L30" i="16"/>
  <c r="J32" i="16"/>
  <c r="R6" i="16"/>
  <c r="K6" i="16"/>
  <c r="R7" i="16"/>
  <c r="K7" i="16"/>
  <c r="L6" i="16"/>
  <c r="L29" i="16"/>
  <c r="R30" i="16"/>
  <c r="K30" i="16"/>
  <c r="J8" i="16"/>
  <c r="K55" i="16"/>
  <c r="L54" i="16"/>
  <c r="R55" i="16"/>
  <c r="J56" i="16"/>
  <c r="K5" i="16"/>
  <c r="L5" i="16" s="1"/>
  <c r="L4" i="16"/>
  <c r="R5" i="16"/>
  <c r="K8" i="15"/>
  <c r="R8" i="15"/>
  <c r="J9" i="15"/>
  <c r="K32" i="15"/>
  <c r="R32" i="15"/>
  <c r="J33" i="15"/>
  <c r="R56" i="15"/>
  <c r="K56" i="15"/>
  <c r="K31" i="15"/>
  <c r="L31" i="15" s="1"/>
  <c r="R31" i="15"/>
  <c r="L29" i="15"/>
  <c r="R30" i="15"/>
  <c r="K30" i="15"/>
  <c r="L30" i="15" s="1"/>
  <c r="L5" i="15"/>
  <c r="R6" i="15"/>
  <c r="K6" i="15"/>
  <c r="L6" i="15" s="1"/>
  <c r="S4" i="15"/>
  <c r="W4" i="15" s="1"/>
  <c r="K7" i="15"/>
  <c r="L7" i="15" s="1"/>
  <c r="R7" i="15"/>
  <c r="J57" i="15"/>
  <c r="L54" i="15"/>
  <c r="K55" i="15"/>
  <c r="L55" i="15" s="1"/>
  <c r="R55" i="15"/>
  <c r="L29" i="14"/>
  <c r="K30" i="14"/>
  <c r="R30" i="14"/>
  <c r="J31" i="14"/>
  <c r="K31" i="14" s="1"/>
  <c r="I54" i="14"/>
  <c r="J55" i="14" s="1"/>
  <c r="L54" i="14" s="1"/>
  <c r="R6" i="14"/>
  <c r="K6" i="14"/>
  <c r="L4" i="14"/>
  <c r="R5" i="14"/>
  <c r="K5" i="14"/>
  <c r="L5" i="14" s="1"/>
  <c r="S29" i="14"/>
  <c r="W29" i="14" s="1"/>
  <c r="J7" i="14"/>
  <c r="K54" i="11"/>
  <c r="J56" i="13"/>
  <c r="J57" i="8"/>
  <c r="K30" i="7"/>
  <c r="K5" i="8"/>
  <c r="R57" i="8"/>
  <c r="K57" i="8"/>
  <c r="L55" i="8"/>
  <c r="S55" i="8" s="1"/>
  <c r="W55" i="8" s="1"/>
  <c r="K56" i="8"/>
  <c r="R56" i="8"/>
  <c r="R8" i="13"/>
  <c r="K8" i="13"/>
  <c r="J9" i="13"/>
  <c r="R34" i="13"/>
  <c r="K34" i="13"/>
  <c r="J35" i="13"/>
  <c r="R6" i="13"/>
  <c r="K6" i="13"/>
  <c r="L6" i="13" s="1"/>
  <c r="L31" i="13"/>
  <c r="R32" i="13"/>
  <c r="K32" i="13"/>
  <c r="L32" i="13" s="1"/>
  <c r="R5" i="13"/>
  <c r="K5" i="13"/>
  <c r="L5" i="13" s="1"/>
  <c r="L4" i="13"/>
  <c r="R56" i="13"/>
  <c r="K56" i="13"/>
  <c r="J57" i="13"/>
  <c r="S29" i="13"/>
  <c r="W29" i="13" s="1"/>
  <c r="R33" i="13"/>
  <c r="K33" i="13"/>
  <c r="L33" i="13" s="1"/>
  <c r="S30" i="13"/>
  <c r="W30" i="13" s="1"/>
  <c r="R7" i="13"/>
  <c r="K7" i="13"/>
  <c r="L7" i="13" s="1"/>
  <c r="L54" i="13"/>
  <c r="R55" i="13"/>
  <c r="K55" i="13"/>
  <c r="L55" i="13" s="1"/>
  <c r="R56" i="12"/>
  <c r="K56" i="12"/>
  <c r="J57" i="12"/>
  <c r="R30" i="12"/>
  <c r="K30" i="12"/>
  <c r="L29" i="12"/>
  <c r="L4" i="12"/>
  <c r="R5" i="12"/>
  <c r="K5" i="12"/>
  <c r="L54" i="12"/>
  <c r="R55" i="12"/>
  <c r="K55" i="12"/>
  <c r="L55" i="12" s="1"/>
  <c r="J31" i="12"/>
  <c r="J6" i="12"/>
  <c r="R32" i="11"/>
  <c r="K32" i="11"/>
  <c r="J33" i="11"/>
  <c r="L54" i="11"/>
  <c r="R55" i="11"/>
  <c r="K55" i="11"/>
  <c r="S29" i="11"/>
  <c r="W29" i="11" s="1"/>
  <c r="J56" i="11"/>
  <c r="L30" i="11"/>
  <c r="R31" i="11"/>
  <c r="K31" i="11"/>
  <c r="L31" i="11" s="1"/>
  <c r="L4" i="11"/>
  <c r="R5" i="11"/>
  <c r="K5" i="11"/>
  <c r="J6" i="11"/>
  <c r="R31" i="10"/>
  <c r="K31" i="10"/>
  <c r="J32" i="10"/>
  <c r="L4" i="10"/>
  <c r="R5" i="10"/>
  <c r="K5" i="10"/>
  <c r="J6" i="10"/>
  <c r="K54" i="10"/>
  <c r="I54" i="10"/>
  <c r="J55" i="10" s="1"/>
  <c r="L29" i="10"/>
  <c r="R30" i="10"/>
  <c r="K30" i="10"/>
  <c r="L30" i="10" s="1"/>
  <c r="S30" i="9"/>
  <c r="W30" i="9" s="1"/>
  <c r="R56" i="9"/>
  <c r="K56" i="9"/>
  <c r="R33" i="9"/>
  <c r="K33" i="9"/>
  <c r="R6" i="9"/>
  <c r="K6" i="9"/>
  <c r="J7" i="9"/>
  <c r="S29" i="9"/>
  <c r="W29" i="9" s="1"/>
  <c r="J34" i="9"/>
  <c r="L4" i="9"/>
  <c r="K5" i="9"/>
  <c r="L5" i="9" s="1"/>
  <c r="R5" i="9"/>
  <c r="J57" i="9"/>
  <c r="L54" i="9"/>
  <c r="R55" i="9"/>
  <c r="K55" i="9"/>
  <c r="L55" i="9" s="1"/>
  <c r="K32" i="9"/>
  <c r="L32" i="9" s="1"/>
  <c r="L31" i="9"/>
  <c r="R32" i="9"/>
  <c r="J58" i="8"/>
  <c r="K58" i="8" s="1"/>
  <c r="R5" i="8"/>
  <c r="J6" i="8"/>
  <c r="S54" i="8"/>
  <c r="W54" i="8" s="1"/>
  <c r="S4" i="8"/>
  <c r="W4" i="8" s="1"/>
  <c r="L29" i="8"/>
  <c r="R30" i="8"/>
  <c r="K30" i="8"/>
  <c r="J31" i="8"/>
  <c r="J31" i="7"/>
  <c r="L29" i="7"/>
  <c r="S29" i="7" s="1"/>
  <c r="W29" i="7" s="1"/>
  <c r="J7" i="7"/>
  <c r="J8" i="7" s="1"/>
  <c r="J9" i="7" s="1"/>
  <c r="J10" i="7" s="1"/>
  <c r="J11" i="7" s="1"/>
  <c r="K11" i="7" s="1"/>
  <c r="K6" i="7"/>
  <c r="K54" i="7"/>
  <c r="L54" i="7" s="1"/>
  <c r="S5" i="7"/>
  <c r="W5" i="7" s="1"/>
  <c r="R55" i="7"/>
  <c r="K55" i="7"/>
  <c r="S4" i="7"/>
  <c r="W4" i="7" s="1"/>
  <c r="J56" i="7"/>
  <c r="R31" i="7"/>
  <c r="K31" i="7"/>
  <c r="J32" i="7"/>
  <c r="L30" i="7"/>
  <c r="R7" i="7"/>
  <c r="R6" i="6"/>
  <c r="K6" i="6"/>
  <c r="J7" i="6"/>
  <c r="R33" i="6"/>
  <c r="K33" i="6"/>
  <c r="J34" i="6"/>
  <c r="S30" i="6"/>
  <c r="W30" i="6" s="1"/>
  <c r="K54" i="6"/>
  <c r="I54" i="6"/>
  <c r="J55" i="6" s="1"/>
  <c r="R5" i="6"/>
  <c r="L4" i="6"/>
  <c r="K5" i="6"/>
  <c r="L5" i="6" s="1"/>
  <c r="L31" i="6"/>
  <c r="R32" i="6"/>
  <c r="K32" i="6"/>
  <c r="L32" i="6" s="1"/>
  <c r="S29" i="6"/>
  <c r="W29" i="6" s="1"/>
  <c r="S5" i="16" l="1"/>
  <c r="W5" i="16" s="1"/>
  <c r="S29" i="16"/>
  <c r="W29" i="16" s="1"/>
  <c r="K32" i="16"/>
  <c r="L31" i="16"/>
  <c r="R32" i="16"/>
  <c r="J33" i="16"/>
  <c r="S30" i="16"/>
  <c r="W30" i="16" s="1"/>
  <c r="S6" i="16"/>
  <c r="W6" i="16" s="1"/>
  <c r="S4" i="16"/>
  <c r="W4" i="16" s="1"/>
  <c r="K8" i="16"/>
  <c r="L7" i="16"/>
  <c r="R8" i="16"/>
  <c r="J9" i="16"/>
  <c r="K56" i="16"/>
  <c r="L55" i="16"/>
  <c r="R56" i="16"/>
  <c r="J57" i="16"/>
  <c r="S54" i="16"/>
  <c r="W54" i="16" s="1"/>
  <c r="S31" i="15"/>
  <c r="W31" i="15" s="1"/>
  <c r="S7" i="15"/>
  <c r="W7" i="15" s="1"/>
  <c r="S6" i="15"/>
  <c r="W6" i="15" s="1"/>
  <c r="S30" i="15"/>
  <c r="W30" i="15" s="1"/>
  <c r="L32" i="15"/>
  <c r="R33" i="15"/>
  <c r="K33" i="15"/>
  <c r="J34" i="15"/>
  <c r="S5" i="15"/>
  <c r="W5" i="15" s="1"/>
  <c r="L8" i="15"/>
  <c r="R9" i="15"/>
  <c r="K9" i="15"/>
  <c r="J10" i="15"/>
  <c r="S55" i="15"/>
  <c r="W55" i="15" s="1"/>
  <c r="S54" i="15"/>
  <c r="W54" i="15" s="1"/>
  <c r="S29" i="15"/>
  <c r="W29" i="15" s="1"/>
  <c r="K57" i="15"/>
  <c r="L56" i="15"/>
  <c r="R57" i="15"/>
  <c r="J58" i="15"/>
  <c r="L30" i="14"/>
  <c r="S30" i="14" s="1"/>
  <c r="W30" i="14" s="1"/>
  <c r="R31" i="14"/>
  <c r="K55" i="14"/>
  <c r="J56" i="14"/>
  <c r="K56" i="14" s="1"/>
  <c r="R55" i="14"/>
  <c r="J32" i="14"/>
  <c r="L31" i="14" s="1"/>
  <c r="S5" i="14"/>
  <c r="W5" i="14" s="1"/>
  <c r="S4" i="14"/>
  <c r="W4" i="14" s="1"/>
  <c r="S54" i="14"/>
  <c r="W54" i="14" s="1"/>
  <c r="L6" i="14"/>
  <c r="R7" i="14"/>
  <c r="K7" i="14"/>
  <c r="J8" i="14"/>
  <c r="R56" i="14"/>
  <c r="L56" i="8"/>
  <c r="S56" i="8" s="1"/>
  <c r="W56" i="8" s="1"/>
  <c r="J59" i="8"/>
  <c r="L57" i="8"/>
  <c r="L5" i="8"/>
  <c r="S5" i="8" s="1"/>
  <c r="W5" i="8" s="1"/>
  <c r="S33" i="13"/>
  <c r="W33" i="13" s="1"/>
  <c r="S6" i="13"/>
  <c r="W6" i="13" s="1"/>
  <c r="S7" i="13"/>
  <c r="W7" i="13" s="1"/>
  <c r="S32" i="13"/>
  <c r="W32" i="13" s="1"/>
  <c r="S55" i="13"/>
  <c r="W55" i="13" s="1"/>
  <c r="S5" i="13"/>
  <c r="W5" i="13" s="1"/>
  <c r="S4" i="13"/>
  <c r="W4" i="13" s="1"/>
  <c r="S54" i="13"/>
  <c r="W54" i="13" s="1"/>
  <c r="S31" i="13"/>
  <c r="W31" i="13" s="1"/>
  <c r="L34" i="13"/>
  <c r="R35" i="13"/>
  <c r="K35" i="13"/>
  <c r="J36" i="13"/>
  <c r="R9" i="13"/>
  <c r="K9" i="13"/>
  <c r="L8" i="13"/>
  <c r="J10" i="13"/>
  <c r="L56" i="13"/>
  <c r="R57" i="13"/>
  <c r="K57" i="13"/>
  <c r="J58" i="13"/>
  <c r="S55" i="12"/>
  <c r="W55" i="12" s="1"/>
  <c r="R6" i="12"/>
  <c r="L5" i="12"/>
  <c r="K6" i="12"/>
  <c r="J7" i="12"/>
  <c r="S54" i="12"/>
  <c r="W54" i="12" s="1"/>
  <c r="S29" i="12"/>
  <c r="W29" i="12" s="1"/>
  <c r="L56" i="12"/>
  <c r="R57" i="12"/>
  <c r="K57" i="12"/>
  <c r="J58" i="12"/>
  <c r="R31" i="12"/>
  <c r="K31" i="12"/>
  <c r="L30" i="12"/>
  <c r="J32" i="12"/>
  <c r="S4" i="12"/>
  <c r="W4" i="12" s="1"/>
  <c r="S31" i="11"/>
  <c r="W31" i="11" s="1"/>
  <c r="S30" i="11"/>
  <c r="W30" i="11" s="1"/>
  <c r="S4" i="11"/>
  <c r="W4" i="11" s="1"/>
  <c r="R56" i="11"/>
  <c r="K56" i="11"/>
  <c r="L55" i="11"/>
  <c r="J57" i="11"/>
  <c r="L32" i="11"/>
  <c r="R33" i="11"/>
  <c r="K33" i="11"/>
  <c r="J34" i="11"/>
  <c r="L5" i="11"/>
  <c r="R6" i="11"/>
  <c r="K6" i="11"/>
  <c r="J7" i="11"/>
  <c r="S54" i="11"/>
  <c r="W54" i="11" s="1"/>
  <c r="S30" i="10"/>
  <c r="W30" i="10" s="1"/>
  <c r="L31" i="10"/>
  <c r="R32" i="10"/>
  <c r="K32" i="10"/>
  <c r="J33" i="10"/>
  <c r="L54" i="10"/>
  <c r="R55" i="10"/>
  <c r="K55" i="10"/>
  <c r="J56" i="10"/>
  <c r="S29" i="10"/>
  <c r="W29" i="10" s="1"/>
  <c r="L5" i="10"/>
  <c r="R6" i="10"/>
  <c r="K6" i="10"/>
  <c r="J7" i="10"/>
  <c r="S4" i="10"/>
  <c r="W4" i="10" s="1"/>
  <c r="S32" i="9"/>
  <c r="W32" i="9" s="1"/>
  <c r="S5" i="9"/>
  <c r="W5" i="9" s="1"/>
  <c r="S55" i="9"/>
  <c r="W55" i="9" s="1"/>
  <c r="S31" i="9"/>
  <c r="W31" i="9" s="1"/>
  <c r="S54" i="9"/>
  <c r="W54" i="9" s="1"/>
  <c r="S4" i="9"/>
  <c r="W4" i="9" s="1"/>
  <c r="L6" i="9"/>
  <c r="R7" i="9"/>
  <c r="K7" i="9"/>
  <c r="J8" i="9"/>
  <c r="L56" i="9"/>
  <c r="R57" i="9"/>
  <c r="K57" i="9"/>
  <c r="J58" i="9"/>
  <c r="K34" i="9"/>
  <c r="L33" i="9"/>
  <c r="R34" i="9"/>
  <c r="J35" i="9"/>
  <c r="R58" i="8"/>
  <c r="R6" i="8"/>
  <c r="K6" i="8"/>
  <c r="J7" i="8"/>
  <c r="S29" i="8"/>
  <c r="W29" i="8" s="1"/>
  <c r="S57" i="8"/>
  <c r="W57" i="8" s="1"/>
  <c r="L30" i="8"/>
  <c r="R31" i="8"/>
  <c r="K31" i="8"/>
  <c r="J32" i="8"/>
  <c r="L58" i="8"/>
  <c r="K59" i="8"/>
  <c r="R59" i="8"/>
  <c r="J60" i="8"/>
  <c r="K9" i="7"/>
  <c r="L9" i="7" s="1"/>
  <c r="S9" i="7" s="1"/>
  <c r="W9" i="7" s="1"/>
  <c r="R11" i="7"/>
  <c r="K8" i="7"/>
  <c r="L8" i="7" s="1"/>
  <c r="S8" i="7" s="1"/>
  <c r="W8" i="7" s="1"/>
  <c r="R9" i="7"/>
  <c r="L6" i="7"/>
  <c r="S6" i="7" s="1"/>
  <c r="W6" i="7" s="1"/>
  <c r="R8" i="7"/>
  <c r="K10" i="7"/>
  <c r="L10" i="7" s="1"/>
  <c r="J12" i="7"/>
  <c r="L11" i="7" s="1"/>
  <c r="K7" i="7"/>
  <c r="L7" i="7" s="1"/>
  <c r="S7" i="7" s="1"/>
  <c r="W7" i="7" s="1"/>
  <c r="R10" i="7"/>
  <c r="S10" i="7"/>
  <c r="W10" i="7" s="1"/>
  <c r="S54" i="7"/>
  <c r="W54" i="7" s="1"/>
  <c r="S30" i="7"/>
  <c r="W30" i="7" s="1"/>
  <c r="L55" i="7"/>
  <c r="K56" i="7"/>
  <c r="R56" i="7"/>
  <c r="J57" i="7"/>
  <c r="R32" i="7"/>
  <c r="K32" i="7"/>
  <c r="L31" i="7"/>
  <c r="J33" i="7"/>
  <c r="K12" i="7"/>
  <c r="S32" i="6"/>
  <c r="W32" i="6" s="1"/>
  <c r="S5" i="6"/>
  <c r="W5" i="6" s="1"/>
  <c r="S31" i="6"/>
  <c r="W31" i="6" s="1"/>
  <c r="L54" i="6"/>
  <c r="R55" i="6"/>
  <c r="K55" i="6"/>
  <c r="J56" i="6"/>
  <c r="L33" i="6"/>
  <c r="R34" i="6"/>
  <c r="K34" i="6"/>
  <c r="J35" i="6"/>
  <c r="R7" i="6"/>
  <c r="L6" i="6"/>
  <c r="K7" i="6"/>
  <c r="J8" i="6"/>
  <c r="S4" i="6"/>
  <c r="W4" i="6" s="1"/>
  <c r="K57" i="16" l="1"/>
  <c r="L56" i="16"/>
  <c r="R57" i="16"/>
  <c r="J58" i="16"/>
  <c r="S55" i="16"/>
  <c r="W55" i="16" s="1"/>
  <c r="L8" i="16"/>
  <c r="R9" i="16"/>
  <c r="K9" i="16"/>
  <c r="J10" i="16"/>
  <c r="S7" i="16"/>
  <c r="W7" i="16" s="1"/>
  <c r="L32" i="16"/>
  <c r="R33" i="16"/>
  <c r="K33" i="16"/>
  <c r="J34" i="16"/>
  <c r="S31" i="16"/>
  <c r="W31" i="16" s="1"/>
  <c r="S32" i="15"/>
  <c r="W32" i="15" s="1"/>
  <c r="R10" i="15"/>
  <c r="K10" i="15"/>
  <c r="L9" i="15"/>
  <c r="J11" i="15"/>
  <c r="L57" i="15"/>
  <c r="R58" i="15"/>
  <c r="K58" i="15"/>
  <c r="J59" i="15"/>
  <c r="S56" i="15"/>
  <c r="W56" i="15" s="1"/>
  <c r="K34" i="15"/>
  <c r="L33" i="15"/>
  <c r="R34" i="15"/>
  <c r="J35" i="15"/>
  <c r="S8" i="15"/>
  <c r="W8" i="15" s="1"/>
  <c r="K32" i="14"/>
  <c r="J33" i="14"/>
  <c r="R33" i="14" s="1"/>
  <c r="J57" i="14"/>
  <c r="K57" i="14" s="1"/>
  <c r="L55" i="14"/>
  <c r="S55" i="14" s="1"/>
  <c r="W55" i="14" s="1"/>
  <c r="R32" i="14"/>
  <c r="J58" i="14"/>
  <c r="S31" i="14"/>
  <c r="W31" i="14" s="1"/>
  <c r="L7" i="14"/>
  <c r="R8" i="14"/>
  <c r="K8" i="14"/>
  <c r="J9" i="14"/>
  <c r="S6" i="14"/>
  <c r="W6" i="14" s="1"/>
  <c r="R12" i="7"/>
  <c r="J13" i="7"/>
  <c r="J14" i="7" s="1"/>
  <c r="S56" i="13"/>
  <c r="W56" i="13" s="1"/>
  <c r="S34" i="13"/>
  <c r="W34" i="13" s="1"/>
  <c r="R58" i="13"/>
  <c r="K58" i="13"/>
  <c r="L57" i="13"/>
  <c r="J59" i="13"/>
  <c r="R10" i="13"/>
  <c r="K10" i="13"/>
  <c r="L9" i="13"/>
  <c r="J11" i="13"/>
  <c r="L35" i="13"/>
  <c r="R36" i="13"/>
  <c r="K36" i="13"/>
  <c r="J37" i="13"/>
  <c r="S8" i="13"/>
  <c r="W8" i="13" s="1"/>
  <c r="R32" i="12"/>
  <c r="K32" i="12"/>
  <c r="L31" i="12"/>
  <c r="J33" i="12"/>
  <c r="S5" i="12"/>
  <c r="W5" i="12" s="1"/>
  <c r="S56" i="12"/>
  <c r="W56" i="12" s="1"/>
  <c r="R58" i="12"/>
  <c r="K58" i="12"/>
  <c r="L57" i="12"/>
  <c r="J59" i="12"/>
  <c r="R7" i="12"/>
  <c r="L6" i="12"/>
  <c r="K7" i="12"/>
  <c r="J8" i="12"/>
  <c r="S30" i="12"/>
  <c r="W30" i="12" s="1"/>
  <c r="S5" i="11"/>
  <c r="W5" i="11" s="1"/>
  <c r="S32" i="11"/>
  <c r="W32" i="11" s="1"/>
  <c r="L6" i="11"/>
  <c r="R7" i="11"/>
  <c r="K7" i="11"/>
  <c r="J8" i="11"/>
  <c r="L33" i="11"/>
  <c r="R34" i="11"/>
  <c r="K34" i="11"/>
  <c r="J35" i="11"/>
  <c r="L56" i="11"/>
  <c r="R57" i="11"/>
  <c r="K57" i="11"/>
  <c r="J58" i="11"/>
  <c r="S55" i="11"/>
  <c r="W55" i="11" s="1"/>
  <c r="L6" i="10"/>
  <c r="R7" i="10"/>
  <c r="K7" i="10"/>
  <c r="J8" i="10"/>
  <c r="S54" i="10"/>
  <c r="W54" i="10" s="1"/>
  <c r="S31" i="10"/>
  <c r="W31" i="10" s="1"/>
  <c r="K56" i="10"/>
  <c r="R56" i="10"/>
  <c r="L55" i="10"/>
  <c r="J57" i="10"/>
  <c r="K33" i="10"/>
  <c r="L32" i="10"/>
  <c r="R33" i="10"/>
  <c r="J34" i="10"/>
  <c r="S5" i="10"/>
  <c r="W5" i="10" s="1"/>
  <c r="S56" i="9"/>
  <c r="W56" i="9" s="1"/>
  <c r="R58" i="9"/>
  <c r="K58" i="9"/>
  <c r="L57" i="9"/>
  <c r="J59" i="9"/>
  <c r="S6" i="9"/>
  <c r="W6" i="9" s="1"/>
  <c r="K35" i="9"/>
  <c r="L34" i="9"/>
  <c r="R35" i="9"/>
  <c r="J36" i="9"/>
  <c r="L7" i="9"/>
  <c r="R8" i="9"/>
  <c r="K8" i="9"/>
  <c r="J9" i="9"/>
  <c r="S33" i="9"/>
  <c r="W33" i="9" s="1"/>
  <c r="L6" i="8"/>
  <c r="S6" i="8" s="1"/>
  <c r="W6" i="8" s="1"/>
  <c r="J8" i="8"/>
  <c r="K7" i="8"/>
  <c r="R7" i="8"/>
  <c r="L31" i="8"/>
  <c r="K32" i="8"/>
  <c r="J33" i="8"/>
  <c r="R32" i="8"/>
  <c r="R60" i="8"/>
  <c r="K60" i="8"/>
  <c r="L59" i="8"/>
  <c r="J61" i="8"/>
  <c r="S58" i="8"/>
  <c r="W58" i="8" s="1"/>
  <c r="S30" i="8"/>
  <c r="W30" i="8" s="1"/>
  <c r="R33" i="7"/>
  <c r="K33" i="7"/>
  <c r="L32" i="7"/>
  <c r="J34" i="7"/>
  <c r="L56" i="7"/>
  <c r="R57" i="7"/>
  <c r="K57" i="7"/>
  <c r="J58" i="7"/>
  <c r="R13" i="7"/>
  <c r="K13" i="7"/>
  <c r="L12" i="7"/>
  <c r="S11" i="7"/>
  <c r="W11" i="7" s="1"/>
  <c r="S31" i="7"/>
  <c r="W31" i="7" s="1"/>
  <c r="S55" i="7"/>
  <c r="W55" i="7" s="1"/>
  <c r="S6" i="6"/>
  <c r="W6" i="6" s="1"/>
  <c r="S54" i="6"/>
  <c r="W54" i="6" s="1"/>
  <c r="S33" i="6"/>
  <c r="W33" i="6" s="1"/>
  <c r="R8" i="6"/>
  <c r="L7" i="6"/>
  <c r="K8" i="6"/>
  <c r="J9" i="6"/>
  <c r="L34" i="6"/>
  <c r="R35" i="6"/>
  <c r="K35" i="6"/>
  <c r="J36" i="6"/>
  <c r="R56" i="6"/>
  <c r="K56" i="6"/>
  <c r="L55" i="6"/>
  <c r="J57" i="6"/>
  <c r="R34" i="16" l="1"/>
  <c r="K34" i="16"/>
  <c r="L33" i="16"/>
  <c r="J35" i="16"/>
  <c r="L57" i="16"/>
  <c r="R58" i="16"/>
  <c r="K58" i="16"/>
  <c r="J59" i="16"/>
  <c r="R10" i="16"/>
  <c r="K10" i="16"/>
  <c r="L9" i="16"/>
  <c r="J11" i="16"/>
  <c r="S8" i="16"/>
  <c r="W8" i="16" s="1"/>
  <c r="S56" i="16"/>
  <c r="W56" i="16" s="1"/>
  <c r="S32" i="16"/>
  <c r="W32" i="16" s="1"/>
  <c r="S9" i="15"/>
  <c r="W9" i="15" s="1"/>
  <c r="S57" i="15"/>
  <c r="W57" i="15" s="1"/>
  <c r="L10" i="15"/>
  <c r="K11" i="15"/>
  <c r="R11" i="15"/>
  <c r="J12" i="15"/>
  <c r="K35" i="15"/>
  <c r="L34" i="15"/>
  <c r="R35" i="15"/>
  <c r="J36" i="15"/>
  <c r="L58" i="15"/>
  <c r="R59" i="15"/>
  <c r="K59" i="15"/>
  <c r="J60" i="15"/>
  <c r="S33" i="15"/>
  <c r="W33" i="15" s="1"/>
  <c r="R57" i="14"/>
  <c r="L56" i="14"/>
  <c r="J34" i="14"/>
  <c r="J35" i="14" s="1"/>
  <c r="L32" i="14"/>
  <c r="S32" i="14" s="1"/>
  <c r="W32" i="14" s="1"/>
  <c r="K33" i="14"/>
  <c r="R9" i="14"/>
  <c r="K9" i="14"/>
  <c r="L8" i="14"/>
  <c r="J10" i="14"/>
  <c r="S56" i="14"/>
  <c r="W56" i="14" s="1"/>
  <c r="R58" i="14"/>
  <c r="K58" i="14"/>
  <c r="L57" i="14"/>
  <c r="J59" i="14"/>
  <c r="S7" i="14"/>
  <c r="W7" i="14" s="1"/>
  <c r="S35" i="13"/>
  <c r="W35" i="13" s="1"/>
  <c r="L36" i="13"/>
  <c r="R37" i="13"/>
  <c r="K37" i="13"/>
  <c r="J38" i="13"/>
  <c r="R11" i="13"/>
  <c r="K11" i="13"/>
  <c r="L10" i="13"/>
  <c r="J12" i="13"/>
  <c r="L58" i="13"/>
  <c r="R59" i="13"/>
  <c r="K59" i="13"/>
  <c r="J60" i="13"/>
  <c r="S9" i="13"/>
  <c r="W9" i="13" s="1"/>
  <c r="S57" i="13"/>
  <c r="W57" i="13" s="1"/>
  <c r="S6" i="12"/>
  <c r="W6" i="12" s="1"/>
  <c r="L7" i="12"/>
  <c r="R8" i="12"/>
  <c r="K8" i="12"/>
  <c r="J9" i="12"/>
  <c r="L58" i="12"/>
  <c r="R59" i="12"/>
  <c r="K59" i="12"/>
  <c r="J60" i="12"/>
  <c r="R33" i="12"/>
  <c r="K33" i="12"/>
  <c r="L32" i="12"/>
  <c r="J34" i="12"/>
  <c r="S57" i="12"/>
  <c r="W57" i="12" s="1"/>
  <c r="S31" i="12"/>
  <c r="W31" i="12" s="1"/>
  <c r="R58" i="11"/>
  <c r="K58" i="11"/>
  <c r="L57" i="11"/>
  <c r="J59" i="11"/>
  <c r="L34" i="11"/>
  <c r="R35" i="11"/>
  <c r="K35" i="11"/>
  <c r="J36" i="11"/>
  <c r="L7" i="11"/>
  <c r="R8" i="11"/>
  <c r="K8" i="11"/>
  <c r="J9" i="11"/>
  <c r="S56" i="11"/>
  <c r="W56" i="11" s="1"/>
  <c r="S33" i="11"/>
  <c r="W33" i="11" s="1"/>
  <c r="S6" i="11"/>
  <c r="W6" i="11" s="1"/>
  <c r="L56" i="10"/>
  <c r="K57" i="10"/>
  <c r="R57" i="10"/>
  <c r="J58" i="10"/>
  <c r="L7" i="10"/>
  <c r="R8" i="10"/>
  <c r="K8" i="10"/>
  <c r="J9" i="10"/>
  <c r="K34" i="10"/>
  <c r="R34" i="10"/>
  <c r="L33" i="10"/>
  <c r="J35" i="10"/>
  <c r="S32" i="10"/>
  <c r="W32" i="10" s="1"/>
  <c r="S55" i="10"/>
  <c r="W55" i="10" s="1"/>
  <c r="S6" i="10"/>
  <c r="W6" i="10" s="1"/>
  <c r="L8" i="9"/>
  <c r="R9" i="9"/>
  <c r="K9" i="9"/>
  <c r="J10" i="9"/>
  <c r="K36" i="9"/>
  <c r="L35" i="9"/>
  <c r="R36" i="9"/>
  <c r="J37" i="9"/>
  <c r="S34" i="9"/>
  <c r="W34" i="9" s="1"/>
  <c r="L58" i="9"/>
  <c r="R59" i="9"/>
  <c r="K59" i="9"/>
  <c r="J60" i="9"/>
  <c r="S7" i="9"/>
  <c r="W7" i="9" s="1"/>
  <c r="S57" i="9"/>
  <c r="W57" i="9" s="1"/>
  <c r="R8" i="8"/>
  <c r="J9" i="8"/>
  <c r="L7" i="8"/>
  <c r="S7" i="8" s="1"/>
  <c r="W7" i="8" s="1"/>
  <c r="K8" i="8"/>
  <c r="L60" i="8"/>
  <c r="K61" i="8"/>
  <c r="R61" i="8"/>
  <c r="J62" i="8"/>
  <c r="S59" i="8"/>
  <c r="W59" i="8" s="1"/>
  <c r="L32" i="8"/>
  <c r="K33" i="8"/>
  <c r="R33" i="8"/>
  <c r="J34" i="8"/>
  <c r="S31" i="8"/>
  <c r="W31" i="8" s="1"/>
  <c r="R14" i="7"/>
  <c r="K14" i="7"/>
  <c r="L13" i="7"/>
  <c r="J15" i="7"/>
  <c r="R34" i="7"/>
  <c r="K34" i="7"/>
  <c r="J35" i="7"/>
  <c r="L33" i="7"/>
  <c r="L57" i="7"/>
  <c r="K58" i="7"/>
  <c r="R58" i="7"/>
  <c r="J59" i="7"/>
  <c r="S12" i="7"/>
  <c r="W12" i="7" s="1"/>
  <c r="S32" i="7"/>
  <c r="W32" i="7" s="1"/>
  <c r="S56" i="7"/>
  <c r="W56" i="7" s="1"/>
  <c r="S7" i="6"/>
  <c r="W7" i="6" s="1"/>
  <c r="S34" i="6"/>
  <c r="W34" i="6" s="1"/>
  <c r="L56" i="6"/>
  <c r="R57" i="6"/>
  <c r="K57" i="6"/>
  <c r="J58" i="6"/>
  <c r="L35" i="6"/>
  <c r="R36" i="6"/>
  <c r="K36" i="6"/>
  <c r="J37" i="6"/>
  <c r="R9" i="6"/>
  <c r="L8" i="6"/>
  <c r="K9" i="6"/>
  <c r="J10" i="6"/>
  <c r="S55" i="6"/>
  <c r="W55" i="6" s="1"/>
  <c r="K11" i="16" l="1"/>
  <c r="L10" i="16"/>
  <c r="R11" i="16"/>
  <c r="J12" i="16"/>
  <c r="K59" i="16"/>
  <c r="L58" i="16"/>
  <c r="R59" i="16"/>
  <c r="J60" i="16"/>
  <c r="S9" i="16"/>
  <c r="W9" i="16" s="1"/>
  <c r="S57" i="16"/>
  <c r="W57" i="16" s="1"/>
  <c r="K35" i="16"/>
  <c r="L34" i="16"/>
  <c r="R35" i="16"/>
  <c r="J36" i="16"/>
  <c r="S33" i="16"/>
  <c r="W33" i="16" s="1"/>
  <c r="S34" i="15"/>
  <c r="W34" i="15" s="1"/>
  <c r="L11" i="15"/>
  <c r="R12" i="15"/>
  <c r="K12" i="15"/>
  <c r="J13" i="15"/>
  <c r="S10" i="15"/>
  <c r="W10" i="15" s="1"/>
  <c r="L59" i="15"/>
  <c r="R60" i="15"/>
  <c r="K60" i="15"/>
  <c r="J61" i="15"/>
  <c r="L35" i="15"/>
  <c r="R36" i="15"/>
  <c r="K36" i="15"/>
  <c r="J37" i="15"/>
  <c r="S58" i="15"/>
  <c r="W58" i="15" s="1"/>
  <c r="K34" i="14"/>
  <c r="R34" i="14"/>
  <c r="L33" i="14"/>
  <c r="S33" i="14" s="1"/>
  <c r="W33" i="14" s="1"/>
  <c r="S8" i="14"/>
  <c r="W8" i="14" s="1"/>
  <c r="L34" i="14"/>
  <c r="R35" i="14"/>
  <c r="K35" i="14"/>
  <c r="J36" i="14"/>
  <c r="R10" i="14"/>
  <c r="K10" i="14"/>
  <c r="L9" i="14"/>
  <c r="J11" i="14"/>
  <c r="L58" i="14"/>
  <c r="R59" i="14"/>
  <c r="K59" i="14"/>
  <c r="J60" i="14"/>
  <c r="S57" i="14"/>
  <c r="W57" i="14" s="1"/>
  <c r="S36" i="13"/>
  <c r="W36" i="13" s="1"/>
  <c r="R12" i="13"/>
  <c r="K12" i="13"/>
  <c r="L11" i="13"/>
  <c r="J13" i="13"/>
  <c r="L37" i="13"/>
  <c r="R38" i="13"/>
  <c r="K38" i="13"/>
  <c r="J39" i="13"/>
  <c r="S58" i="13"/>
  <c r="W58" i="13" s="1"/>
  <c r="R60" i="13"/>
  <c r="K60" i="13"/>
  <c r="L59" i="13"/>
  <c r="J61" i="13"/>
  <c r="S10" i="13"/>
  <c r="W10" i="13" s="1"/>
  <c r="S58" i="12"/>
  <c r="W58" i="12" s="1"/>
  <c r="S7" i="12"/>
  <c r="W7" i="12" s="1"/>
  <c r="R34" i="12"/>
  <c r="K34" i="12"/>
  <c r="L33" i="12"/>
  <c r="J35" i="12"/>
  <c r="R60" i="12"/>
  <c r="K60" i="12"/>
  <c r="L59" i="12"/>
  <c r="J61" i="12"/>
  <c r="L8" i="12"/>
  <c r="K9" i="12"/>
  <c r="R9" i="12"/>
  <c r="J10" i="12"/>
  <c r="S32" i="12"/>
  <c r="W32" i="12" s="1"/>
  <c r="L58" i="11"/>
  <c r="R59" i="11"/>
  <c r="K59" i="11"/>
  <c r="J60" i="11"/>
  <c r="L35" i="11"/>
  <c r="R36" i="11"/>
  <c r="K36" i="11"/>
  <c r="J37" i="11"/>
  <c r="S57" i="11"/>
  <c r="W57" i="11" s="1"/>
  <c r="L8" i="11"/>
  <c r="R9" i="11"/>
  <c r="K9" i="11"/>
  <c r="J10" i="11"/>
  <c r="S7" i="11"/>
  <c r="W7" i="11" s="1"/>
  <c r="S34" i="11"/>
  <c r="W34" i="11" s="1"/>
  <c r="K35" i="10"/>
  <c r="R35" i="10"/>
  <c r="L34" i="10"/>
  <c r="J36" i="10"/>
  <c r="L8" i="10"/>
  <c r="R9" i="10"/>
  <c r="K9" i="10"/>
  <c r="J10" i="10"/>
  <c r="R58" i="10"/>
  <c r="L57" i="10"/>
  <c r="K58" i="10"/>
  <c r="J59" i="10"/>
  <c r="S33" i="10"/>
  <c r="W33" i="10" s="1"/>
  <c r="S7" i="10"/>
  <c r="W7" i="10" s="1"/>
  <c r="S56" i="10"/>
  <c r="W56" i="10" s="1"/>
  <c r="S35" i="9"/>
  <c r="W35" i="9" s="1"/>
  <c r="R37" i="9"/>
  <c r="L36" i="9"/>
  <c r="K37" i="9"/>
  <c r="J38" i="9"/>
  <c r="L9" i="9"/>
  <c r="R10" i="9"/>
  <c r="K10" i="9"/>
  <c r="J11" i="9"/>
  <c r="S58" i="9"/>
  <c r="W58" i="9" s="1"/>
  <c r="R60" i="9"/>
  <c r="K60" i="9"/>
  <c r="L59" i="9"/>
  <c r="J61" i="9"/>
  <c r="S8" i="9"/>
  <c r="W8" i="9" s="1"/>
  <c r="R9" i="8"/>
  <c r="J10" i="8"/>
  <c r="L8" i="8"/>
  <c r="S8" i="8" s="1"/>
  <c r="W8" i="8" s="1"/>
  <c r="K9" i="8"/>
  <c r="L33" i="8"/>
  <c r="K34" i="8"/>
  <c r="R34" i="8"/>
  <c r="J35" i="8"/>
  <c r="R62" i="8"/>
  <c r="K62" i="8"/>
  <c r="L61" i="8"/>
  <c r="J63" i="8"/>
  <c r="S32" i="8"/>
  <c r="W32" i="8" s="1"/>
  <c r="S60" i="8"/>
  <c r="W60" i="8" s="1"/>
  <c r="S33" i="7"/>
  <c r="W33" i="7" s="1"/>
  <c r="R15" i="7"/>
  <c r="K15" i="7"/>
  <c r="L14" i="7"/>
  <c r="J16" i="7"/>
  <c r="S57" i="7"/>
  <c r="W57" i="7" s="1"/>
  <c r="L58" i="7"/>
  <c r="R59" i="7"/>
  <c r="K59" i="7"/>
  <c r="J60" i="7"/>
  <c r="R35" i="7"/>
  <c r="K35" i="7"/>
  <c r="J36" i="7"/>
  <c r="L34" i="7"/>
  <c r="S13" i="7"/>
  <c r="W13" i="7" s="1"/>
  <c r="S35" i="6"/>
  <c r="W35" i="6" s="1"/>
  <c r="S56" i="6"/>
  <c r="W56" i="6" s="1"/>
  <c r="L36" i="6"/>
  <c r="K37" i="6"/>
  <c r="R37" i="6"/>
  <c r="J38" i="6"/>
  <c r="R10" i="6"/>
  <c r="L9" i="6"/>
  <c r="K10" i="6"/>
  <c r="J11" i="6"/>
  <c r="R58" i="6"/>
  <c r="K58" i="6"/>
  <c r="L57" i="6"/>
  <c r="J59" i="6"/>
  <c r="S8" i="6"/>
  <c r="W8" i="6" s="1"/>
  <c r="L35" i="16" l="1"/>
  <c r="R36" i="16"/>
  <c r="K36" i="16"/>
  <c r="J37" i="16"/>
  <c r="L11" i="16"/>
  <c r="R12" i="16"/>
  <c r="K12" i="16"/>
  <c r="J13" i="16"/>
  <c r="S34" i="16"/>
  <c r="W34" i="16" s="1"/>
  <c r="S10" i="16"/>
  <c r="W10" i="16" s="1"/>
  <c r="L59" i="16"/>
  <c r="R60" i="16"/>
  <c r="K60" i="16"/>
  <c r="J61" i="16"/>
  <c r="S58" i="16"/>
  <c r="W58" i="16" s="1"/>
  <c r="S59" i="15"/>
  <c r="W59" i="15" s="1"/>
  <c r="K13" i="15"/>
  <c r="R13" i="15"/>
  <c r="L12" i="15"/>
  <c r="J14" i="15"/>
  <c r="R37" i="15"/>
  <c r="K37" i="15"/>
  <c r="L36" i="15"/>
  <c r="J38" i="15"/>
  <c r="L60" i="15"/>
  <c r="K61" i="15"/>
  <c r="R61" i="15"/>
  <c r="J62" i="15"/>
  <c r="S11" i="15"/>
  <c r="W11" i="15" s="1"/>
  <c r="S35" i="15"/>
  <c r="W35" i="15" s="1"/>
  <c r="S58" i="14"/>
  <c r="W58" i="14" s="1"/>
  <c r="S34" i="14"/>
  <c r="W34" i="14" s="1"/>
  <c r="L35" i="14"/>
  <c r="R36" i="14"/>
  <c r="K36" i="14"/>
  <c r="J37" i="14"/>
  <c r="R60" i="14"/>
  <c r="K60" i="14"/>
  <c r="L59" i="14"/>
  <c r="J61" i="14"/>
  <c r="R11" i="14"/>
  <c r="K11" i="14"/>
  <c r="L10" i="14"/>
  <c r="J12" i="14"/>
  <c r="S9" i="14"/>
  <c r="W9" i="14" s="1"/>
  <c r="L60" i="13"/>
  <c r="R61" i="13"/>
  <c r="K61" i="13"/>
  <c r="J62" i="13"/>
  <c r="S37" i="13"/>
  <c r="W37" i="13" s="1"/>
  <c r="L38" i="13"/>
  <c r="R39" i="13"/>
  <c r="K39" i="13"/>
  <c r="J40" i="13"/>
  <c r="R13" i="13"/>
  <c r="K13" i="13"/>
  <c r="L12" i="13"/>
  <c r="J14" i="13"/>
  <c r="S59" i="13"/>
  <c r="W59" i="13" s="1"/>
  <c r="S11" i="13"/>
  <c r="W11" i="13" s="1"/>
  <c r="S8" i="12"/>
  <c r="W8" i="12" s="1"/>
  <c r="L60" i="12"/>
  <c r="R61" i="12"/>
  <c r="K61" i="12"/>
  <c r="J62" i="12"/>
  <c r="S59" i="12"/>
  <c r="W59" i="12" s="1"/>
  <c r="S33" i="12"/>
  <c r="W33" i="12" s="1"/>
  <c r="L9" i="12"/>
  <c r="R10" i="12"/>
  <c r="K10" i="12"/>
  <c r="J11" i="12"/>
  <c r="R35" i="12"/>
  <c r="K35" i="12"/>
  <c r="L34" i="12"/>
  <c r="J36" i="12"/>
  <c r="L36" i="11"/>
  <c r="R37" i="11"/>
  <c r="K37" i="11"/>
  <c r="J38" i="11"/>
  <c r="R60" i="11"/>
  <c r="K60" i="11"/>
  <c r="L59" i="11"/>
  <c r="J61" i="11"/>
  <c r="S8" i="11"/>
  <c r="W8" i="11" s="1"/>
  <c r="L9" i="11"/>
  <c r="R10" i="11"/>
  <c r="K10" i="11"/>
  <c r="J11" i="11"/>
  <c r="S35" i="11"/>
  <c r="W35" i="11" s="1"/>
  <c r="S58" i="11"/>
  <c r="W58" i="11" s="1"/>
  <c r="L58" i="10"/>
  <c r="K59" i="10"/>
  <c r="R59" i="10"/>
  <c r="J60" i="10"/>
  <c r="L9" i="10"/>
  <c r="R10" i="10"/>
  <c r="K10" i="10"/>
  <c r="J11" i="10"/>
  <c r="K36" i="10"/>
  <c r="R36" i="10"/>
  <c r="L35" i="10"/>
  <c r="J37" i="10"/>
  <c r="S34" i="10"/>
  <c r="W34" i="10" s="1"/>
  <c r="S57" i="10"/>
  <c r="W57" i="10" s="1"/>
  <c r="S8" i="10"/>
  <c r="W8" i="10" s="1"/>
  <c r="L60" i="9"/>
  <c r="R61" i="9"/>
  <c r="K61" i="9"/>
  <c r="J62" i="9"/>
  <c r="S36" i="9"/>
  <c r="W36" i="9" s="1"/>
  <c r="K38" i="9"/>
  <c r="L37" i="9"/>
  <c r="R38" i="9"/>
  <c r="J39" i="9"/>
  <c r="S59" i="9"/>
  <c r="W59" i="9" s="1"/>
  <c r="S9" i="9"/>
  <c r="W9" i="9" s="1"/>
  <c r="L10" i="9"/>
  <c r="R11" i="9"/>
  <c r="K11" i="9"/>
  <c r="J12" i="9"/>
  <c r="K10" i="8"/>
  <c r="J11" i="8"/>
  <c r="L9" i="8"/>
  <c r="S9" i="8" s="1"/>
  <c r="W9" i="8" s="1"/>
  <c r="R10" i="8"/>
  <c r="L62" i="8"/>
  <c r="K63" i="8"/>
  <c r="R63" i="8"/>
  <c r="J64" i="8"/>
  <c r="L34" i="8"/>
  <c r="K35" i="8"/>
  <c r="J36" i="8"/>
  <c r="R35" i="8"/>
  <c r="S33" i="8"/>
  <c r="W33" i="8" s="1"/>
  <c r="S61" i="8"/>
  <c r="W61" i="8" s="1"/>
  <c r="L59" i="7"/>
  <c r="K60" i="7"/>
  <c r="R60" i="7"/>
  <c r="J61" i="7"/>
  <c r="R36" i="7"/>
  <c r="K36" i="7"/>
  <c r="L35" i="7"/>
  <c r="J37" i="7"/>
  <c r="S34" i="7"/>
  <c r="W34" i="7" s="1"/>
  <c r="R16" i="7"/>
  <c r="K16" i="7"/>
  <c r="L15" i="7"/>
  <c r="J17" i="7"/>
  <c r="S58" i="7"/>
  <c r="W58" i="7" s="1"/>
  <c r="S14" i="7"/>
  <c r="W14" i="7" s="1"/>
  <c r="S9" i="6"/>
  <c r="W9" i="6" s="1"/>
  <c r="L58" i="6"/>
  <c r="R59" i="6"/>
  <c r="K59" i="6"/>
  <c r="J60" i="6"/>
  <c r="R11" i="6"/>
  <c r="L10" i="6"/>
  <c r="K11" i="6"/>
  <c r="J12" i="6"/>
  <c r="L37" i="6"/>
  <c r="R38" i="6"/>
  <c r="K38" i="6"/>
  <c r="J39" i="6"/>
  <c r="S57" i="6"/>
  <c r="W57" i="6" s="1"/>
  <c r="S36" i="6"/>
  <c r="W36" i="6" s="1"/>
  <c r="R13" i="16" l="1"/>
  <c r="K13" i="16"/>
  <c r="L12" i="16"/>
  <c r="J14" i="16"/>
  <c r="S11" i="16"/>
  <c r="W11" i="16" s="1"/>
  <c r="K61" i="16"/>
  <c r="L60" i="16"/>
  <c r="R61" i="16"/>
  <c r="J62" i="16"/>
  <c r="R37" i="16"/>
  <c r="K37" i="16"/>
  <c r="L36" i="16"/>
  <c r="J38" i="16"/>
  <c r="S59" i="16"/>
  <c r="W59" i="16" s="1"/>
  <c r="S35" i="16"/>
  <c r="W35" i="16" s="1"/>
  <c r="S36" i="15"/>
  <c r="W36" i="15" s="1"/>
  <c r="L37" i="15"/>
  <c r="K38" i="15"/>
  <c r="R38" i="15"/>
  <c r="J39" i="15"/>
  <c r="L13" i="15"/>
  <c r="K14" i="15"/>
  <c r="R14" i="15"/>
  <c r="J15" i="15"/>
  <c r="S12" i="15"/>
  <c r="W12" i="15" s="1"/>
  <c r="S60" i="15"/>
  <c r="W60" i="15" s="1"/>
  <c r="L61" i="15"/>
  <c r="R62" i="15"/>
  <c r="K62" i="15"/>
  <c r="J63" i="15"/>
  <c r="R12" i="14"/>
  <c r="K12" i="14"/>
  <c r="L11" i="14"/>
  <c r="J13" i="14"/>
  <c r="L36" i="14"/>
  <c r="R37" i="14"/>
  <c r="K37" i="14"/>
  <c r="J38" i="14"/>
  <c r="S59" i="14"/>
  <c r="W59" i="14" s="1"/>
  <c r="L60" i="14"/>
  <c r="R61" i="14"/>
  <c r="K61" i="14"/>
  <c r="J62" i="14"/>
  <c r="S10" i="14"/>
  <c r="W10" i="14" s="1"/>
  <c r="S35" i="14"/>
  <c r="W35" i="14" s="1"/>
  <c r="R62" i="13"/>
  <c r="K62" i="13"/>
  <c r="L61" i="13"/>
  <c r="J63" i="13"/>
  <c r="S38" i="13"/>
  <c r="W38" i="13" s="1"/>
  <c r="R14" i="13"/>
  <c r="K14" i="13"/>
  <c r="L13" i="13"/>
  <c r="J15" i="13"/>
  <c r="L39" i="13"/>
  <c r="R40" i="13"/>
  <c r="K40" i="13"/>
  <c r="J41" i="13"/>
  <c r="S12" i="13"/>
  <c r="W12" i="13" s="1"/>
  <c r="S60" i="13"/>
  <c r="W60" i="13" s="1"/>
  <c r="S9" i="12"/>
  <c r="W9" i="12" s="1"/>
  <c r="S60" i="12"/>
  <c r="W60" i="12" s="1"/>
  <c r="R36" i="12"/>
  <c r="K36" i="12"/>
  <c r="L35" i="12"/>
  <c r="J37" i="12"/>
  <c r="L10" i="12"/>
  <c r="R11" i="12"/>
  <c r="K11" i="12"/>
  <c r="J12" i="12"/>
  <c r="R62" i="12"/>
  <c r="K62" i="12"/>
  <c r="L61" i="12"/>
  <c r="J63" i="12"/>
  <c r="S34" i="12"/>
  <c r="W34" i="12" s="1"/>
  <c r="L60" i="11"/>
  <c r="R61" i="11"/>
  <c r="K61" i="11"/>
  <c r="J62" i="11"/>
  <c r="S9" i="11"/>
  <c r="W9" i="11" s="1"/>
  <c r="S59" i="11"/>
  <c r="W59" i="11" s="1"/>
  <c r="L10" i="11"/>
  <c r="R11" i="11"/>
  <c r="K11" i="11"/>
  <c r="J12" i="11"/>
  <c r="L37" i="11"/>
  <c r="R38" i="11"/>
  <c r="K38" i="11"/>
  <c r="J39" i="11"/>
  <c r="S36" i="11"/>
  <c r="W36" i="11" s="1"/>
  <c r="K37" i="10"/>
  <c r="R37" i="10"/>
  <c r="L36" i="10"/>
  <c r="J38" i="10"/>
  <c r="L10" i="10"/>
  <c r="R11" i="10"/>
  <c r="K11" i="10"/>
  <c r="J12" i="10"/>
  <c r="L59" i="10"/>
  <c r="K60" i="10"/>
  <c r="R60" i="10"/>
  <c r="J61" i="10"/>
  <c r="S35" i="10"/>
  <c r="W35" i="10" s="1"/>
  <c r="S9" i="10"/>
  <c r="W9" i="10" s="1"/>
  <c r="S58" i="10"/>
  <c r="W58" i="10" s="1"/>
  <c r="S37" i="9"/>
  <c r="W37" i="9" s="1"/>
  <c r="S10" i="9"/>
  <c r="W10" i="9" s="1"/>
  <c r="L11" i="9"/>
  <c r="K12" i="9"/>
  <c r="R12" i="9"/>
  <c r="J13" i="9"/>
  <c r="K39" i="9"/>
  <c r="L38" i="9"/>
  <c r="R39" i="9"/>
  <c r="J40" i="9"/>
  <c r="R62" i="9"/>
  <c r="K62" i="9"/>
  <c r="L61" i="9"/>
  <c r="J63" i="9"/>
  <c r="S60" i="9"/>
  <c r="W60" i="9" s="1"/>
  <c r="J12" i="8"/>
  <c r="K11" i="8"/>
  <c r="L10" i="8"/>
  <c r="S10" i="8" s="1"/>
  <c r="W10" i="8" s="1"/>
  <c r="R11" i="8"/>
  <c r="S34" i="8"/>
  <c r="W34" i="8" s="1"/>
  <c r="S62" i="8"/>
  <c r="W62" i="8" s="1"/>
  <c r="R64" i="8"/>
  <c r="K64" i="8"/>
  <c r="L63" i="8"/>
  <c r="J65" i="8"/>
  <c r="L35" i="8"/>
  <c r="K36" i="8"/>
  <c r="J37" i="8"/>
  <c r="R36" i="8"/>
  <c r="L60" i="7"/>
  <c r="R61" i="7"/>
  <c r="K61" i="7"/>
  <c r="J62" i="7"/>
  <c r="S35" i="7"/>
  <c r="W35" i="7" s="1"/>
  <c r="R37" i="7"/>
  <c r="K37" i="7"/>
  <c r="L36" i="7"/>
  <c r="J38" i="7"/>
  <c r="R17" i="7"/>
  <c r="K17" i="7"/>
  <c r="L16" i="7"/>
  <c r="J18" i="7"/>
  <c r="S15" i="7"/>
  <c r="W15" i="7" s="1"/>
  <c r="S59" i="7"/>
  <c r="W59" i="7" s="1"/>
  <c r="S10" i="6"/>
  <c r="W10" i="6" s="1"/>
  <c r="S58" i="6"/>
  <c r="W58" i="6" s="1"/>
  <c r="L38" i="6"/>
  <c r="R39" i="6"/>
  <c r="K39" i="6"/>
  <c r="J40" i="6"/>
  <c r="S37" i="6"/>
  <c r="W37" i="6" s="1"/>
  <c r="R12" i="6"/>
  <c r="L11" i="6"/>
  <c r="K12" i="6"/>
  <c r="J13" i="6"/>
  <c r="R60" i="6"/>
  <c r="K60" i="6"/>
  <c r="L59" i="6"/>
  <c r="J61" i="6"/>
  <c r="K14" i="16" l="1"/>
  <c r="L13" i="16"/>
  <c r="R14" i="16"/>
  <c r="J15" i="16"/>
  <c r="S12" i="16"/>
  <c r="W12" i="16" s="1"/>
  <c r="L61" i="16"/>
  <c r="R62" i="16"/>
  <c r="K62" i="16"/>
  <c r="J63" i="16"/>
  <c r="S60" i="16"/>
  <c r="W60" i="16" s="1"/>
  <c r="K38" i="16"/>
  <c r="L37" i="16"/>
  <c r="R38" i="16"/>
  <c r="J39" i="16"/>
  <c r="S36" i="16"/>
  <c r="W36" i="16" s="1"/>
  <c r="L14" i="15"/>
  <c r="R15" i="15"/>
  <c r="K15" i="15"/>
  <c r="J16" i="15"/>
  <c r="L38" i="15"/>
  <c r="R39" i="15"/>
  <c r="K39" i="15"/>
  <c r="J40" i="15"/>
  <c r="S13" i="15"/>
  <c r="W13" i="15" s="1"/>
  <c r="L62" i="15"/>
  <c r="K63" i="15"/>
  <c r="R63" i="15"/>
  <c r="J64" i="15"/>
  <c r="S61" i="15"/>
  <c r="W61" i="15" s="1"/>
  <c r="S37" i="15"/>
  <c r="W37" i="15" s="1"/>
  <c r="S60" i="14"/>
  <c r="W60" i="14" s="1"/>
  <c r="S11" i="14"/>
  <c r="W11" i="14" s="1"/>
  <c r="L37" i="14"/>
  <c r="R38" i="14"/>
  <c r="K38" i="14"/>
  <c r="J39" i="14"/>
  <c r="R62" i="14"/>
  <c r="K62" i="14"/>
  <c r="L61" i="14"/>
  <c r="J63" i="14"/>
  <c r="R13" i="14"/>
  <c r="K13" i="14"/>
  <c r="L12" i="14"/>
  <c r="J14" i="14"/>
  <c r="S36" i="14"/>
  <c r="W36" i="14" s="1"/>
  <c r="L62" i="13"/>
  <c r="R63" i="13"/>
  <c r="K63" i="13"/>
  <c r="J64" i="13"/>
  <c r="S39" i="13"/>
  <c r="W39" i="13" s="1"/>
  <c r="S61" i="13"/>
  <c r="W61" i="13" s="1"/>
  <c r="L40" i="13"/>
  <c r="R41" i="13"/>
  <c r="K41" i="13"/>
  <c r="J42" i="13"/>
  <c r="R15" i="13"/>
  <c r="K15" i="13"/>
  <c r="L14" i="13"/>
  <c r="J16" i="13"/>
  <c r="S13" i="13"/>
  <c r="W13" i="13" s="1"/>
  <c r="L62" i="12"/>
  <c r="R63" i="12"/>
  <c r="K63" i="12"/>
  <c r="J64" i="12"/>
  <c r="L11" i="12"/>
  <c r="R12" i="12"/>
  <c r="K12" i="12"/>
  <c r="J13" i="12"/>
  <c r="R37" i="12"/>
  <c r="K37" i="12"/>
  <c r="L36" i="12"/>
  <c r="J38" i="12"/>
  <c r="S61" i="12"/>
  <c r="W61" i="12" s="1"/>
  <c r="S35" i="12"/>
  <c r="W35" i="12" s="1"/>
  <c r="S10" i="12"/>
  <c r="W10" i="12" s="1"/>
  <c r="L38" i="11"/>
  <c r="R39" i="11"/>
  <c r="K39" i="11"/>
  <c r="J40" i="11"/>
  <c r="L11" i="11"/>
  <c r="R12" i="11"/>
  <c r="K12" i="11"/>
  <c r="J13" i="11"/>
  <c r="R62" i="11"/>
  <c r="K62" i="11"/>
  <c r="L61" i="11"/>
  <c r="J63" i="11"/>
  <c r="S37" i="11"/>
  <c r="W37" i="11" s="1"/>
  <c r="S10" i="11"/>
  <c r="W10" i="11" s="1"/>
  <c r="S60" i="11"/>
  <c r="W60" i="11" s="1"/>
  <c r="S36" i="10"/>
  <c r="W36" i="10" s="1"/>
  <c r="L60" i="10"/>
  <c r="K61" i="10"/>
  <c r="R61" i="10"/>
  <c r="J62" i="10"/>
  <c r="L11" i="10"/>
  <c r="R12" i="10"/>
  <c r="K12" i="10"/>
  <c r="J13" i="10"/>
  <c r="L37" i="10"/>
  <c r="K38" i="10"/>
  <c r="R38" i="10"/>
  <c r="J39" i="10"/>
  <c r="S59" i="10"/>
  <c r="W59" i="10" s="1"/>
  <c r="S10" i="10"/>
  <c r="W10" i="10" s="1"/>
  <c r="S38" i="9"/>
  <c r="W38" i="9" s="1"/>
  <c r="L62" i="9"/>
  <c r="R63" i="9"/>
  <c r="K63" i="9"/>
  <c r="J64" i="9"/>
  <c r="K40" i="9"/>
  <c r="L39" i="9"/>
  <c r="R40" i="9"/>
  <c r="J41" i="9"/>
  <c r="K13" i="9"/>
  <c r="L12" i="9"/>
  <c r="R13" i="9"/>
  <c r="J14" i="9"/>
  <c r="S61" i="9"/>
  <c r="W61" i="9" s="1"/>
  <c r="S11" i="9"/>
  <c r="W11" i="9" s="1"/>
  <c r="J13" i="8"/>
  <c r="L11" i="8"/>
  <c r="S11" i="8" s="1"/>
  <c r="W11" i="8" s="1"/>
  <c r="R12" i="8"/>
  <c r="K12" i="8"/>
  <c r="S35" i="8"/>
  <c r="W35" i="8" s="1"/>
  <c r="L64" i="8"/>
  <c r="K65" i="8"/>
  <c r="R65" i="8"/>
  <c r="J66" i="8"/>
  <c r="L36" i="8"/>
  <c r="K37" i="8"/>
  <c r="R37" i="8"/>
  <c r="J38" i="8"/>
  <c r="S63" i="8"/>
  <c r="W63" i="8" s="1"/>
  <c r="S16" i="7"/>
  <c r="W16" i="7" s="1"/>
  <c r="L61" i="7"/>
  <c r="K62" i="7"/>
  <c r="R62" i="7"/>
  <c r="J63" i="7"/>
  <c r="S60" i="7"/>
  <c r="W60" i="7" s="1"/>
  <c r="S36" i="7"/>
  <c r="W36" i="7" s="1"/>
  <c r="R18" i="7"/>
  <c r="K18" i="7"/>
  <c r="L17" i="7"/>
  <c r="J19" i="7"/>
  <c r="R38" i="7"/>
  <c r="K38" i="7"/>
  <c r="L37" i="7"/>
  <c r="J39" i="7"/>
  <c r="S59" i="6"/>
  <c r="W59" i="6" s="1"/>
  <c r="S11" i="6"/>
  <c r="W11" i="6" s="1"/>
  <c r="L39" i="6"/>
  <c r="R40" i="6"/>
  <c r="K40" i="6"/>
  <c r="J41" i="6"/>
  <c r="L60" i="6"/>
  <c r="R61" i="6"/>
  <c r="K61" i="6"/>
  <c r="J62" i="6"/>
  <c r="R13" i="6"/>
  <c r="K13" i="6"/>
  <c r="L12" i="6"/>
  <c r="J14" i="6"/>
  <c r="S38" i="6"/>
  <c r="W38" i="6" s="1"/>
  <c r="L38" i="16" l="1"/>
  <c r="R39" i="16"/>
  <c r="K39" i="16"/>
  <c r="J40" i="16"/>
  <c r="L14" i="16"/>
  <c r="R15" i="16"/>
  <c r="K15" i="16"/>
  <c r="J16" i="16"/>
  <c r="K63" i="16"/>
  <c r="L62" i="16"/>
  <c r="R63" i="16"/>
  <c r="J64" i="16"/>
  <c r="S37" i="16"/>
  <c r="W37" i="16" s="1"/>
  <c r="S13" i="16"/>
  <c r="W13" i="16" s="1"/>
  <c r="S61" i="16"/>
  <c r="W61" i="16" s="1"/>
  <c r="S62" i="15"/>
  <c r="W62" i="15" s="1"/>
  <c r="S38" i="15"/>
  <c r="W38" i="15" s="1"/>
  <c r="R40" i="15"/>
  <c r="K40" i="15"/>
  <c r="L39" i="15"/>
  <c r="J41" i="15"/>
  <c r="R16" i="15"/>
  <c r="K16" i="15"/>
  <c r="L15" i="15"/>
  <c r="J17" i="15"/>
  <c r="L63" i="15"/>
  <c r="R64" i="15"/>
  <c r="K64" i="15"/>
  <c r="J65" i="15"/>
  <c r="S14" i="15"/>
  <c r="W14" i="15" s="1"/>
  <c r="L13" i="14"/>
  <c r="R14" i="14"/>
  <c r="K14" i="14"/>
  <c r="J15" i="14"/>
  <c r="L62" i="14"/>
  <c r="R63" i="14"/>
  <c r="K63" i="14"/>
  <c r="J64" i="14"/>
  <c r="L38" i="14"/>
  <c r="R39" i="14"/>
  <c r="K39" i="14"/>
  <c r="J40" i="14"/>
  <c r="S12" i="14"/>
  <c r="W12" i="14" s="1"/>
  <c r="S61" i="14"/>
  <c r="W61" i="14" s="1"/>
  <c r="S37" i="14"/>
  <c r="W37" i="14" s="1"/>
  <c r="R16" i="13"/>
  <c r="K16" i="13"/>
  <c r="L15" i="13"/>
  <c r="J17" i="13"/>
  <c r="L41" i="13"/>
  <c r="R42" i="13"/>
  <c r="K42" i="13"/>
  <c r="J43" i="13"/>
  <c r="R64" i="13"/>
  <c r="K64" i="13"/>
  <c r="L63" i="13"/>
  <c r="J65" i="13"/>
  <c r="S14" i="13"/>
  <c r="W14" i="13" s="1"/>
  <c r="S40" i="13"/>
  <c r="W40" i="13" s="1"/>
  <c r="S62" i="13"/>
  <c r="W62" i="13" s="1"/>
  <c r="R38" i="12"/>
  <c r="K38" i="12"/>
  <c r="L37" i="12"/>
  <c r="J39" i="12"/>
  <c r="R13" i="12"/>
  <c r="K13" i="12"/>
  <c r="L12" i="12"/>
  <c r="J14" i="12"/>
  <c r="R64" i="12"/>
  <c r="K64" i="12"/>
  <c r="L63" i="12"/>
  <c r="J65" i="12"/>
  <c r="S36" i="12"/>
  <c r="W36" i="12" s="1"/>
  <c r="S11" i="12"/>
  <c r="W11" i="12" s="1"/>
  <c r="S62" i="12"/>
  <c r="W62" i="12" s="1"/>
  <c r="L62" i="11"/>
  <c r="R63" i="11"/>
  <c r="K63" i="11"/>
  <c r="J64" i="11"/>
  <c r="L12" i="11"/>
  <c r="R13" i="11"/>
  <c r="K13" i="11"/>
  <c r="J14" i="11"/>
  <c r="L39" i="11"/>
  <c r="R40" i="11"/>
  <c r="K40" i="11"/>
  <c r="J41" i="11"/>
  <c r="S61" i="11"/>
  <c r="W61" i="11" s="1"/>
  <c r="S11" i="11"/>
  <c r="W11" i="11" s="1"/>
  <c r="S38" i="11"/>
  <c r="W38" i="11" s="1"/>
  <c r="S37" i="10"/>
  <c r="W37" i="10" s="1"/>
  <c r="S11" i="10"/>
  <c r="W11" i="10" s="1"/>
  <c r="S60" i="10"/>
  <c r="W60" i="10" s="1"/>
  <c r="L38" i="10"/>
  <c r="K39" i="10"/>
  <c r="R39" i="10"/>
  <c r="J40" i="10"/>
  <c r="L12" i="10"/>
  <c r="R13" i="10"/>
  <c r="K13" i="10"/>
  <c r="J14" i="10"/>
  <c r="K62" i="10"/>
  <c r="R62" i="10"/>
  <c r="L61" i="10"/>
  <c r="J63" i="10"/>
  <c r="S12" i="9"/>
  <c r="W12" i="9" s="1"/>
  <c r="S39" i="9"/>
  <c r="W39" i="9" s="1"/>
  <c r="S62" i="9"/>
  <c r="W62" i="9" s="1"/>
  <c r="K14" i="9"/>
  <c r="L13" i="9"/>
  <c r="R14" i="9"/>
  <c r="J15" i="9"/>
  <c r="R41" i="9"/>
  <c r="K41" i="9"/>
  <c r="L40" i="9"/>
  <c r="J42" i="9"/>
  <c r="R64" i="9"/>
  <c r="K64" i="9"/>
  <c r="L63" i="9"/>
  <c r="J65" i="9"/>
  <c r="R13" i="8"/>
  <c r="J14" i="8"/>
  <c r="K13" i="8"/>
  <c r="L12" i="8"/>
  <c r="S12" i="8" s="1"/>
  <c r="W12" i="8" s="1"/>
  <c r="L37" i="8"/>
  <c r="K38" i="8"/>
  <c r="R38" i="8"/>
  <c r="J39" i="8"/>
  <c r="R66" i="8"/>
  <c r="K66" i="8"/>
  <c r="L65" i="8"/>
  <c r="J67" i="8"/>
  <c r="S36" i="8"/>
  <c r="W36" i="8" s="1"/>
  <c r="S64" i="8"/>
  <c r="W64" i="8" s="1"/>
  <c r="S37" i="7"/>
  <c r="W37" i="7" s="1"/>
  <c r="S61" i="7"/>
  <c r="W61" i="7" s="1"/>
  <c r="R39" i="7"/>
  <c r="K39" i="7"/>
  <c r="L38" i="7"/>
  <c r="J40" i="7"/>
  <c r="R19" i="7"/>
  <c r="K19" i="7"/>
  <c r="L18" i="7"/>
  <c r="J20" i="7"/>
  <c r="L62" i="7"/>
  <c r="R63" i="7"/>
  <c r="K63" i="7"/>
  <c r="J64" i="7"/>
  <c r="S17" i="7"/>
  <c r="W17" i="7" s="1"/>
  <c r="R62" i="6"/>
  <c r="K62" i="6"/>
  <c r="L61" i="6"/>
  <c r="J63" i="6"/>
  <c r="S12" i="6"/>
  <c r="W12" i="6" s="1"/>
  <c r="L13" i="6"/>
  <c r="R14" i="6"/>
  <c r="K14" i="6"/>
  <c r="J15" i="6"/>
  <c r="L40" i="6"/>
  <c r="R41" i="6"/>
  <c r="K41" i="6"/>
  <c r="J42" i="6"/>
  <c r="S60" i="6"/>
  <c r="W60" i="6" s="1"/>
  <c r="S39" i="6"/>
  <c r="W39" i="6" s="1"/>
  <c r="R16" i="16" l="1"/>
  <c r="K16" i="16"/>
  <c r="L15" i="16"/>
  <c r="J17" i="16"/>
  <c r="L63" i="16"/>
  <c r="R64" i="16"/>
  <c r="K64" i="16"/>
  <c r="J65" i="16"/>
  <c r="S62" i="16"/>
  <c r="W62" i="16" s="1"/>
  <c r="S14" i="16"/>
  <c r="W14" i="16" s="1"/>
  <c r="R40" i="16"/>
  <c r="K40" i="16"/>
  <c r="L39" i="16"/>
  <c r="J41" i="16"/>
  <c r="S38" i="16"/>
  <c r="W38" i="16" s="1"/>
  <c r="S15" i="15"/>
  <c r="W15" i="15" s="1"/>
  <c r="S39" i="15"/>
  <c r="W39" i="15" s="1"/>
  <c r="L16" i="15"/>
  <c r="K17" i="15"/>
  <c r="R17" i="15"/>
  <c r="J18" i="15"/>
  <c r="K41" i="15"/>
  <c r="L40" i="15"/>
  <c r="R41" i="15"/>
  <c r="J42" i="15"/>
  <c r="K65" i="15"/>
  <c r="L64" i="15"/>
  <c r="R65" i="15"/>
  <c r="J66" i="15"/>
  <c r="S63" i="15"/>
  <c r="W63" i="15" s="1"/>
  <c r="L39" i="14"/>
  <c r="R40" i="14"/>
  <c r="K40" i="14"/>
  <c r="J41" i="14"/>
  <c r="R64" i="14"/>
  <c r="K64" i="14"/>
  <c r="L63" i="14"/>
  <c r="J65" i="14"/>
  <c r="L14" i="14"/>
  <c r="R15" i="14"/>
  <c r="K15" i="14"/>
  <c r="J16" i="14"/>
  <c r="S38" i="14"/>
  <c r="W38" i="14" s="1"/>
  <c r="S62" i="14"/>
  <c r="W62" i="14" s="1"/>
  <c r="S13" i="14"/>
  <c r="W13" i="14" s="1"/>
  <c r="L64" i="13"/>
  <c r="R65" i="13"/>
  <c r="K65" i="13"/>
  <c r="J66" i="13"/>
  <c r="S63" i="13"/>
  <c r="W63" i="13" s="1"/>
  <c r="S15" i="13"/>
  <c r="W15" i="13" s="1"/>
  <c r="L42" i="13"/>
  <c r="R43" i="13"/>
  <c r="K43" i="13"/>
  <c r="J44" i="13"/>
  <c r="R17" i="13"/>
  <c r="K17" i="13"/>
  <c r="L16" i="13"/>
  <c r="J18" i="13"/>
  <c r="S41" i="13"/>
  <c r="W41" i="13" s="1"/>
  <c r="L64" i="12"/>
  <c r="R65" i="12"/>
  <c r="K65" i="12"/>
  <c r="J66" i="12"/>
  <c r="R14" i="12"/>
  <c r="K14" i="12"/>
  <c r="L13" i="12"/>
  <c r="J15" i="12"/>
  <c r="R39" i="12"/>
  <c r="K39" i="12"/>
  <c r="L38" i="12"/>
  <c r="J40" i="12"/>
  <c r="S63" i="12"/>
  <c r="W63" i="12" s="1"/>
  <c r="S12" i="12"/>
  <c r="W12" i="12" s="1"/>
  <c r="S37" i="12"/>
  <c r="W37" i="12" s="1"/>
  <c r="L40" i="11"/>
  <c r="R41" i="11"/>
  <c r="K41" i="11"/>
  <c r="J42" i="11"/>
  <c r="L13" i="11"/>
  <c r="R14" i="11"/>
  <c r="K14" i="11"/>
  <c r="J15" i="11"/>
  <c r="R64" i="11"/>
  <c r="K64" i="11"/>
  <c r="L63" i="11"/>
  <c r="J65" i="11"/>
  <c r="S39" i="11"/>
  <c r="W39" i="11" s="1"/>
  <c r="S12" i="11"/>
  <c r="W12" i="11" s="1"/>
  <c r="S62" i="11"/>
  <c r="W62" i="11" s="1"/>
  <c r="S38" i="10"/>
  <c r="W38" i="10" s="1"/>
  <c r="L62" i="10"/>
  <c r="R63" i="10"/>
  <c r="K63" i="10"/>
  <c r="J64" i="10"/>
  <c r="L13" i="10"/>
  <c r="R14" i="10"/>
  <c r="K14" i="10"/>
  <c r="J15" i="10"/>
  <c r="L39" i="10"/>
  <c r="K40" i="10"/>
  <c r="R40" i="10"/>
  <c r="J41" i="10"/>
  <c r="S12" i="10"/>
  <c r="W12" i="10" s="1"/>
  <c r="S61" i="10"/>
  <c r="W61" i="10" s="1"/>
  <c r="S13" i="9"/>
  <c r="W13" i="9" s="1"/>
  <c r="L64" i="9"/>
  <c r="R65" i="9"/>
  <c r="K65" i="9"/>
  <c r="J66" i="9"/>
  <c r="L41" i="9"/>
  <c r="R42" i="9"/>
  <c r="K42" i="9"/>
  <c r="J43" i="9"/>
  <c r="R15" i="9"/>
  <c r="K15" i="9"/>
  <c r="L14" i="9"/>
  <c r="J16" i="9"/>
  <c r="S63" i="9"/>
  <c r="W63" i="9" s="1"/>
  <c r="S40" i="9"/>
  <c r="W40" i="9" s="1"/>
  <c r="K14" i="8"/>
  <c r="L13" i="8"/>
  <c r="S13" i="8" s="1"/>
  <c r="W13" i="8" s="1"/>
  <c r="R14" i="8"/>
  <c r="J15" i="8"/>
  <c r="S37" i="8"/>
  <c r="W37" i="8" s="1"/>
  <c r="L66" i="8"/>
  <c r="K67" i="8"/>
  <c r="R67" i="8"/>
  <c r="J68" i="8"/>
  <c r="L38" i="8"/>
  <c r="K39" i="8"/>
  <c r="R39" i="8"/>
  <c r="J40" i="8"/>
  <c r="S65" i="8"/>
  <c r="W65" i="8" s="1"/>
  <c r="R20" i="7"/>
  <c r="K20" i="7"/>
  <c r="L19" i="7"/>
  <c r="J21" i="7"/>
  <c r="R40" i="7"/>
  <c r="K40" i="7"/>
  <c r="L39" i="7"/>
  <c r="J41" i="7"/>
  <c r="S18" i="7"/>
  <c r="W18" i="7" s="1"/>
  <c r="S38" i="7"/>
  <c r="W38" i="7" s="1"/>
  <c r="L63" i="7"/>
  <c r="K64" i="7"/>
  <c r="R64" i="7"/>
  <c r="J65" i="7"/>
  <c r="S62" i="7"/>
  <c r="W62" i="7" s="1"/>
  <c r="L62" i="6"/>
  <c r="R63" i="6"/>
  <c r="K63" i="6"/>
  <c r="J64" i="6"/>
  <c r="S40" i="6"/>
  <c r="W40" i="6" s="1"/>
  <c r="S13" i="6"/>
  <c r="W13" i="6" s="1"/>
  <c r="S61" i="6"/>
  <c r="W61" i="6" s="1"/>
  <c r="L41" i="6"/>
  <c r="R42" i="6"/>
  <c r="K42" i="6"/>
  <c r="J43" i="6"/>
  <c r="L14" i="6"/>
  <c r="R15" i="6"/>
  <c r="K15" i="6"/>
  <c r="J16" i="6"/>
  <c r="S63" i="16" l="1"/>
  <c r="W63" i="16" s="1"/>
  <c r="K41" i="16"/>
  <c r="L40" i="16"/>
  <c r="R41" i="16"/>
  <c r="J42" i="16"/>
  <c r="K17" i="16"/>
  <c r="L16" i="16"/>
  <c r="R17" i="16"/>
  <c r="J18" i="16"/>
  <c r="S39" i="16"/>
  <c r="W39" i="16" s="1"/>
  <c r="S15" i="16"/>
  <c r="W15" i="16" s="1"/>
  <c r="K65" i="16"/>
  <c r="L64" i="16"/>
  <c r="R65" i="16"/>
  <c r="J66" i="16"/>
  <c r="S16" i="15"/>
  <c r="W16" i="15" s="1"/>
  <c r="S40" i="15"/>
  <c r="W40" i="15" s="1"/>
  <c r="L17" i="15"/>
  <c r="R18" i="15"/>
  <c r="K18" i="15"/>
  <c r="J19" i="15"/>
  <c r="L65" i="15"/>
  <c r="R66" i="15"/>
  <c r="K66" i="15"/>
  <c r="J67" i="15"/>
  <c r="L41" i="15"/>
  <c r="R42" i="15"/>
  <c r="K42" i="15"/>
  <c r="J43" i="15"/>
  <c r="S64" i="15"/>
  <c r="W64" i="15" s="1"/>
  <c r="L15" i="14"/>
  <c r="R16" i="14"/>
  <c r="K16" i="14"/>
  <c r="J17" i="14"/>
  <c r="L64" i="14"/>
  <c r="R65" i="14"/>
  <c r="K65" i="14"/>
  <c r="J66" i="14"/>
  <c r="L40" i="14"/>
  <c r="R41" i="14"/>
  <c r="K41" i="14"/>
  <c r="J42" i="14"/>
  <c r="S63" i="14"/>
  <c r="W63" i="14" s="1"/>
  <c r="S14" i="14"/>
  <c r="W14" i="14" s="1"/>
  <c r="S39" i="14"/>
  <c r="W39" i="14" s="1"/>
  <c r="L43" i="13"/>
  <c r="R44" i="13"/>
  <c r="K44" i="13"/>
  <c r="J45" i="13"/>
  <c r="S16" i="13"/>
  <c r="W16" i="13" s="1"/>
  <c r="R18" i="13"/>
  <c r="K18" i="13"/>
  <c r="L17" i="13"/>
  <c r="J19" i="13"/>
  <c r="R66" i="13"/>
  <c r="K66" i="13"/>
  <c r="L65" i="13"/>
  <c r="J67" i="13"/>
  <c r="S42" i="13"/>
  <c r="W42" i="13" s="1"/>
  <c r="S64" i="13"/>
  <c r="W64" i="13" s="1"/>
  <c r="R40" i="12"/>
  <c r="K40" i="12"/>
  <c r="J41" i="12"/>
  <c r="L39" i="12"/>
  <c r="R66" i="12"/>
  <c r="K66" i="12"/>
  <c r="L65" i="12"/>
  <c r="J67" i="12"/>
  <c r="S38" i="12"/>
  <c r="W38" i="12" s="1"/>
  <c r="R15" i="12"/>
  <c r="K15" i="12"/>
  <c r="L14" i="12"/>
  <c r="J16" i="12"/>
  <c r="S13" i="12"/>
  <c r="W13" i="12" s="1"/>
  <c r="S64" i="12"/>
  <c r="W64" i="12" s="1"/>
  <c r="L64" i="11"/>
  <c r="R65" i="11"/>
  <c r="K65" i="11"/>
  <c r="J66" i="11"/>
  <c r="L14" i="11"/>
  <c r="R15" i="11"/>
  <c r="K15" i="11"/>
  <c r="J16" i="11"/>
  <c r="L41" i="11"/>
  <c r="R42" i="11"/>
  <c r="K42" i="11"/>
  <c r="J43" i="11"/>
  <c r="S63" i="11"/>
  <c r="W63" i="11" s="1"/>
  <c r="S13" i="11"/>
  <c r="W13" i="11" s="1"/>
  <c r="S40" i="11"/>
  <c r="W40" i="11" s="1"/>
  <c r="S39" i="10"/>
  <c r="W39" i="10" s="1"/>
  <c r="S13" i="10"/>
  <c r="W13" i="10" s="1"/>
  <c r="S62" i="10"/>
  <c r="W62" i="10" s="1"/>
  <c r="L40" i="10"/>
  <c r="K41" i="10"/>
  <c r="R41" i="10"/>
  <c r="J42" i="10"/>
  <c r="L14" i="10"/>
  <c r="R15" i="10"/>
  <c r="K15" i="10"/>
  <c r="J16" i="10"/>
  <c r="K64" i="10"/>
  <c r="R64" i="10"/>
  <c r="L63" i="10"/>
  <c r="J65" i="10"/>
  <c r="S41" i="9"/>
  <c r="W41" i="9" s="1"/>
  <c r="S64" i="9"/>
  <c r="W64" i="9" s="1"/>
  <c r="K16" i="9"/>
  <c r="L15" i="9"/>
  <c r="R16" i="9"/>
  <c r="J17" i="9"/>
  <c r="L42" i="9"/>
  <c r="K43" i="9"/>
  <c r="R43" i="9"/>
  <c r="J44" i="9"/>
  <c r="R66" i="9"/>
  <c r="K66" i="9"/>
  <c r="L65" i="9"/>
  <c r="J67" i="9"/>
  <c r="S14" i="9"/>
  <c r="W14" i="9" s="1"/>
  <c r="L14" i="8"/>
  <c r="S14" i="8" s="1"/>
  <c r="W14" i="8" s="1"/>
  <c r="K15" i="8"/>
  <c r="R15" i="8"/>
  <c r="J16" i="8"/>
  <c r="S38" i="8"/>
  <c r="W38" i="8" s="1"/>
  <c r="S66" i="8"/>
  <c r="W66" i="8" s="1"/>
  <c r="L39" i="8"/>
  <c r="K40" i="8"/>
  <c r="J41" i="8"/>
  <c r="R40" i="8"/>
  <c r="R68" i="8"/>
  <c r="K68" i="8"/>
  <c r="L67" i="8"/>
  <c r="J69" i="8"/>
  <c r="L64" i="7"/>
  <c r="R65" i="7"/>
  <c r="K65" i="7"/>
  <c r="J66" i="7"/>
  <c r="R41" i="7"/>
  <c r="K41" i="7"/>
  <c r="L40" i="7"/>
  <c r="J42" i="7"/>
  <c r="R21" i="7"/>
  <c r="K21" i="7"/>
  <c r="L20" i="7"/>
  <c r="J22" i="7"/>
  <c r="S39" i="7"/>
  <c r="W39" i="7" s="1"/>
  <c r="S19" i="7"/>
  <c r="W19" i="7" s="1"/>
  <c r="S63" i="7"/>
  <c r="W63" i="7" s="1"/>
  <c r="S41" i="6"/>
  <c r="W41" i="6" s="1"/>
  <c r="L15" i="6"/>
  <c r="R16" i="6"/>
  <c r="K16" i="6"/>
  <c r="J17" i="6"/>
  <c r="R64" i="6"/>
  <c r="K64" i="6"/>
  <c r="L63" i="6"/>
  <c r="J65" i="6"/>
  <c r="S14" i="6"/>
  <c r="W14" i="6" s="1"/>
  <c r="L42" i="6"/>
  <c r="R43" i="6"/>
  <c r="K43" i="6"/>
  <c r="J44" i="6"/>
  <c r="S62" i="6"/>
  <c r="W62" i="6" s="1"/>
  <c r="L65" i="16" l="1"/>
  <c r="K66" i="16"/>
  <c r="R66" i="16"/>
  <c r="J67" i="16"/>
  <c r="L41" i="16"/>
  <c r="R42" i="16"/>
  <c r="K42" i="16"/>
  <c r="J43" i="16"/>
  <c r="S64" i="16"/>
  <c r="W64" i="16" s="1"/>
  <c r="S40" i="16"/>
  <c r="W40" i="16" s="1"/>
  <c r="L17" i="16"/>
  <c r="R18" i="16"/>
  <c r="K18" i="16"/>
  <c r="J19" i="16"/>
  <c r="S16" i="16"/>
  <c r="W16" i="16" s="1"/>
  <c r="S65" i="15"/>
  <c r="W65" i="15" s="1"/>
  <c r="K19" i="15"/>
  <c r="R19" i="15"/>
  <c r="L18" i="15"/>
  <c r="J20" i="15"/>
  <c r="S17" i="15"/>
  <c r="W17" i="15" s="1"/>
  <c r="K43" i="15"/>
  <c r="R43" i="15"/>
  <c r="L42" i="15"/>
  <c r="J44" i="15"/>
  <c r="L66" i="15"/>
  <c r="K67" i="15"/>
  <c r="R67" i="15"/>
  <c r="J68" i="15"/>
  <c r="S41" i="15"/>
  <c r="W41" i="15" s="1"/>
  <c r="L41" i="14"/>
  <c r="R42" i="14"/>
  <c r="K42" i="14"/>
  <c r="J43" i="14"/>
  <c r="R66" i="14"/>
  <c r="K66" i="14"/>
  <c r="L65" i="14"/>
  <c r="J67" i="14"/>
  <c r="L16" i="14"/>
  <c r="R17" i="14"/>
  <c r="K17" i="14"/>
  <c r="J18" i="14"/>
  <c r="S40" i="14"/>
  <c r="W40" i="14" s="1"/>
  <c r="S64" i="14"/>
  <c r="W64" i="14" s="1"/>
  <c r="S15" i="14"/>
  <c r="W15" i="14" s="1"/>
  <c r="L44" i="13"/>
  <c r="R45" i="13"/>
  <c r="K45" i="13"/>
  <c r="J46" i="13"/>
  <c r="L66" i="13"/>
  <c r="R67" i="13"/>
  <c r="K67" i="13"/>
  <c r="J68" i="13"/>
  <c r="K19" i="13"/>
  <c r="R19" i="13"/>
  <c r="L18" i="13"/>
  <c r="J20" i="13"/>
  <c r="S65" i="13"/>
  <c r="W65" i="13" s="1"/>
  <c r="S17" i="13"/>
  <c r="W17" i="13" s="1"/>
  <c r="S43" i="13"/>
  <c r="W43" i="13" s="1"/>
  <c r="L66" i="12"/>
  <c r="R67" i="12"/>
  <c r="K67" i="12"/>
  <c r="J68" i="12"/>
  <c r="R41" i="12"/>
  <c r="K41" i="12"/>
  <c r="J42" i="12"/>
  <c r="L40" i="12"/>
  <c r="R16" i="12"/>
  <c r="K16" i="12"/>
  <c r="L15" i="12"/>
  <c r="J17" i="12"/>
  <c r="S39" i="12"/>
  <c r="W39" i="12" s="1"/>
  <c r="S65" i="12"/>
  <c r="W65" i="12" s="1"/>
  <c r="S14" i="12"/>
  <c r="W14" i="12" s="1"/>
  <c r="L42" i="11"/>
  <c r="R43" i="11"/>
  <c r="K43" i="11"/>
  <c r="J44" i="11"/>
  <c r="L15" i="11"/>
  <c r="R16" i="11"/>
  <c r="K16" i="11"/>
  <c r="J17" i="11"/>
  <c r="R66" i="11"/>
  <c r="K66" i="11"/>
  <c r="L65" i="11"/>
  <c r="J67" i="11"/>
  <c r="S41" i="11"/>
  <c r="W41" i="11" s="1"/>
  <c r="S14" i="11"/>
  <c r="W14" i="11" s="1"/>
  <c r="S64" i="11"/>
  <c r="W64" i="11" s="1"/>
  <c r="S40" i="10"/>
  <c r="W40" i="10" s="1"/>
  <c r="S14" i="10"/>
  <c r="W14" i="10" s="1"/>
  <c r="L15" i="10"/>
  <c r="R16" i="10"/>
  <c r="K16" i="10"/>
  <c r="J17" i="10"/>
  <c r="L41" i="10"/>
  <c r="K42" i="10"/>
  <c r="R42" i="10"/>
  <c r="J43" i="10"/>
  <c r="L64" i="10"/>
  <c r="K65" i="10"/>
  <c r="R65" i="10"/>
  <c r="J66" i="10"/>
  <c r="S63" i="10"/>
  <c r="W63" i="10" s="1"/>
  <c r="L66" i="9"/>
  <c r="R67" i="9"/>
  <c r="K67" i="9"/>
  <c r="J68" i="9"/>
  <c r="L43" i="9"/>
  <c r="R44" i="9"/>
  <c r="K44" i="9"/>
  <c r="J45" i="9"/>
  <c r="L16" i="9"/>
  <c r="K17" i="9"/>
  <c r="R17" i="9"/>
  <c r="J18" i="9"/>
  <c r="S65" i="9"/>
  <c r="W65" i="9" s="1"/>
  <c r="S15" i="9"/>
  <c r="W15" i="9" s="1"/>
  <c r="S42" i="9"/>
  <c r="W42" i="9" s="1"/>
  <c r="J17" i="8"/>
  <c r="L15" i="8"/>
  <c r="S15" i="8" s="1"/>
  <c r="W15" i="8" s="1"/>
  <c r="R16" i="8"/>
  <c r="K16" i="8"/>
  <c r="S39" i="8"/>
  <c r="W39" i="8" s="1"/>
  <c r="L68" i="8"/>
  <c r="R69" i="8"/>
  <c r="K69" i="8"/>
  <c r="J70" i="8"/>
  <c r="S67" i="8"/>
  <c r="W67" i="8" s="1"/>
  <c r="L40" i="8"/>
  <c r="K41" i="8"/>
  <c r="R41" i="8"/>
  <c r="J42" i="8"/>
  <c r="L65" i="7"/>
  <c r="K66" i="7"/>
  <c r="R66" i="7"/>
  <c r="J67" i="7"/>
  <c r="R42" i="7"/>
  <c r="K42" i="7"/>
  <c r="L41" i="7"/>
  <c r="J43" i="7"/>
  <c r="S40" i="7"/>
  <c r="W40" i="7" s="1"/>
  <c r="R22" i="7"/>
  <c r="K22" i="7"/>
  <c r="L22" i="7" s="1"/>
  <c r="L21" i="7"/>
  <c r="S20" i="7"/>
  <c r="W20" i="7" s="1"/>
  <c r="S64" i="7"/>
  <c r="W64" i="7" s="1"/>
  <c r="L64" i="6"/>
  <c r="R65" i="6"/>
  <c r="K65" i="6"/>
  <c r="J66" i="6"/>
  <c r="L16" i="6"/>
  <c r="R17" i="6"/>
  <c r="K17" i="6"/>
  <c r="J18" i="6"/>
  <c r="L43" i="6"/>
  <c r="R44" i="6"/>
  <c r="K44" i="6"/>
  <c r="J45" i="6"/>
  <c r="S15" i="6"/>
  <c r="W15" i="6" s="1"/>
  <c r="S42" i="6"/>
  <c r="W42" i="6" s="1"/>
  <c r="S63" i="6"/>
  <c r="W63" i="6" s="1"/>
  <c r="S41" i="16" l="1"/>
  <c r="W41" i="16" s="1"/>
  <c r="R19" i="16"/>
  <c r="K19" i="16"/>
  <c r="L18" i="16"/>
  <c r="J20" i="16"/>
  <c r="K67" i="16"/>
  <c r="L66" i="16"/>
  <c r="R67" i="16"/>
  <c r="J68" i="16"/>
  <c r="R43" i="16"/>
  <c r="K43" i="16"/>
  <c r="L42" i="16"/>
  <c r="J44" i="16"/>
  <c r="S17" i="16"/>
  <c r="W17" i="16" s="1"/>
  <c r="S65" i="16"/>
  <c r="W65" i="16" s="1"/>
  <c r="L19" i="15"/>
  <c r="R20" i="15"/>
  <c r="K20" i="15"/>
  <c r="J21" i="15"/>
  <c r="K44" i="15"/>
  <c r="L43" i="15"/>
  <c r="R44" i="15"/>
  <c r="J45" i="15"/>
  <c r="S18" i="15"/>
  <c r="W18" i="15" s="1"/>
  <c r="S42" i="15"/>
  <c r="W42" i="15" s="1"/>
  <c r="L67" i="15"/>
  <c r="R68" i="15"/>
  <c r="K68" i="15"/>
  <c r="J69" i="15"/>
  <c r="S66" i="15"/>
  <c r="W66" i="15" s="1"/>
  <c r="L17" i="14"/>
  <c r="R18" i="14"/>
  <c r="K18" i="14"/>
  <c r="J19" i="14"/>
  <c r="L66" i="14"/>
  <c r="R67" i="14"/>
  <c r="K67" i="14"/>
  <c r="J68" i="14"/>
  <c r="L42" i="14"/>
  <c r="R43" i="14"/>
  <c r="K43" i="14"/>
  <c r="J44" i="14"/>
  <c r="S65" i="14"/>
  <c r="W65" i="14" s="1"/>
  <c r="S16" i="14"/>
  <c r="W16" i="14" s="1"/>
  <c r="S41" i="14"/>
  <c r="W41" i="14" s="1"/>
  <c r="R68" i="13"/>
  <c r="K68" i="13"/>
  <c r="L67" i="13"/>
  <c r="J69" i="13"/>
  <c r="S18" i="13"/>
  <c r="W18" i="13" s="1"/>
  <c r="L19" i="13"/>
  <c r="R20" i="13"/>
  <c r="K20" i="13"/>
  <c r="J21" i="13"/>
  <c r="K46" i="13"/>
  <c r="L45" i="13"/>
  <c r="R46" i="13"/>
  <c r="J47" i="13"/>
  <c r="S66" i="13"/>
  <c r="W66" i="13" s="1"/>
  <c r="S44" i="13"/>
  <c r="W44" i="13" s="1"/>
  <c r="R17" i="12"/>
  <c r="K17" i="12"/>
  <c r="L16" i="12"/>
  <c r="J18" i="12"/>
  <c r="S40" i="12"/>
  <c r="W40" i="12" s="1"/>
  <c r="R68" i="12"/>
  <c r="K68" i="12"/>
  <c r="L67" i="12"/>
  <c r="J69" i="12"/>
  <c r="S15" i="12"/>
  <c r="W15" i="12" s="1"/>
  <c r="R42" i="12"/>
  <c r="K42" i="12"/>
  <c r="L41" i="12"/>
  <c r="J43" i="12"/>
  <c r="S66" i="12"/>
  <c r="W66" i="12" s="1"/>
  <c r="L66" i="11"/>
  <c r="R67" i="11"/>
  <c r="K67" i="11"/>
  <c r="J68" i="11"/>
  <c r="L16" i="11"/>
  <c r="R17" i="11"/>
  <c r="K17" i="11"/>
  <c r="J18" i="11"/>
  <c r="L43" i="11"/>
  <c r="R44" i="11"/>
  <c r="K44" i="11"/>
  <c r="J45" i="11"/>
  <c r="S65" i="11"/>
  <c r="W65" i="11" s="1"/>
  <c r="S15" i="11"/>
  <c r="W15" i="11" s="1"/>
  <c r="S42" i="11"/>
  <c r="W42" i="11" s="1"/>
  <c r="R66" i="10"/>
  <c r="L65" i="10"/>
  <c r="K66" i="10"/>
  <c r="J67" i="10"/>
  <c r="K43" i="10"/>
  <c r="R43" i="10"/>
  <c r="L42" i="10"/>
  <c r="J44" i="10"/>
  <c r="L16" i="10"/>
  <c r="R17" i="10"/>
  <c r="K17" i="10"/>
  <c r="J18" i="10"/>
  <c r="S64" i="10"/>
  <c r="W64" i="10" s="1"/>
  <c r="S41" i="10"/>
  <c r="W41" i="10" s="1"/>
  <c r="S15" i="10"/>
  <c r="W15" i="10" s="1"/>
  <c r="K18" i="9"/>
  <c r="L17" i="9"/>
  <c r="R18" i="9"/>
  <c r="J19" i="9"/>
  <c r="K45" i="9"/>
  <c r="R45" i="9"/>
  <c r="L44" i="9"/>
  <c r="J46" i="9"/>
  <c r="R68" i="9"/>
  <c r="K68" i="9"/>
  <c r="L67" i="9"/>
  <c r="J69" i="9"/>
  <c r="S16" i="9"/>
  <c r="W16" i="9" s="1"/>
  <c r="S43" i="9"/>
  <c r="W43" i="9" s="1"/>
  <c r="S66" i="9"/>
  <c r="W66" i="9" s="1"/>
  <c r="L16" i="8"/>
  <c r="S16" i="8" s="1"/>
  <c r="W16" i="8" s="1"/>
  <c r="R17" i="8"/>
  <c r="K17" i="8"/>
  <c r="J18" i="8"/>
  <c r="S40" i="8"/>
  <c r="W40" i="8" s="1"/>
  <c r="L41" i="8"/>
  <c r="K42" i="8"/>
  <c r="R42" i="8"/>
  <c r="J43" i="8"/>
  <c r="S68" i="8"/>
  <c r="W68" i="8" s="1"/>
  <c r="R70" i="8"/>
  <c r="K70" i="8"/>
  <c r="L69" i="8"/>
  <c r="J71" i="8"/>
  <c r="S22" i="7"/>
  <c r="W22" i="7" s="1"/>
  <c r="X22" i="7" s="1"/>
  <c r="M22" i="7"/>
  <c r="N22" i="7" s="1"/>
  <c r="T22" i="7" s="1"/>
  <c r="R43" i="7"/>
  <c r="K43" i="7"/>
  <c r="L42" i="7"/>
  <c r="J44" i="7"/>
  <c r="L66" i="7"/>
  <c r="R67" i="7"/>
  <c r="K67" i="7"/>
  <c r="J68" i="7"/>
  <c r="S41" i="7"/>
  <c r="W41" i="7" s="1"/>
  <c r="S21" i="7"/>
  <c r="W21" i="7" s="1"/>
  <c r="S65" i="7"/>
  <c r="W65" i="7" s="1"/>
  <c r="R45" i="6"/>
  <c r="K45" i="6"/>
  <c r="L44" i="6"/>
  <c r="J46" i="6"/>
  <c r="L17" i="6"/>
  <c r="R18" i="6"/>
  <c r="K18" i="6"/>
  <c r="J19" i="6"/>
  <c r="R66" i="6"/>
  <c r="K66" i="6"/>
  <c r="L65" i="6"/>
  <c r="J67" i="6"/>
  <c r="S43" i="6"/>
  <c r="W43" i="6" s="1"/>
  <c r="S16" i="6"/>
  <c r="W16" i="6" s="1"/>
  <c r="S64" i="6"/>
  <c r="W64" i="6" s="1"/>
  <c r="S66" i="16" l="1"/>
  <c r="W66" i="16" s="1"/>
  <c r="K20" i="16"/>
  <c r="L19" i="16"/>
  <c r="R20" i="16"/>
  <c r="J21" i="16"/>
  <c r="S18" i="16"/>
  <c r="W18" i="16" s="1"/>
  <c r="K44" i="16"/>
  <c r="L43" i="16"/>
  <c r="R44" i="16"/>
  <c r="J45" i="16"/>
  <c r="K68" i="16"/>
  <c r="L67" i="16"/>
  <c r="R68" i="16"/>
  <c r="J69" i="16"/>
  <c r="S42" i="16"/>
  <c r="W42" i="16" s="1"/>
  <c r="L44" i="15"/>
  <c r="R45" i="15"/>
  <c r="K45" i="15"/>
  <c r="J46" i="15"/>
  <c r="L68" i="15"/>
  <c r="K69" i="15"/>
  <c r="R69" i="15"/>
  <c r="J70" i="15"/>
  <c r="L20" i="15"/>
  <c r="R21" i="15"/>
  <c r="K21" i="15"/>
  <c r="J22" i="15"/>
  <c r="S43" i="15"/>
  <c r="W43" i="15" s="1"/>
  <c r="S67" i="15"/>
  <c r="W67" i="15" s="1"/>
  <c r="S19" i="15"/>
  <c r="W19" i="15" s="1"/>
  <c r="L43" i="14"/>
  <c r="R44" i="14"/>
  <c r="K44" i="14"/>
  <c r="J45" i="14"/>
  <c r="R68" i="14"/>
  <c r="K68" i="14"/>
  <c r="L67" i="14"/>
  <c r="J69" i="14"/>
  <c r="L18" i="14"/>
  <c r="R19" i="14"/>
  <c r="K19" i="14"/>
  <c r="J20" i="14"/>
  <c r="S42" i="14"/>
  <c r="W42" i="14" s="1"/>
  <c r="S66" i="14"/>
  <c r="W66" i="14" s="1"/>
  <c r="S17" i="14"/>
  <c r="W17" i="14" s="1"/>
  <c r="S45" i="13"/>
  <c r="W45" i="13" s="1"/>
  <c r="L68" i="13"/>
  <c r="R69" i="13"/>
  <c r="K69" i="13"/>
  <c r="J70" i="13"/>
  <c r="S19" i="13"/>
  <c r="W19" i="13" s="1"/>
  <c r="S67" i="13"/>
  <c r="W67" i="13" s="1"/>
  <c r="R47" i="13"/>
  <c r="K47" i="13"/>
  <c r="L47" i="13" s="1"/>
  <c r="L46" i="13"/>
  <c r="L20" i="13"/>
  <c r="R21" i="13"/>
  <c r="K21" i="13"/>
  <c r="J22" i="13"/>
  <c r="S41" i="12"/>
  <c r="W41" i="12" s="1"/>
  <c r="L68" i="12"/>
  <c r="R69" i="12"/>
  <c r="K69" i="12"/>
  <c r="J70" i="12"/>
  <c r="R43" i="12"/>
  <c r="K43" i="12"/>
  <c r="L42" i="12"/>
  <c r="J44" i="12"/>
  <c r="R18" i="12"/>
  <c r="K18" i="12"/>
  <c r="L17" i="12"/>
  <c r="J19" i="12"/>
  <c r="S16" i="12"/>
  <c r="W16" i="12" s="1"/>
  <c r="S67" i="12"/>
  <c r="W67" i="12" s="1"/>
  <c r="L44" i="11"/>
  <c r="R45" i="11"/>
  <c r="K45" i="11"/>
  <c r="J46" i="11"/>
  <c r="L17" i="11"/>
  <c r="R18" i="11"/>
  <c r="K18" i="11"/>
  <c r="J19" i="11"/>
  <c r="R68" i="11"/>
  <c r="K68" i="11"/>
  <c r="L67" i="11"/>
  <c r="J69" i="11"/>
  <c r="S43" i="11"/>
  <c r="W43" i="11" s="1"/>
  <c r="S16" i="11"/>
  <c r="W16" i="11" s="1"/>
  <c r="S66" i="11"/>
  <c r="W66" i="11" s="1"/>
  <c r="R44" i="10"/>
  <c r="K44" i="10"/>
  <c r="L43" i="10"/>
  <c r="J45" i="10"/>
  <c r="L66" i="10"/>
  <c r="K67" i="10"/>
  <c r="R67" i="10"/>
  <c r="J68" i="10"/>
  <c r="L17" i="10"/>
  <c r="R18" i="10"/>
  <c r="K18" i="10"/>
  <c r="J19" i="10"/>
  <c r="S42" i="10"/>
  <c r="W42" i="10" s="1"/>
  <c r="S65" i="10"/>
  <c r="W65" i="10" s="1"/>
  <c r="S16" i="10"/>
  <c r="W16" i="10" s="1"/>
  <c r="L68" i="9"/>
  <c r="R69" i="9"/>
  <c r="K69" i="9"/>
  <c r="J70" i="9"/>
  <c r="R46" i="9"/>
  <c r="L45" i="9"/>
  <c r="K46" i="9"/>
  <c r="J47" i="9"/>
  <c r="R19" i="9"/>
  <c r="K19" i="9"/>
  <c r="L18" i="9"/>
  <c r="J20" i="9"/>
  <c r="S67" i="9"/>
  <c r="W67" i="9" s="1"/>
  <c r="S44" i="9"/>
  <c r="W44" i="9" s="1"/>
  <c r="S17" i="9"/>
  <c r="W17" i="9" s="1"/>
  <c r="L17" i="8"/>
  <c r="S17" i="8" s="1"/>
  <c r="W17" i="8" s="1"/>
  <c r="K18" i="8"/>
  <c r="R18" i="8"/>
  <c r="J19" i="8"/>
  <c r="L70" i="8"/>
  <c r="K71" i="8"/>
  <c r="R71" i="8"/>
  <c r="J72" i="8"/>
  <c r="S41" i="8"/>
  <c r="W41" i="8" s="1"/>
  <c r="S69" i="8"/>
  <c r="W69" i="8" s="1"/>
  <c r="L42" i="8"/>
  <c r="K43" i="8"/>
  <c r="R43" i="8"/>
  <c r="J44" i="8"/>
  <c r="M21" i="7"/>
  <c r="N21" i="7" s="1"/>
  <c r="T21" i="7" s="1"/>
  <c r="S66" i="7"/>
  <c r="W66" i="7" s="1"/>
  <c r="K44" i="7"/>
  <c r="J45" i="7"/>
  <c r="R44" i="7"/>
  <c r="L43" i="7"/>
  <c r="L67" i="7"/>
  <c r="K68" i="7"/>
  <c r="R68" i="7"/>
  <c r="J69" i="7"/>
  <c r="S42" i="7"/>
  <c r="W42" i="7" s="1"/>
  <c r="Y22" i="7"/>
  <c r="Z22" i="7" s="1"/>
  <c r="X21" i="7"/>
  <c r="S44" i="6"/>
  <c r="W44" i="6" s="1"/>
  <c r="L66" i="6"/>
  <c r="R67" i="6"/>
  <c r="K67" i="6"/>
  <c r="J68" i="6"/>
  <c r="L18" i="6"/>
  <c r="R19" i="6"/>
  <c r="K19" i="6"/>
  <c r="J20" i="6"/>
  <c r="R46" i="6"/>
  <c r="K46" i="6"/>
  <c r="L45" i="6"/>
  <c r="J47" i="6"/>
  <c r="S65" i="6"/>
  <c r="W65" i="6" s="1"/>
  <c r="S17" i="6"/>
  <c r="W17" i="6" s="1"/>
  <c r="L20" i="16" l="1"/>
  <c r="R21" i="16"/>
  <c r="K21" i="16"/>
  <c r="J22" i="16"/>
  <c r="S43" i="16"/>
  <c r="W43" i="16" s="1"/>
  <c r="K69" i="16"/>
  <c r="L68" i="16"/>
  <c r="R69" i="16"/>
  <c r="J70" i="16"/>
  <c r="S19" i="16"/>
  <c r="W19" i="16" s="1"/>
  <c r="L44" i="16"/>
  <c r="R45" i="16"/>
  <c r="K45" i="16"/>
  <c r="J46" i="16"/>
  <c r="S67" i="16"/>
  <c r="W67" i="16" s="1"/>
  <c r="L69" i="15"/>
  <c r="R70" i="15"/>
  <c r="K70" i="15"/>
  <c r="J71" i="15"/>
  <c r="R22" i="15"/>
  <c r="K22" i="15"/>
  <c r="L22" i="15" s="1"/>
  <c r="L21" i="15"/>
  <c r="S68" i="15"/>
  <c r="W68" i="15" s="1"/>
  <c r="S20" i="15"/>
  <c r="W20" i="15" s="1"/>
  <c r="R46" i="15"/>
  <c r="K46" i="15"/>
  <c r="L45" i="15"/>
  <c r="J47" i="15"/>
  <c r="S44" i="15"/>
  <c r="W44" i="15" s="1"/>
  <c r="L19" i="14"/>
  <c r="R20" i="14"/>
  <c r="K20" i="14"/>
  <c r="J21" i="14"/>
  <c r="L68" i="14"/>
  <c r="R69" i="14"/>
  <c r="K69" i="14"/>
  <c r="J70" i="14"/>
  <c r="R45" i="14"/>
  <c r="L44" i="14"/>
  <c r="K45" i="14"/>
  <c r="J46" i="14"/>
  <c r="S18" i="14"/>
  <c r="W18" i="14" s="1"/>
  <c r="S67" i="14"/>
  <c r="W67" i="14" s="1"/>
  <c r="S43" i="14"/>
  <c r="W43" i="14" s="1"/>
  <c r="S68" i="13"/>
  <c r="W68" i="13" s="1"/>
  <c r="M47" i="13"/>
  <c r="N47" i="13" s="1"/>
  <c r="T47" i="13" s="1"/>
  <c r="S47" i="13"/>
  <c r="W47" i="13" s="1"/>
  <c r="X47" i="13" s="1"/>
  <c r="S20" i="13"/>
  <c r="W20" i="13" s="1"/>
  <c r="R70" i="13"/>
  <c r="K70" i="13"/>
  <c r="L69" i="13"/>
  <c r="J71" i="13"/>
  <c r="L21" i="13"/>
  <c r="R22" i="13"/>
  <c r="K22" i="13"/>
  <c r="L22" i="13" s="1"/>
  <c r="M46" i="13"/>
  <c r="S46" i="13"/>
  <c r="W46" i="13" s="1"/>
  <c r="R19" i="12"/>
  <c r="K19" i="12"/>
  <c r="L18" i="12"/>
  <c r="J20" i="12"/>
  <c r="S68" i="12"/>
  <c r="W68" i="12" s="1"/>
  <c r="R44" i="12"/>
  <c r="K44" i="12"/>
  <c r="L43" i="12"/>
  <c r="J45" i="12"/>
  <c r="R70" i="12"/>
  <c r="K70" i="12"/>
  <c r="L69" i="12"/>
  <c r="J71" i="12"/>
  <c r="S17" i="12"/>
  <c r="W17" i="12" s="1"/>
  <c r="S42" i="12"/>
  <c r="W42" i="12" s="1"/>
  <c r="L18" i="11"/>
  <c r="R19" i="11"/>
  <c r="K19" i="11"/>
  <c r="J20" i="11"/>
  <c r="L68" i="11"/>
  <c r="R69" i="11"/>
  <c r="K69" i="11"/>
  <c r="J70" i="11"/>
  <c r="L45" i="11"/>
  <c r="K46" i="11"/>
  <c r="R46" i="11"/>
  <c r="J47" i="11"/>
  <c r="S67" i="11"/>
  <c r="W67" i="11" s="1"/>
  <c r="S17" i="11"/>
  <c r="W17" i="11" s="1"/>
  <c r="S44" i="11"/>
  <c r="W44" i="11" s="1"/>
  <c r="R68" i="10"/>
  <c r="K68" i="10"/>
  <c r="L67" i="10"/>
  <c r="J69" i="10"/>
  <c r="S43" i="10"/>
  <c r="W43" i="10" s="1"/>
  <c r="L18" i="10"/>
  <c r="R19" i="10"/>
  <c r="K19" i="10"/>
  <c r="J20" i="10"/>
  <c r="R45" i="10"/>
  <c r="K45" i="10"/>
  <c r="L44" i="10"/>
  <c r="J46" i="10"/>
  <c r="S17" i="10"/>
  <c r="W17" i="10" s="1"/>
  <c r="S66" i="10"/>
  <c r="W66" i="10" s="1"/>
  <c r="K20" i="9"/>
  <c r="L19" i="9"/>
  <c r="R20" i="9"/>
  <c r="J21" i="9"/>
  <c r="R47" i="9"/>
  <c r="K47" i="9"/>
  <c r="L47" i="9" s="1"/>
  <c r="L46" i="9"/>
  <c r="R70" i="9"/>
  <c r="K70" i="9"/>
  <c r="L69" i="9"/>
  <c r="J71" i="9"/>
  <c r="S18" i="9"/>
  <c r="W18" i="9" s="1"/>
  <c r="S45" i="9"/>
  <c r="W45" i="9" s="1"/>
  <c r="S68" i="9"/>
  <c r="W68" i="9" s="1"/>
  <c r="J20" i="8"/>
  <c r="L18" i="8"/>
  <c r="S18" i="8" s="1"/>
  <c r="W18" i="8" s="1"/>
  <c r="R19" i="8"/>
  <c r="K19" i="8"/>
  <c r="K44" i="8"/>
  <c r="R44" i="8"/>
  <c r="L43" i="8"/>
  <c r="J45" i="8"/>
  <c r="R72" i="8"/>
  <c r="K72" i="8"/>
  <c r="L72" i="8" s="1"/>
  <c r="L71" i="8"/>
  <c r="S42" i="8"/>
  <c r="W42" i="8" s="1"/>
  <c r="S70" i="8"/>
  <c r="W70" i="8" s="1"/>
  <c r="M20" i="7"/>
  <c r="M19" i="7" s="1"/>
  <c r="L44" i="7"/>
  <c r="R45" i="7"/>
  <c r="K45" i="7"/>
  <c r="J46" i="7"/>
  <c r="L68" i="7"/>
  <c r="R69" i="7"/>
  <c r="K69" i="7"/>
  <c r="J70" i="7"/>
  <c r="S43" i="7"/>
  <c r="W43" i="7" s="1"/>
  <c r="S67" i="7"/>
  <c r="W67" i="7" s="1"/>
  <c r="Y21" i="7"/>
  <c r="Z21" i="7" s="1"/>
  <c r="X20" i="7"/>
  <c r="S45" i="6"/>
  <c r="W45" i="6" s="1"/>
  <c r="S18" i="6"/>
  <c r="W18" i="6" s="1"/>
  <c r="S66" i="6"/>
  <c r="W66" i="6" s="1"/>
  <c r="R47" i="6"/>
  <c r="K47" i="6"/>
  <c r="L47" i="6" s="1"/>
  <c r="L46" i="6"/>
  <c r="L19" i="6"/>
  <c r="R20" i="6"/>
  <c r="K20" i="6"/>
  <c r="J21" i="6"/>
  <c r="R68" i="6"/>
  <c r="K68" i="6"/>
  <c r="L67" i="6"/>
  <c r="J69" i="6"/>
  <c r="S68" i="16" l="1"/>
  <c r="W68" i="16" s="1"/>
  <c r="R46" i="16"/>
  <c r="K46" i="16"/>
  <c r="L45" i="16"/>
  <c r="J47" i="16"/>
  <c r="R22" i="16"/>
  <c r="K22" i="16"/>
  <c r="L22" i="16" s="1"/>
  <c r="L21" i="16"/>
  <c r="K70" i="16"/>
  <c r="L69" i="16"/>
  <c r="R70" i="16"/>
  <c r="J71" i="16"/>
  <c r="S44" i="16"/>
  <c r="W44" i="16" s="1"/>
  <c r="S20" i="16"/>
  <c r="W20" i="16" s="1"/>
  <c r="S21" i="15"/>
  <c r="W21" i="15" s="1"/>
  <c r="S22" i="15"/>
  <c r="W22" i="15" s="1"/>
  <c r="X22" i="15" s="1"/>
  <c r="M22" i="15"/>
  <c r="N22" i="15" s="1"/>
  <c r="T22" i="15" s="1"/>
  <c r="K71" i="15"/>
  <c r="L70" i="15"/>
  <c r="R71" i="15"/>
  <c r="J72" i="15"/>
  <c r="R47" i="15"/>
  <c r="K47" i="15"/>
  <c r="L47" i="15" s="1"/>
  <c r="L46" i="15"/>
  <c r="S45" i="15"/>
  <c r="W45" i="15" s="1"/>
  <c r="S69" i="15"/>
  <c r="W69" i="15" s="1"/>
  <c r="R46" i="14"/>
  <c r="K46" i="14"/>
  <c r="L45" i="14"/>
  <c r="J47" i="14"/>
  <c r="R70" i="14"/>
  <c r="K70" i="14"/>
  <c r="L69" i="14"/>
  <c r="J71" i="14"/>
  <c r="L20" i="14"/>
  <c r="R21" i="14"/>
  <c r="K21" i="14"/>
  <c r="J22" i="14"/>
  <c r="S44" i="14"/>
  <c r="W44" i="14" s="1"/>
  <c r="S68" i="14"/>
  <c r="W68" i="14" s="1"/>
  <c r="S19" i="14"/>
  <c r="W19" i="14" s="1"/>
  <c r="Y47" i="13"/>
  <c r="Z47" i="13" s="1"/>
  <c r="X46" i="13"/>
  <c r="S21" i="13"/>
  <c r="W21" i="13" s="1"/>
  <c r="N46" i="13"/>
  <c r="T46" i="13" s="1"/>
  <c r="M45" i="13"/>
  <c r="L70" i="13"/>
  <c r="R71" i="13"/>
  <c r="K71" i="13"/>
  <c r="J72" i="13"/>
  <c r="M22" i="13"/>
  <c r="N22" i="13" s="1"/>
  <c r="T22" i="13" s="1"/>
  <c r="S22" i="13"/>
  <c r="W22" i="13" s="1"/>
  <c r="X22" i="13" s="1"/>
  <c r="S69" i="13"/>
  <c r="W69" i="13" s="1"/>
  <c r="R20" i="12"/>
  <c r="K20" i="12"/>
  <c r="L19" i="12"/>
  <c r="J21" i="12"/>
  <c r="S18" i="12"/>
  <c r="W18" i="12" s="1"/>
  <c r="L70" i="12"/>
  <c r="R71" i="12"/>
  <c r="K71" i="12"/>
  <c r="J72" i="12"/>
  <c r="R45" i="12"/>
  <c r="K45" i="12"/>
  <c r="L44" i="12"/>
  <c r="J46" i="12"/>
  <c r="S69" i="12"/>
  <c r="W69" i="12" s="1"/>
  <c r="S43" i="12"/>
  <c r="W43" i="12" s="1"/>
  <c r="R47" i="11"/>
  <c r="K47" i="11"/>
  <c r="L47" i="11" s="1"/>
  <c r="L46" i="11"/>
  <c r="R70" i="11"/>
  <c r="K70" i="11"/>
  <c r="L69" i="11"/>
  <c r="J71" i="11"/>
  <c r="K20" i="11"/>
  <c r="L19" i="11"/>
  <c r="R20" i="11"/>
  <c r="J21" i="11"/>
  <c r="S45" i="11"/>
  <c r="W45" i="11" s="1"/>
  <c r="S68" i="11"/>
  <c r="W68" i="11" s="1"/>
  <c r="S18" i="11"/>
  <c r="W18" i="11" s="1"/>
  <c r="L68" i="10"/>
  <c r="R69" i="10"/>
  <c r="K69" i="10"/>
  <c r="J70" i="10"/>
  <c r="S18" i="10"/>
  <c r="W18" i="10" s="1"/>
  <c r="S67" i="10"/>
  <c r="W67" i="10" s="1"/>
  <c r="K46" i="10"/>
  <c r="L45" i="10"/>
  <c r="R46" i="10"/>
  <c r="J47" i="10"/>
  <c r="L19" i="10"/>
  <c r="R20" i="10"/>
  <c r="K20" i="10"/>
  <c r="J21" i="10"/>
  <c r="S44" i="10"/>
  <c r="W44" i="10" s="1"/>
  <c r="K21" i="9"/>
  <c r="L20" i="9"/>
  <c r="R21" i="9"/>
  <c r="J22" i="9"/>
  <c r="L70" i="9"/>
  <c r="R71" i="9"/>
  <c r="K71" i="9"/>
  <c r="J72" i="9"/>
  <c r="S46" i="9"/>
  <c r="W46" i="9" s="1"/>
  <c r="S69" i="9"/>
  <c r="W69" i="9" s="1"/>
  <c r="M47" i="9"/>
  <c r="N47" i="9" s="1"/>
  <c r="T47" i="9" s="1"/>
  <c r="S47" i="9"/>
  <c r="W47" i="9" s="1"/>
  <c r="X47" i="9" s="1"/>
  <c r="S19" i="9"/>
  <c r="W19" i="9" s="1"/>
  <c r="L19" i="8"/>
  <c r="S19" i="8" s="1"/>
  <c r="W19" i="8" s="1"/>
  <c r="R20" i="8"/>
  <c r="K20" i="8"/>
  <c r="J21" i="8"/>
  <c r="L44" i="8"/>
  <c r="K45" i="8"/>
  <c r="R45" i="8"/>
  <c r="J46" i="8"/>
  <c r="S71" i="8"/>
  <c r="W71" i="8" s="1"/>
  <c r="S43" i="8"/>
  <c r="W43" i="8" s="1"/>
  <c r="M72" i="8"/>
  <c r="N72" i="8" s="1"/>
  <c r="T72" i="8" s="1"/>
  <c r="S72" i="8"/>
  <c r="W72" i="8" s="1"/>
  <c r="X72" i="8" s="1"/>
  <c r="N20" i="7"/>
  <c r="T20" i="7" s="1"/>
  <c r="Y20" i="7"/>
  <c r="X19" i="7"/>
  <c r="S68" i="7"/>
  <c r="W68" i="7" s="1"/>
  <c r="S44" i="7"/>
  <c r="W44" i="7" s="1"/>
  <c r="N19" i="7"/>
  <c r="T19" i="7" s="1"/>
  <c r="M18" i="7"/>
  <c r="L69" i="7"/>
  <c r="K70" i="7"/>
  <c r="R70" i="7"/>
  <c r="J71" i="7"/>
  <c r="L45" i="7"/>
  <c r="R46" i="7"/>
  <c r="K46" i="7"/>
  <c r="J47" i="7"/>
  <c r="S67" i="6"/>
  <c r="W67" i="6" s="1"/>
  <c r="S47" i="6"/>
  <c r="W47" i="6" s="1"/>
  <c r="X47" i="6" s="1"/>
  <c r="M47" i="6"/>
  <c r="N47" i="6" s="1"/>
  <c r="T47" i="6" s="1"/>
  <c r="S19" i="6"/>
  <c r="W19" i="6" s="1"/>
  <c r="L68" i="6"/>
  <c r="R69" i="6"/>
  <c r="K69" i="6"/>
  <c r="J70" i="6"/>
  <c r="L20" i="6"/>
  <c r="R21" i="6"/>
  <c r="K21" i="6"/>
  <c r="J22" i="6"/>
  <c r="S46" i="6"/>
  <c r="W46" i="6" s="1"/>
  <c r="S69" i="16" l="1"/>
  <c r="W69" i="16" s="1"/>
  <c r="S22" i="16"/>
  <c r="W22" i="16" s="1"/>
  <c r="X22" i="16" s="1"/>
  <c r="M22" i="16"/>
  <c r="N22" i="16" s="1"/>
  <c r="T22" i="16" s="1"/>
  <c r="S45" i="16"/>
  <c r="W45" i="16" s="1"/>
  <c r="S21" i="16"/>
  <c r="W21" i="16" s="1"/>
  <c r="M21" i="16"/>
  <c r="R47" i="16"/>
  <c r="K47" i="16"/>
  <c r="L47" i="16" s="1"/>
  <c r="L46" i="16"/>
  <c r="K71" i="16"/>
  <c r="L70" i="16"/>
  <c r="R71" i="16"/>
  <c r="J72" i="16"/>
  <c r="S46" i="15"/>
  <c r="W46" i="15" s="1"/>
  <c r="M47" i="15"/>
  <c r="N47" i="15" s="1"/>
  <c r="T47" i="15" s="1"/>
  <c r="S47" i="15"/>
  <c r="W47" i="15" s="1"/>
  <c r="X47" i="15" s="1"/>
  <c r="L71" i="15"/>
  <c r="R72" i="15"/>
  <c r="K72" i="15"/>
  <c r="L72" i="15" s="1"/>
  <c r="S70" i="15"/>
  <c r="W70" i="15" s="1"/>
  <c r="X21" i="15"/>
  <c r="Y22" i="15"/>
  <c r="Z22" i="15" s="1"/>
  <c r="M21" i="15"/>
  <c r="L21" i="14"/>
  <c r="R22" i="14"/>
  <c r="K22" i="14"/>
  <c r="L22" i="14" s="1"/>
  <c r="L70" i="14"/>
  <c r="R71" i="14"/>
  <c r="K71" i="14"/>
  <c r="J72" i="14"/>
  <c r="R47" i="14"/>
  <c r="K47" i="14"/>
  <c r="L47" i="14" s="1"/>
  <c r="L46" i="14"/>
  <c r="S45" i="14"/>
  <c r="W45" i="14" s="1"/>
  <c r="S69" i="14"/>
  <c r="W69" i="14" s="1"/>
  <c r="S20" i="14"/>
  <c r="W20" i="14" s="1"/>
  <c r="S70" i="13"/>
  <c r="W70" i="13" s="1"/>
  <c r="M21" i="13"/>
  <c r="R72" i="13"/>
  <c r="K72" i="13"/>
  <c r="L72" i="13" s="1"/>
  <c r="L71" i="13"/>
  <c r="N45" i="13"/>
  <c r="T45" i="13" s="1"/>
  <c r="M44" i="13"/>
  <c r="Y46" i="13"/>
  <c r="Z46" i="13" s="1"/>
  <c r="X45" i="13"/>
  <c r="Y22" i="13"/>
  <c r="Z22" i="13" s="1"/>
  <c r="X21" i="13"/>
  <c r="S19" i="12"/>
  <c r="W19" i="12" s="1"/>
  <c r="R46" i="12"/>
  <c r="K46" i="12"/>
  <c r="L45" i="12"/>
  <c r="J47" i="12"/>
  <c r="R72" i="12"/>
  <c r="K72" i="12"/>
  <c r="L72" i="12" s="1"/>
  <c r="L71" i="12"/>
  <c r="R21" i="12"/>
  <c r="K21" i="12"/>
  <c r="L20" i="12"/>
  <c r="J22" i="12"/>
  <c r="S70" i="12"/>
  <c r="W70" i="12" s="1"/>
  <c r="S44" i="12"/>
  <c r="W44" i="12" s="1"/>
  <c r="L20" i="11"/>
  <c r="K21" i="11"/>
  <c r="R21" i="11"/>
  <c r="J22" i="11"/>
  <c r="L70" i="11"/>
  <c r="R71" i="11"/>
  <c r="K71" i="11"/>
  <c r="J72" i="11"/>
  <c r="S46" i="11"/>
  <c r="W46" i="11" s="1"/>
  <c r="S69" i="11"/>
  <c r="W69" i="11" s="1"/>
  <c r="M47" i="11"/>
  <c r="N47" i="11" s="1"/>
  <c r="T47" i="11" s="1"/>
  <c r="S47" i="11"/>
  <c r="W47" i="11" s="1"/>
  <c r="X47" i="11" s="1"/>
  <c r="S19" i="11"/>
  <c r="W19" i="11" s="1"/>
  <c r="L20" i="10"/>
  <c r="R21" i="10"/>
  <c r="K21" i="10"/>
  <c r="J22" i="10"/>
  <c r="R47" i="10"/>
  <c r="K47" i="10"/>
  <c r="L47" i="10" s="1"/>
  <c r="L46" i="10"/>
  <c r="R70" i="10"/>
  <c r="K70" i="10"/>
  <c r="L69" i="10"/>
  <c r="J71" i="10"/>
  <c r="S45" i="10"/>
  <c r="W45" i="10" s="1"/>
  <c r="S19" i="10"/>
  <c r="W19" i="10" s="1"/>
  <c r="S68" i="10"/>
  <c r="W68" i="10" s="1"/>
  <c r="M46" i="9"/>
  <c r="S70" i="9"/>
  <c r="W70" i="9" s="1"/>
  <c r="R72" i="9"/>
  <c r="K72" i="9"/>
  <c r="L72" i="9" s="1"/>
  <c r="L71" i="9"/>
  <c r="R22" i="9"/>
  <c r="K22" i="9"/>
  <c r="L22" i="9" s="1"/>
  <c r="L21" i="9"/>
  <c r="Y47" i="9"/>
  <c r="Z47" i="9" s="1"/>
  <c r="X46" i="9"/>
  <c r="S20" i="9"/>
  <c r="W20" i="9" s="1"/>
  <c r="L20" i="8"/>
  <c r="S20" i="8" s="1"/>
  <c r="W20" i="8" s="1"/>
  <c r="R21" i="8"/>
  <c r="K21" i="8"/>
  <c r="J22" i="8"/>
  <c r="M71" i="8"/>
  <c r="L45" i="8"/>
  <c r="K46" i="8"/>
  <c r="R46" i="8"/>
  <c r="J47" i="8"/>
  <c r="Y72" i="8"/>
  <c r="Z72" i="8" s="1"/>
  <c r="X71" i="8"/>
  <c r="S44" i="8"/>
  <c r="W44" i="8" s="1"/>
  <c r="Z20" i="7"/>
  <c r="S69" i="7"/>
  <c r="W69" i="7" s="1"/>
  <c r="N18" i="7"/>
  <c r="T18" i="7" s="1"/>
  <c r="M17" i="7"/>
  <c r="S45" i="7"/>
  <c r="W45" i="7" s="1"/>
  <c r="L70" i="7"/>
  <c r="R71" i="7"/>
  <c r="K71" i="7"/>
  <c r="J72" i="7"/>
  <c r="Y19" i="7"/>
  <c r="Z19" i="7" s="1"/>
  <c r="X18" i="7"/>
  <c r="L46" i="7"/>
  <c r="R47" i="7"/>
  <c r="K47" i="7"/>
  <c r="L47" i="7" s="1"/>
  <c r="Y47" i="6"/>
  <c r="Z47" i="6" s="1"/>
  <c r="X46" i="6"/>
  <c r="M46" i="6"/>
  <c r="S20" i="6"/>
  <c r="W20" i="6" s="1"/>
  <c r="S68" i="6"/>
  <c r="W68" i="6" s="1"/>
  <c r="R22" i="6"/>
  <c r="L21" i="6"/>
  <c r="K22" i="6"/>
  <c r="L22" i="6" s="1"/>
  <c r="R70" i="6"/>
  <c r="K70" i="6"/>
  <c r="L69" i="6"/>
  <c r="J71" i="6"/>
  <c r="M46" i="15" l="1"/>
  <c r="L71" i="16"/>
  <c r="R72" i="16"/>
  <c r="K72" i="16"/>
  <c r="L72" i="16" s="1"/>
  <c r="X21" i="16"/>
  <c r="Y22" i="16"/>
  <c r="Z22" i="16" s="1"/>
  <c r="M47" i="16"/>
  <c r="N47" i="16" s="1"/>
  <c r="T47" i="16" s="1"/>
  <c r="S47" i="16"/>
  <c r="W47" i="16" s="1"/>
  <c r="X47" i="16" s="1"/>
  <c r="N21" i="16"/>
  <c r="T21" i="16" s="1"/>
  <c r="M20" i="16"/>
  <c r="S46" i="16"/>
  <c r="W46" i="16" s="1"/>
  <c r="S70" i="16"/>
  <c r="W70" i="16" s="1"/>
  <c r="S72" i="15"/>
  <c r="W72" i="15" s="1"/>
  <c r="X72" i="15" s="1"/>
  <c r="M72" i="15"/>
  <c r="N72" i="15" s="1"/>
  <c r="T72" i="15" s="1"/>
  <c r="S71" i="15"/>
  <c r="W71" i="15" s="1"/>
  <c r="Y21" i="15"/>
  <c r="X20" i="15"/>
  <c r="Y47" i="15"/>
  <c r="Z47" i="15" s="1"/>
  <c r="X46" i="15"/>
  <c r="N46" i="15"/>
  <c r="T46" i="15" s="1"/>
  <c r="M45" i="15"/>
  <c r="N21" i="15"/>
  <c r="T21" i="15" s="1"/>
  <c r="Z21" i="15" s="1"/>
  <c r="M20" i="15"/>
  <c r="S70" i="14"/>
  <c r="W70" i="14" s="1"/>
  <c r="R72" i="14"/>
  <c r="K72" i="14"/>
  <c r="L72" i="14" s="1"/>
  <c r="L71" i="14"/>
  <c r="M22" i="14"/>
  <c r="N22" i="14" s="1"/>
  <c r="T22" i="14" s="1"/>
  <c r="S22" i="14"/>
  <c r="W22" i="14" s="1"/>
  <c r="X22" i="14" s="1"/>
  <c r="S46" i="14"/>
  <c r="W46" i="14" s="1"/>
  <c r="M47" i="14"/>
  <c r="N47" i="14" s="1"/>
  <c r="T47" i="14" s="1"/>
  <c r="S47" i="14"/>
  <c r="W47" i="14" s="1"/>
  <c r="X47" i="14" s="1"/>
  <c r="S21" i="14"/>
  <c r="W21" i="14" s="1"/>
  <c r="Y45" i="13"/>
  <c r="X44" i="13"/>
  <c r="Z45" i="13"/>
  <c r="M71" i="13"/>
  <c r="S71" i="13"/>
  <c r="W71" i="13" s="1"/>
  <c r="N21" i="13"/>
  <c r="T21" i="13" s="1"/>
  <c r="M20" i="13"/>
  <c r="Y21" i="13"/>
  <c r="X20" i="13"/>
  <c r="M72" i="13"/>
  <c r="N72" i="13" s="1"/>
  <c r="T72" i="13" s="1"/>
  <c r="S72" i="13"/>
  <c r="W72" i="13" s="1"/>
  <c r="X72" i="13" s="1"/>
  <c r="N44" i="13"/>
  <c r="T44" i="13" s="1"/>
  <c r="M43" i="13"/>
  <c r="S20" i="12"/>
  <c r="W20" i="12" s="1"/>
  <c r="R47" i="12"/>
  <c r="K47" i="12"/>
  <c r="L47" i="12" s="1"/>
  <c r="L46" i="12"/>
  <c r="M72" i="12"/>
  <c r="N72" i="12" s="1"/>
  <c r="T72" i="12" s="1"/>
  <c r="S72" i="12"/>
  <c r="W72" i="12" s="1"/>
  <c r="X72" i="12" s="1"/>
  <c r="K22" i="12"/>
  <c r="L22" i="12" s="1"/>
  <c r="L21" i="12"/>
  <c r="R22" i="12"/>
  <c r="M71" i="12"/>
  <c r="S71" i="12"/>
  <c r="W71" i="12" s="1"/>
  <c r="S45" i="12"/>
  <c r="W45" i="12" s="1"/>
  <c r="L21" i="11"/>
  <c r="K22" i="11"/>
  <c r="L22" i="11" s="1"/>
  <c r="R22" i="11"/>
  <c r="Y47" i="11"/>
  <c r="Z47" i="11" s="1"/>
  <c r="X46" i="11"/>
  <c r="R72" i="11"/>
  <c r="K72" i="11"/>
  <c r="L72" i="11" s="1"/>
  <c r="L71" i="11"/>
  <c r="M46" i="11"/>
  <c r="S70" i="11"/>
  <c r="W70" i="11" s="1"/>
  <c r="S20" i="11"/>
  <c r="W20" i="11" s="1"/>
  <c r="L21" i="10"/>
  <c r="R22" i="10"/>
  <c r="K22" i="10"/>
  <c r="L22" i="10" s="1"/>
  <c r="L70" i="10"/>
  <c r="K71" i="10"/>
  <c r="R71" i="10"/>
  <c r="J72" i="10"/>
  <c r="S46" i="10"/>
  <c r="W46" i="10" s="1"/>
  <c r="S69" i="10"/>
  <c r="W69" i="10" s="1"/>
  <c r="S47" i="10"/>
  <c r="W47" i="10" s="1"/>
  <c r="X47" i="10" s="1"/>
  <c r="M47" i="10"/>
  <c r="N47" i="10" s="1"/>
  <c r="T47" i="10" s="1"/>
  <c r="S20" i="10"/>
  <c r="W20" i="10" s="1"/>
  <c r="S71" i="9"/>
  <c r="W71" i="9" s="1"/>
  <c r="S22" i="9"/>
  <c r="W22" i="9" s="1"/>
  <c r="X22" i="9" s="1"/>
  <c r="M22" i="9"/>
  <c r="N22" i="9" s="1"/>
  <c r="T22" i="9" s="1"/>
  <c r="Y46" i="9"/>
  <c r="X45" i="9"/>
  <c r="S21" i="9"/>
  <c r="W21" i="9" s="1"/>
  <c r="M21" i="9"/>
  <c r="M72" i="9"/>
  <c r="N72" i="9" s="1"/>
  <c r="T72" i="9" s="1"/>
  <c r="S72" i="9"/>
  <c r="W72" i="9" s="1"/>
  <c r="X72" i="9" s="1"/>
  <c r="N46" i="9"/>
  <c r="T46" i="9" s="1"/>
  <c r="M45" i="9"/>
  <c r="L21" i="8"/>
  <c r="R22" i="8"/>
  <c r="K22" i="8"/>
  <c r="L22" i="8" s="1"/>
  <c r="S45" i="8"/>
  <c r="W45" i="8" s="1"/>
  <c r="X70" i="8"/>
  <c r="Y71" i="8"/>
  <c r="L46" i="8"/>
  <c r="K47" i="8"/>
  <c r="L47" i="8" s="1"/>
  <c r="R47" i="8"/>
  <c r="N71" i="8"/>
  <c r="T71" i="8" s="1"/>
  <c r="M70" i="8"/>
  <c r="M47" i="7"/>
  <c r="N47" i="7" s="1"/>
  <c r="T47" i="7" s="1"/>
  <c r="S47" i="7"/>
  <c r="W47" i="7" s="1"/>
  <c r="X47" i="7" s="1"/>
  <c r="N17" i="7"/>
  <c r="T17" i="7" s="1"/>
  <c r="M16" i="7"/>
  <c r="S70" i="7"/>
  <c r="W70" i="7" s="1"/>
  <c r="S46" i="7"/>
  <c r="W46" i="7" s="1"/>
  <c r="R72" i="7"/>
  <c r="K72" i="7"/>
  <c r="L72" i="7" s="1"/>
  <c r="L71" i="7"/>
  <c r="Y18" i="7"/>
  <c r="Z18" i="7" s="1"/>
  <c r="X17" i="7"/>
  <c r="L70" i="6"/>
  <c r="R71" i="6"/>
  <c r="K71" i="6"/>
  <c r="J72" i="6"/>
  <c r="N46" i="6"/>
  <c r="T46" i="6" s="1"/>
  <c r="M45" i="6"/>
  <c r="M22" i="6"/>
  <c r="N22" i="6" s="1"/>
  <c r="T22" i="6" s="1"/>
  <c r="S22" i="6"/>
  <c r="W22" i="6" s="1"/>
  <c r="X22" i="6" s="1"/>
  <c r="Y46" i="6"/>
  <c r="X45" i="6"/>
  <c r="S69" i="6"/>
  <c r="W69" i="6" s="1"/>
  <c r="S21" i="6"/>
  <c r="W21" i="6" s="1"/>
  <c r="M46" i="16" l="1"/>
  <c r="N20" i="16"/>
  <c r="T20" i="16" s="1"/>
  <c r="M19" i="16"/>
  <c r="Y47" i="16"/>
  <c r="X46" i="16"/>
  <c r="Y21" i="16"/>
  <c r="Z21" i="16" s="1"/>
  <c r="X20" i="16"/>
  <c r="S72" i="16"/>
  <c r="W72" i="16" s="1"/>
  <c r="X72" i="16" s="1"/>
  <c r="M72" i="16"/>
  <c r="N72" i="16" s="1"/>
  <c r="T72" i="16" s="1"/>
  <c r="N46" i="16"/>
  <c r="T46" i="16" s="1"/>
  <c r="M45" i="16"/>
  <c r="M71" i="16"/>
  <c r="S71" i="16"/>
  <c r="W71" i="16" s="1"/>
  <c r="Z47" i="16"/>
  <c r="N45" i="15"/>
  <c r="T45" i="15" s="1"/>
  <c r="M44" i="15"/>
  <c r="X45" i="15"/>
  <c r="Y46" i="15"/>
  <c r="Z46" i="15" s="1"/>
  <c r="Y20" i="15"/>
  <c r="X19" i="15"/>
  <c r="M71" i="15"/>
  <c r="N20" i="15"/>
  <c r="T20" i="15" s="1"/>
  <c r="Z20" i="15" s="1"/>
  <c r="M19" i="15"/>
  <c r="Y72" i="15"/>
  <c r="Z72" i="15" s="1"/>
  <c r="X71" i="15"/>
  <c r="M46" i="14"/>
  <c r="N46" i="14" s="1"/>
  <c r="T46" i="14" s="1"/>
  <c r="M72" i="14"/>
  <c r="N72" i="14" s="1"/>
  <c r="T72" i="14" s="1"/>
  <c r="S72" i="14"/>
  <c r="W72" i="14" s="1"/>
  <c r="X72" i="14" s="1"/>
  <c r="Y47" i="14"/>
  <c r="Z47" i="14" s="1"/>
  <c r="X46" i="14"/>
  <c r="Y22" i="14"/>
  <c r="Z22" i="14" s="1"/>
  <c r="X21" i="14"/>
  <c r="M21" i="14"/>
  <c r="S71" i="14"/>
  <c r="W71" i="14" s="1"/>
  <c r="M46" i="7"/>
  <c r="N46" i="7" s="1"/>
  <c r="T46" i="7" s="1"/>
  <c r="N71" i="13"/>
  <c r="T71" i="13" s="1"/>
  <c r="M70" i="13"/>
  <c r="Y72" i="13"/>
  <c r="Z72" i="13" s="1"/>
  <c r="X71" i="13"/>
  <c r="N20" i="13"/>
  <c r="T20" i="13" s="1"/>
  <c r="M19" i="13"/>
  <c r="Z21" i="13"/>
  <c r="Y44" i="13"/>
  <c r="Z44" i="13" s="1"/>
  <c r="X43" i="13"/>
  <c r="N43" i="13"/>
  <c r="T43" i="13" s="1"/>
  <c r="M42" i="13"/>
  <c r="Y20" i="13"/>
  <c r="X19" i="13"/>
  <c r="S22" i="12"/>
  <c r="W22" i="12" s="1"/>
  <c r="X22" i="12" s="1"/>
  <c r="M22" i="12"/>
  <c r="N22" i="12" s="1"/>
  <c r="T22" i="12" s="1"/>
  <c r="M47" i="12"/>
  <c r="N47" i="12" s="1"/>
  <c r="T47" i="12" s="1"/>
  <c r="S47" i="12"/>
  <c r="W47" i="12" s="1"/>
  <c r="X47" i="12" s="1"/>
  <c r="N71" i="12"/>
  <c r="T71" i="12" s="1"/>
  <c r="M70" i="12"/>
  <c r="Y72" i="12"/>
  <c r="Z72" i="12" s="1"/>
  <c r="X71" i="12"/>
  <c r="S21" i="12"/>
  <c r="W21" i="12" s="1"/>
  <c r="M21" i="12"/>
  <c r="S46" i="12"/>
  <c r="W46" i="12" s="1"/>
  <c r="S71" i="11"/>
  <c r="W71" i="11" s="1"/>
  <c r="M72" i="11"/>
  <c r="N72" i="11" s="1"/>
  <c r="T72" i="11" s="1"/>
  <c r="S72" i="11"/>
  <c r="W72" i="11" s="1"/>
  <c r="X72" i="11" s="1"/>
  <c r="N46" i="11"/>
  <c r="T46" i="11" s="1"/>
  <c r="M45" i="11"/>
  <c r="M22" i="11"/>
  <c r="N22" i="11" s="1"/>
  <c r="T22" i="11" s="1"/>
  <c r="S22" i="11"/>
  <c r="W22" i="11" s="1"/>
  <c r="X22" i="11" s="1"/>
  <c r="Y46" i="11"/>
  <c r="X45" i="11"/>
  <c r="S21" i="11"/>
  <c r="W21" i="11" s="1"/>
  <c r="S70" i="10"/>
  <c r="W70" i="10" s="1"/>
  <c r="M22" i="10"/>
  <c r="N22" i="10" s="1"/>
  <c r="T22" i="10" s="1"/>
  <c r="S22" i="10"/>
  <c r="W22" i="10" s="1"/>
  <c r="X22" i="10" s="1"/>
  <c r="R72" i="10"/>
  <c r="K72" i="10"/>
  <c r="L72" i="10" s="1"/>
  <c r="L71" i="10"/>
  <c r="Y47" i="10"/>
  <c r="Z47" i="10" s="1"/>
  <c r="X46" i="10"/>
  <c r="M46" i="10"/>
  <c r="S21" i="10"/>
  <c r="W21" i="10" s="1"/>
  <c r="N21" i="9"/>
  <c r="T21" i="9" s="1"/>
  <c r="M20" i="9"/>
  <c r="Y72" i="9"/>
  <c r="Z72" i="9" s="1"/>
  <c r="X71" i="9"/>
  <c r="N45" i="9"/>
  <c r="T45" i="9" s="1"/>
  <c r="M44" i="9"/>
  <c r="Z46" i="9"/>
  <c r="Y22" i="9"/>
  <c r="Z22" i="9" s="1"/>
  <c r="X21" i="9"/>
  <c r="Y45" i="9"/>
  <c r="X44" i="9"/>
  <c r="M71" i="9"/>
  <c r="Z71" i="8"/>
  <c r="M22" i="8"/>
  <c r="N22" i="8" s="1"/>
  <c r="T22" i="8" s="1"/>
  <c r="S22" i="8"/>
  <c r="W22" i="8" s="1"/>
  <c r="X22" i="8" s="1"/>
  <c r="S21" i="8"/>
  <c r="W21" i="8" s="1"/>
  <c r="N70" i="8"/>
  <c r="T70" i="8" s="1"/>
  <c r="M69" i="8"/>
  <c r="S46" i="8"/>
  <c r="W46" i="8" s="1"/>
  <c r="X69" i="8"/>
  <c r="Y70" i="8"/>
  <c r="M47" i="8"/>
  <c r="N47" i="8" s="1"/>
  <c r="T47" i="8" s="1"/>
  <c r="S47" i="8"/>
  <c r="W47" i="8" s="1"/>
  <c r="X47" i="8" s="1"/>
  <c r="Y17" i="7"/>
  <c r="Z17" i="7" s="1"/>
  <c r="X16" i="7"/>
  <c r="Y47" i="7"/>
  <c r="Z47" i="7" s="1"/>
  <c r="X46" i="7"/>
  <c r="S71" i="7"/>
  <c r="W71" i="7" s="1"/>
  <c r="N16" i="7"/>
  <c r="T16" i="7" s="1"/>
  <c r="M15" i="7"/>
  <c r="M72" i="7"/>
  <c r="N72" i="7" s="1"/>
  <c r="T72" i="7" s="1"/>
  <c r="S72" i="7"/>
  <c r="W72" i="7" s="1"/>
  <c r="X72" i="7" s="1"/>
  <c r="Y22" i="6"/>
  <c r="Z22" i="6" s="1"/>
  <c r="X21" i="6"/>
  <c r="Y45" i="6"/>
  <c r="X44" i="6"/>
  <c r="N45" i="6"/>
  <c r="T45" i="6" s="1"/>
  <c r="M44" i="6"/>
  <c r="R72" i="6"/>
  <c r="K72" i="6"/>
  <c r="L72" i="6" s="1"/>
  <c r="L71" i="6"/>
  <c r="M21" i="6"/>
  <c r="Z46" i="6"/>
  <c r="S70" i="6"/>
  <c r="W70" i="6" s="1"/>
  <c r="X45" i="16" l="1"/>
  <c r="Y46" i="16"/>
  <c r="Z46" i="16" s="1"/>
  <c r="N71" i="16"/>
  <c r="T71" i="16" s="1"/>
  <c r="M70" i="16"/>
  <c r="N45" i="16"/>
  <c r="T45" i="16" s="1"/>
  <c r="M44" i="16"/>
  <c r="Y20" i="16"/>
  <c r="Z20" i="16" s="1"/>
  <c r="X19" i="16"/>
  <c r="Y72" i="16"/>
  <c r="Z72" i="16" s="1"/>
  <c r="X71" i="16"/>
  <c r="N19" i="16"/>
  <c r="T19" i="16" s="1"/>
  <c r="M18" i="16"/>
  <c r="X18" i="15"/>
  <c r="Y19" i="15"/>
  <c r="Y45" i="15"/>
  <c r="Z45" i="15" s="1"/>
  <c r="X44" i="15"/>
  <c r="N19" i="15"/>
  <c r="T19" i="15" s="1"/>
  <c r="Z19" i="15" s="1"/>
  <c r="M18" i="15"/>
  <c r="N71" i="15"/>
  <c r="T71" i="15" s="1"/>
  <c r="M70" i="15"/>
  <c r="N44" i="15"/>
  <c r="T44" i="15" s="1"/>
  <c r="M43" i="15"/>
  <c r="X70" i="15"/>
  <c r="Y71" i="15"/>
  <c r="M45" i="14"/>
  <c r="N45" i="14" s="1"/>
  <c r="T45" i="14" s="1"/>
  <c r="M71" i="14"/>
  <c r="N71" i="14" s="1"/>
  <c r="T71" i="14" s="1"/>
  <c r="X20" i="14"/>
  <c r="Y21" i="14"/>
  <c r="Y72" i="14"/>
  <c r="Z72" i="14" s="1"/>
  <c r="X71" i="14"/>
  <c r="N21" i="14"/>
  <c r="T21" i="14" s="1"/>
  <c r="M20" i="14"/>
  <c r="Y46" i="14"/>
  <c r="Z46" i="14" s="1"/>
  <c r="X45" i="14"/>
  <c r="M46" i="12"/>
  <c r="M21" i="11"/>
  <c r="M20" i="11" s="1"/>
  <c r="M45" i="7"/>
  <c r="Y19" i="13"/>
  <c r="X18" i="13"/>
  <c r="Y43" i="13"/>
  <c r="Z43" i="13" s="1"/>
  <c r="X42" i="13"/>
  <c r="N19" i="13"/>
  <c r="T19" i="13" s="1"/>
  <c r="Z19" i="13" s="1"/>
  <c r="M18" i="13"/>
  <c r="N70" i="13"/>
  <c r="T70" i="13" s="1"/>
  <c r="M69" i="13"/>
  <c r="Z20" i="13"/>
  <c r="N42" i="13"/>
  <c r="T42" i="13" s="1"/>
  <c r="M41" i="13"/>
  <c r="X70" i="13"/>
  <c r="Y71" i="13"/>
  <c r="Z71" i="13" s="1"/>
  <c r="Y47" i="12"/>
  <c r="X46" i="12"/>
  <c r="Z47" i="12"/>
  <c r="N70" i="12"/>
  <c r="T70" i="12" s="1"/>
  <c r="M69" i="12"/>
  <c r="N46" i="12"/>
  <c r="T46" i="12" s="1"/>
  <c r="M45" i="12"/>
  <c r="X70" i="12"/>
  <c r="Y71" i="12"/>
  <c r="Z71" i="12" s="1"/>
  <c r="N21" i="12"/>
  <c r="T21" i="12" s="1"/>
  <c r="M20" i="12"/>
  <c r="Y22" i="12"/>
  <c r="Z22" i="12" s="1"/>
  <c r="X21" i="12"/>
  <c r="N21" i="11"/>
  <c r="T21" i="11" s="1"/>
  <c r="Y22" i="11"/>
  <c r="Z22" i="11" s="1"/>
  <c r="X21" i="11"/>
  <c r="Y72" i="11"/>
  <c r="Z72" i="11" s="1"/>
  <c r="X71" i="11"/>
  <c r="Y45" i="11"/>
  <c r="X44" i="11"/>
  <c r="N45" i="11"/>
  <c r="T45" i="11" s="1"/>
  <c r="M44" i="11"/>
  <c r="Z46" i="11"/>
  <c r="M71" i="11"/>
  <c r="Y22" i="10"/>
  <c r="Z22" i="10" s="1"/>
  <c r="X21" i="10"/>
  <c r="S71" i="10"/>
  <c r="W71" i="10" s="1"/>
  <c r="N46" i="10"/>
  <c r="T46" i="10" s="1"/>
  <c r="M45" i="10"/>
  <c r="M72" i="10"/>
  <c r="N72" i="10" s="1"/>
  <c r="T72" i="10" s="1"/>
  <c r="S72" i="10"/>
  <c r="W72" i="10" s="1"/>
  <c r="X72" i="10" s="1"/>
  <c r="M21" i="10"/>
  <c r="Y46" i="10"/>
  <c r="X45" i="10"/>
  <c r="N44" i="9"/>
  <c r="T44" i="9" s="1"/>
  <c r="M43" i="9"/>
  <c r="N71" i="9"/>
  <c r="T71" i="9" s="1"/>
  <c r="M70" i="9"/>
  <c r="Y44" i="9"/>
  <c r="X43" i="9"/>
  <c r="Y21" i="9"/>
  <c r="Z21" i="9" s="1"/>
  <c r="X20" i="9"/>
  <c r="Z45" i="9"/>
  <c r="N20" i="9"/>
  <c r="T20" i="9" s="1"/>
  <c r="M19" i="9"/>
  <c r="X70" i="9"/>
  <c r="Y71" i="9"/>
  <c r="X21" i="8"/>
  <c r="Y22" i="8"/>
  <c r="Z22" i="8" s="1"/>
  <c r="M21" i="8"/>
  <c r="Z70" i="8"/>
  <c r="Y47" i="8"/>
  <c r="Z47" i="8" s="1"/>
  <c r="X46" i="8"/>
  <c r="N69" i="8"/>
  <c r="T69" i="8" s="1"/>
  <c r="Z69" i="8" s="1"/>
  <c r="M68" i="8"/>
  <c r="X68" i="8"/>
  <c r="Y69" i="8"/>
  <c r="M46" i="8"/>
  <c r="M71" i="7"/>
  <c r="N71" i="7" s="1"/>
  <c r="T71" i="7" s="1"/>
  <c r="Y16" i="7"/>
  <c r="Z16" i="7" s="1"/>
  <c r="X15" i="7"/>
  <c r="Y72" i="7"/>
  <c r="Z72" i="7" s="1"/>
  <c r="X71" i="7"/>
  <c r="N45" i="7"/>
  <c r="T45" i="7" s="1"/>
  <c r="M44" i="7"/>
  <c r="N15" i="7"/>
  <c r="T15" i="7" s="1"/>
  <c r="M14" i="7"/>
  <c r="X45" i="7"/>
  <c r="Y46" i="7"/>
  <c r="Z46" i="7" s="1"/>
  <c r="Z45" i="6"/>
  <c r="S71" i="6"/>
  <c r="W71" i="6" s="1"/>
  <c r="M72" i="6"/>
  <c r="N72" i="6" s="1"/>
  <c r="T72" i="6" s="1"/>
  <c r="S72" i="6"/>
  <c r="W72" i="6" s="1"/>
  <c r="X72" i="6" s="1"/>
  <c r="N21" i="6"/>
  <c r="T21" i="6" s="1"/>
  <c r="M20" i="6"/>
  <c r="N44" i="6"/>
  <c r="T44" i="6" s="1"/>
  <c r="M43" i="6"/>
  <c r="Y21" i="6"/>
  <c r="X20" i="6"/>
  <c r="Y44" i="6"/>
  <c r="X43" i="6"/>
  <c r="X70" i="16" l="1"/>
  <c r="Y71" i="16"/>
  <c r="N44" i="16"/>
  <c r="T44" i="16" s="1"/>
  <c r="M43" i="16"/>
  <c r="N70" i="16"/>
  <c r="T70" i="16" s="1"/>
  <c r="M69" i="16"/>
  <c r="X18" i="16"/>
  <c r="Y19" i="16"/>
  <c r="Z19" i="16" s="1"/>
  <c r="Z71" i="16"/>
  <c r="Y45" i="16"/>
  <c r="Z45" i="16" s="1"/>
  <c r="X44" i="16"/>
  <c r="N18" i="16"/>
  <c r="T18" i="16" s="1"/>
  <c r="M17" i="16"/>
  <c r="N43" i="15"/>
  <c r="T43" i="15" s="1"/>
  <c r="M42" i="15"/>
  <c r="N70" i="15"/>
  <c r="T70" i="15" s="1"/>
  <c r="M69" i="15"/>
  <c r="Y44" i="15"/>
  <c r="Z44" i="15" s="1"/>
  <c r="X43" i="15"/>
  <c r="X69" i="15"/>
  <c r="Y70" i="15"/>
  <c r="Z71" i="15"/>
  <c r="N18" i="15"/>
  <c r="T18" i="15" s="1"/>
  <c r="Z18" i="15" s="1"/>
  <c r="M17" i="15"/>
  <c r="Y18" i="15"/>
  <c r="X17" i="15"/>
  <c r="M44" i="14"/>
  <c r="N44" i="14" s="1"/>
  <c r="T44" i="14" s="1"/>
  <c r="M70" i="14"/>
  <c r="N70" i="14" s="1"/>
  <c r="T70" i="14" s="1"/>
  <c r="Z21" i="14"/>
  <c r="N20" i="14"/>
  <c r="T20" i="14" s="1"/>
  <c r="M19" i="14"/>
  <c r="X70" i="14"/>
  <c r="Y71" i="14"/>
  <c r="Z71" i="14" s="1"/>
  <c r="Y45" i="14"/>
  <c r="Z45" i="14" s="1"/>
  <c r="X44" i="14"/>
  <c r="X19" i="14"/>
  <c r="Y20" i="14"/>
  <c r="Z45" i="11"/>
  <c r="Z46" i="10"/>
  <c r="N18" i="13"/>
  <c r="T18" i="13" s="1"/>
  <c r="M17" i="13"/>
  <c r="Y18" i="13"/>
  <c r="X17" i="13"/>
  <c r="X69" i="13"/>
  <c r="Y70" i="13"/>
  <c r="Z70" i="13" s="1"/>
  <c r="N41" i="13"/>
  <c r="T41" i="13" s="1"/>
  <c r="M40" i="13"/>
  <c r="N69" i="13"/>
  <c r="T69" i="13" s="1"/>
  <c r="M68" i="13"/>
  <c r="Y42" i="13"/>
  <c r="Z42" i="13" s="1"/>
  <c r="X41" i="13"/>
  <c r="Y46" i="12"/>
  <c r="X45" i="12"/>
  <c r="N20" i="12"/>
  <c r="T20" i="12" s="1"/>
  <c r="M19" i="12"/>
  <c r="N45" i="12"/>
  <c r="T45" i="12" s="1"/>
  <c r="M44" i="12"/>
  <c r="Y21" i="12"/>
  <c r="Z21" i="12" s="1"/>
  <c r="X20" i="12"/>
  <c r="Z46" i="12"/>
  <c r="X69" i="12"/>
  <c r="Y70" i="12"/>
  <c r="Z70" i="12" s="1"/>
  <c r="N69" i="12"/>
  <c r="T69" i="12" s="1"/>
  <c r="M68" i="12"/>
  <c r="N44" i="11"/>
  <c r="T44" i="11" s="1"/>
  <c r="M43" i="11"/>
  <c r="N71" i="11"/>
  <c r="T71" i="11" s="1"/>
  <c r="M70" i="11"/>
  <c r="X43" i="11"/>
  <c r="Y44" i="11"/>
  <c r="X70" i="11"/>
  <c r="Y71" i="11"/>
  <c r="N20" i="11"/>
  <c r="T20" i="11" s="1"/>
  <c r="M19" i="11"/>
  <c r="X20" i="11"/>
  <c r="Y21" i="11"/>
  <c r="Z21" i="11" s="1"/>
  <c r="Y45" i="10"/>
  <c r="X44" i="10"/>
  <c r="M71" i="10"/>
  <c r="Y72" i="10"/>
  <c r="Z72" i="10" s="1"/>
  <c r="X71" i="10"/>
  <c r="N21" i="10"/>
  <c r="T21" i="10" s="1"/>
  <c r="M20" i="10"/>
  <c r="N45" i="10"/>
  <c r="T45" i="10" s="1"/>
  <c r="M44" i="10"/>
  <c r="X20" i="10"/>
  <c r="Y21" i="10"/>
  <c r="N43" i="9"/>
  <c r="T43" i="9" s="1"/>
  <c r="M42" i="9"/>
  <c r="X69" i="9"/>
  <c r="Y70" i="9"/>
  <c r="Y20" i="9"/>
  <c r="Z20" i="9" s="1"/>
  <c r="X19" i="9"/>
  <c r="N70" i="9"/>
  <c r="T70" i="9" s="1"/>
  <c r="M69" i="9"/>
  <c r="N19" i="9"/>
  <c r="T19" i="9" s="1"/>
  <c r="M18" i="9"/>
  <c r="Z71" i="9"/>
  <c r="Y43" i="9"/>
  <c r="X42" i="9"/>
  <c r="Z44" i="9"/>
  <c r="M20" i="8"/>
  <c r="N21" i="8"/>
  <c r="T21" i="8" s="1"/>
  <c r="Y21" i="8"/>
  <c r="X20" i="8"/>
  <c r="N46" i="8"/>
  <c r="T46" i="8" s="1"/>
  <c r="M45" i="8"/>
  <c r="X67" i="8"/>
  <c r="Y68" i="8"/>
  <c r="X45" i="8"/>
  <c r="Y46" i="8"/>
  <c r="N68" i="8"/>
  <c r="T68" i="8" s="1"/>
  <c r="M67" i="8"/>
  <c r="M70" i="7"/>
  <c r="N70" i="7" s="1"/>
  <c r="T70" i="7" s="1"/>
  <c r="X44" i="7"/>
  <c r="Y45" i="7"/>
  <c r="Z45" i="7" s="1"/>
  <c r="N44" i="7"/>
  <c r="T44" i="7" s="1"/>
  <c r="M43" i="7"/>
  <c r="M69" i="7"/>
  <c r="Y15" i="7"/>
  <c r="Z15" i="7" s="1"/>
  <c r="X14" i="7"/>
  <c r="N14" i="7"/>
  <c r="T14" i="7" s="1"/>
  <c r="M13" i="7"/>
  <c r="X70" i="7"/>
  <c r="Y71" i="7"/>
  <c r="Z71" i="7" s="1"/>
  <c r="Y43" i="6"/>
  <c r="X42" i="6"/>
  <c r="N43" i="6"/>
  <c r="T43" i="6" s="1"/>
  <c r="Z43" i="6" s="1"/>
  <c r="M42" i="6"/>
  <c r="Z44" i="6"/>
  <c r="Y72" i="6"/>
  <c r="Z72" i="6" s="1"/>
  <c r="X71" i="6"/>
  <c r="Y20" i="6"/>
  <c r="X19" i="6"/>
  <c r="N20" i="6"/>
  <c r="T20" i="6" s="1"/>
  <c r="M19" i="6"/>
  <c r="Z21" i="6"/>
  <c r="M71" i="6"/>
  <c r="N43" i="16" l="1"/>
  <c r="T43" i="16" s="1"/>
  <c r="M42" i="16"/>
  <c r="N17" i="16"/>
  <c r="T17" i="16" s="1"/>
  <c r="M16" i="16"/>
  <c r="Y18" i="16"/>
  <c r="X17" i="16"/>
  <c r="N69" i="16"/>
  <c r="T69" i="16" s="1"/>
  <c r="M68" i="16"/>
  <c r="Z18" i="16"/>
  <c r="Z70" i="16"/>
  <c r="Y44" i="16"/>
  <c r="Z44" i="16" s="1"/>
  <c r="X43" i="16"/>
  <c r="X69" i="16"/>
  <c r="Y70" i="16"/>
  <c r="N17" i="15"/>
  <c r="T17" i="15" s="1"/>
  <c r="M16" i="15"/>
  <c r="X42" i="15"/>
  <c r="Y43" i="15"/>
  <c r="Z43" i="15" s="1"/>
  <c r="N69" i="15"/>
  <c r="T69" i="15" s="1"/>
  <c r="M68" i="15"/>
  <c r="Z70" i="15"/>
  <c r="X68" i="15"/>
  <c r="Y69" i="15"/>
  <c r="N42" i="15"/>
  <c r="T42" i="15" s="1"/>
  <c r="M41" i="15"/>
  <c r="Y17" i="15"/>
  <c r="X16" i="15"/>
  <c r="M43" i="14"/>
  <c r="N43" i="14" s="1"/>
  <c r="T43" i="14" s="1"/>
  <c r="M69" i="14"/>
  <c r="M68" i="14" s="1"/>
  <c r="X69" i="14"/>
  <c r="Y70" i="14"/>
  <c r="Z70" i="14" s="1"/>
  <c r="N19" i="14"/>
  <c r="T19" i="14" s="1"/>
  <c r="M18" i="14"/>
  <c r="X43" i="14"/>
  <c r="Y44" i="14"/>
  <c r="Z44" i="14" s="1"/>
  <c r="X18" i="14"/>
  <c r="Y19" i="14"/>
  <c r="Z20" i="14"/>
  <c r="Z44" i="11"/>
  <c r="Z45" i="10"/>
  <c r="Z70" i="9"/>
  <c r="Z21" i="8"/>
  <c r="Z18" i="13"/>
  <c r="Z68" i="8"/>
  <c r="N17" i="13"/>
  <c r="T17" i="13" s="1"/>
  <c r="M16" i="13"/>
  <c r="Y41" i="13"/>
  <c r="Z41" i="13" s="1"/>
  <c r="X40" i="13"/>
  <c r="N68" i="13"/>
  <c r="T68" i="13" s="1"/>
  <c r="M67" i="13"/>
  <c r="X68" i="13"/>
  <c r="Y69" i="13"/>
  <c r="Z69" i="13" s="1"/>
  <c r="N40" i="13"/>
  <c r="T40" i="13" s="1"/>
  <c r="M39" i="13"/>
  <c r="Y17" i="13"/>
  <c r="X16" i="13"/>
  <c r="X68" i="12"/>
  <c r="Y69" i="12"/>
  <c r="Z69" i="12" s="1"/>
  <c r="N44" i="12"/>
  <c r="T44" i="12" s="1"/>
  <c r="M43" i="12"/>
  <c r="Y45" i="12"/>
  <c r="X44" i="12"/>
  <c r="N68" i="12"/>
  <c r="T68" i="12" s="1"/>
  <c r="M67" i="12"/>
  <c r="Z45" i="12"/>
  <c r="X19" i="12"/>
  <c r="Y20" i="12"/>
  <c r="Z20" i="12" s="1"/>
  <c r="N19" i="12"/>
  <c r="T19" i="12" s="1"/>
  <c r="M18" i="12"/>
  <c r="N70" i="11"/>
  <c r="T70" i="11" s="1"/>
  <c r="M69" i="11"/>
  <c r="X42" i="11"/>
  <c r="Y43" i="11"/>
  <c r="X19" i="11"/>
  <c r="Y20" i="11"/>
  <c r="Z20" i="11" s="1"/>
  <c r="X69" i="11"/>
  <c r="Y70" i="11"/>
  <c r="Z71" i="11"/>
  <c r="N19" i="11"/>
  <c r="T19" i="11" s="1"/>
  <c r="M18" i="11"/>
  <c r="N43" i="11"/>
  <c r="T43" i="11" s="1"/>
  <c r="Z43" i="11" s="1"/>
  <c r="M42" i="11"/>
  <c r="N20" i="10"/>
  <c r="T20" i="10" s="1"/>
  <c r="M19" i="10"/>
  <c r="N71" i="10"/>
  <c r="T71" i="10" s="1"/>
  <c r="M70" i="10"/>
  <c r="X19" i="10"/>
  <c r="Y20" i="10"/>
  <c r="Z21" i="10"/>
  <c r="N44" i="10"/>
  <c r="T44" i="10" s="1"/>
  <c r="M43" i="10"/>
  <c r="X70" i="10"/>
  <c r="Y71" i="10"/>
  <c r="X43" i="10"/>
  <c r="Y44" i="10"/>
  <c r="X68" i="9"/>
  <c r="Y69" i="9"/>
  <c r="N18" i="9"/>
  <c r="T18" i="9" s="1"/>
  <c r="M17" i="9"/>
  <c r="X18" i="9"/>
  <c r="Y19" i="9"/>
  <c r="Z19" i="9" s="1"/>
  <c r="N42" i="9"/>
  <c r="T42" i="9" s="1"/>
  <c r="M41" i="9"/>
  <c r="Y42" i="9"/>
  <c r="X41" i="9"/>
  <c r="Z43" i="9"/>
  <c r="N69" i="9"/>
  <c r="T69" i="9" s="1"/>
  <c r="M68" i="9"/>
  <c r="X19" i="8"/>
  <c r="Y20" i="8"/>
  <c r="N20" i="8"/>
  <c r="T20" i="8" s="1"/>
  <c r="Z20" i="8" s="1"/>
  <c r="M19" i="8"/>
  <c r="N45" i="8"/>
  <c r="T45" i="8" s="1"/>
  <c r="M44" i="8"/>
  <c r="X44" i="8"/>
  <c r="Y45" i="8"/>
  <c r="N67" i="8"/>
  <c r="T67" i="8" s="1"/>
  <c r="M66" i="8"/>
  <c r="X66" i="8"/>
  <c r="Y67" i="8"/>
  <c r="Z46" i="8"/>
  <c r="N13" i="7"/>
  <c r="T13" i="7" s="1"/>
  <c r="M12" i="7"/>
  <c r="Y14" i="7"/>
  <c r="Z14" i="7" s="1"/>
  <c r="X13" i="7"/>
  <c r="N43" i="7"/>
  <c r="T43" i="7" s="1"/>
  <c r="M42" i="7"/>
  <c r="X43" i="7"/>
  <c r="Y44" i="7"/>
  <c r="Z44" i="7" s="1"/>
  <c r="N69" i="7"/>
  <c r="T69" i="7" s="1"/>
  <c r="M68" i="7"/>
  <c r="X69" i="7"/>
  <c r="Y70" i="7"/>
  <c r="Z70" i="7" s="1"/>
  <c r="Z20" i="6"/>
  <c r="N19" i="6"/>
  <c r="T19" i="6" s="1"/>
  <c r="M18" i="6"/>
  <c r="N42" i="6"/>
  <c r="T42" i="6" s="1"/>
  <c r="M41" i="6"/>
  <c r="X70" i="6"/>
  <c r="Y71" i="6"/>
  <c r="N71" i="6"/>
  <c r="T71" i="6" s="1"/>
  <c r="Z71" i="6" s="1"/>
  <c r="M70" i="6"/>
  <c r="Y19" i="6"/>
  <c r="X18" i="6"/>
  <c r="Y42" i="6"/>
  <c r="X41" i="6"/>
  <c r="N16" i="16" l="1"/>
  <c r="T16" i="16" s="1"/>
  <c r="M15" i="16"/>
  <c r="N68" i="16"/>
  <c r="T68" i="16" s="1"/>
  <c r="M67" i="16"/>
  <c r="Y17" i="16"/>
  <c r="Z17" i="16" s="1"/>
  <c r="X16" i="16"/>
  <c r="X68" i="16"/>
  <c r="Y69" i="16"/>
  <c r="Z69" i="16" s="1"/>
  <c r="N42" i="16"/>
  <c r="T42" i="16" s="1"/>
  <c r="M41" i="16"/>
  <c r="X42" i="16"/>
  <c r="Y43" i="16"/>
  <c r="Z43" i="16" s="1"/>
  <c r="Z69" i="15"/>
  <c r="X67" i="15"/>
  <c r="Y68" i="15"/>
  <c r="N41" i="15"/>
  <c r="T41" i="15" s="1"/>
  <c r="M40" i="15"/>
  <c r="N68" i="15"/>
  <c r="T68" i="15" s="1"/>
  <c r="M67" i="15"/>
  <c r="Y42" i="15"/>
  <c r="Z42" i="15" s="1"/>
  <c r="X41" i="15"/>
  <c r="N16" i="15"/>
  <c r="T16" i="15" s="1"/>
  <c r="Z16" i="15" s="1"/>
  <c r="M15" i="15"/>
  <c r="X15" i="15"/>
  <c r="Y16" i="15"/>
  <c r="Z17" i="15"/>
  <c r="M42" i="14"/>
  <c r="N42" i="14" s="1"/>
  <c r="T42" i="14" s="1"/>
  <c r="N69" i="14"/>
  <c r="T69" i="14" s="1"/>
  <c r="Z19" i="14"/>
  <c r="X17" i="14"/>
  <c r="Y18" i="14"/>
  <c r="N68" i="14"/>
  <c r="T68" i="14" s="1"/>
  <c r="M67" i="14"/>
  <c r="M41" i="14"/>
  <c r="X68" i="14"/>
  <c r="Y69" i="14"/>
  <c r="X42" i="14"/>
  <c r="Y43" i="14"/>
  <c r="Z43" i="14" s="1"/>
  <c r="N18" i="14"/>
  <c r="T18" i="14" s="1"/>
  <c r="M17" i="14"/>
  <c r="Z70" i="11"/>
  <c r="Z42" i="9"/>
  <c r="Z69" i="9"/>
  <c r="X67" i="13"/>
  <c r="Y68" i="13"/>
  <c r="Y40" i="13"/>
  <c r="X39" i="13"/>
  <c r="N39" i="13"/>
  <c r="T39" i="13" s="1"/>
  <c r="M38" i="13"/>
  <c r="Z40" i="13"/>
  <c r="N67" i="13"/>
  <c r="T67" i="13" s="1"/>
  <c r="M66" i="13"/>
  <c r="N16" i="13"/>
  <c r="T16" i="13" s="1"/>
  <c r="M15" i="13"/>
  <c r="Y16" i="13"/>
  <c r="X15" i="13"/>
  <c r="Z68" i="13"/>
  <c r="Z17" i="13"/>
  <c r="N67" i="12"/>
  <c r="T67" i="12" s="1"/>
  <c r="M66" i="12"/>
  <c r="N43" i="12"/>
  <c r="T43" i="12" s="1"/>
  <c r="M42" i="12"/>
  <c r="X18" i="12"/>
  <c r="Y19" i="12"/>
  <c r="Z19" i="12" s="1"/>
  <c r="N18" i="12"/>
  <c r="T18" i="12" s="1"/>
  <c r="M17" i="12"/>
  <c r="Y44" i="12"/>
  <c r="Z44" i="12" s="1"/>
  <c r="X43" i="12"/>
  <c r="X67" i="12"/>
  <c r="Y68" i="12"/>
  <c r="Z68" i="12" s="1"/>
  <c r="N69" i="11"/>
  <c r="T69" i="11" s="1"/>
  <c r="M68" i="11"/>
  <c r="N18" i="11"/>
  <c r="T18" i="11" s="1"/>
  <c r="M17" i="11"/>
  <c r="X68" i="11"/>
  <c r="Y69" i="11"/>
  <c r="X41" i="11"/>
  <c r="Y42" i="11"/>
  <c r="N42" i="11"/>
  <c r="T42" i="11" s="1"/>
  <c r="M41" i="11"/>
  <c r="X18" i="11"/>
  <c r="Y19" i="11"/>
  <c r="Z19" i="11" s="1"/>
  <c r="X42" i="10"/>
  <c r="Y43" i="10"/>
  <c r="Z44" i="10"/>
  <c r="N70" i="10"/>
  <c r="T70" i="10" s="1"/>
  <c r="M69" i="10"/>
  <c r="Z71" i="10"/>
  <c r="X69" i="10"/>
  <c r="Y70" i="10"/>
  <c r="N19" i="10"/>
  <c r="T19" i="10" s="1"/>
  <c r="M18" i="10"/>
  <c r="N43" i="10"/>
  <c r="T43" i="10" s="1"/>
  <c r="M42" i="10"/>
  <c r="X18" i="10"/>
  <c r="Y19" i="10"/>
  <c r="Z20" i="10"/>
  <c r="N41" i="9"/>
  <c r="T41" i="9" s="1"/>
  <c r="M40" i="9"/>
  <c r="N68" i="9"/>
  <c r="T68" i="9" s="1"/>
  <c r="M67" i="9"/>
  <c r="Y41" i="9"/>
  <c r="X40" i="9"/>
  <c r="N17" i="9"/>
  <c r="T17" i="9" s="1"/>
  <c r="M16" i="9"/>
  <c r="X17" i="9"/>
  <c r="Y18" i="9"/>
  <c r="Z18" i="9" s="1"/>
  <c r="X67" i="9"/>
  <c r="Y68" i="9"/>
  <c r="Z45" i="8"/>
  <c r="M18" i="8"/>
  <c r="N19" i="8"/>
  <c r="T19" i="8" s="1"/>
  <c r="Z67" i="8"/>
  <c r="X18" i="8"/>
  <c r="Y19" i="8"/>
  <c r="X65" i="8"/>
  <c r="Y66" i="8"/>
  <c r="N44" i="8"/>
  <c r="T44" i="8" s="1"/>
  <c r="M43" i="8"/>
  <c r="X43" i="8"/>
  <c r="Y44" i="8"/>
  <c r="N66" i="8"/>
  <c r="T66" i="8" s="1"/>
  <c r="M65" i="8"/>
  <c r="N42" i="7"/>
  <c r="T42" i="7" s="1"/>
  <c r="M41" i="7"/>
  <c r="X68" i="7"/>
  <c r="Y69" i="7"/>
  <c r="Z69" i="7" s="1"/>
  <c r="N68" i="7"/>
  <c r="T68" i="7" s="1"/>
  <c r="M67" i="7"/>
  <c r="Y43" i="7"/>
  <c r="Z43" i="7" s="1"/>
  <c r="X42" i="7"/>
  <c r="N12" i="7"/>
  <c r="T12" i="7" s="1"/>
  <c r="M11" i="7"/>
  <c r="Y13" i="7"/>
  <c r="Z13" i="7" s="1"/>
  <c r="X12" i="7"/>
  <c r="N41" i="6"/>
  <c r="T41" i="6" s="1"/>
  <c r="M40" i="6"/>
  <c r="Z42" i="6"/>
  <c r="Y41" i="6"/>
  <c r="X40" i="6"/>
  <c r="N70" i="6"/>
  <c r="T70" i="6" s="1"/>
  <c r="M69" i="6"/>
  <c r="Y18" i="6"/>
  <c r="X17" i="6"/>
  <c r="N18" i="6"/>
  <c r="T18" i="6" s="1"/>
  <c r="M17" i="6"/>
  <c r="Y70" i="6"/>
  <c r="X69" i="6"/>
  <c r="Z19" i="6"/>
  <c r="Z68" i="15" l="1"/>
  <c r="N41" i="16"/>
  <c r="T41" i="16" s="1"/>
  <c r="M40" i="16"/>
  <c r="N67" i="16"/>
  <c r="T67" i="16" s="1"/>
  <c r="M66" i="16"/>
  <c r="X67" i="16"/>
  <c r="Y68" i="16"/>
  <c r="Z68" i="16"/>
  <c r="X15" i="16"/>
  <c r="Y16" i="16"/>
  <c r="Z16" i="16" s="1"/>
  <c r="N15" i="16"/>
  <c r="T15" i="16" s="1"/>
  <c r="M14" i="16"/>
  <c r="Z42" i="16"/>
  <c r="Y42" i="16"/>
  <c r="X41" i="16"/>
  <c r="Y41" i="15"/>
  <c r="Z41" i="15" s="1"/>
  <c r="X40" i="15"/>
  <c r="N15" i="15"/>
  <c r="T15" i="15" s="1"/>
  <c r="M14" i="15"/>
  <c r="N67" i="15"/>
  <c r="T67" i="15" s="1"/>
  <c r="M66" i="15"/>
  <c r="N40" i="15"/>
  <c r="T40" i="15" s="1"/>
  <c r="M39" i="15"/>
  <c r="X66" i="15"/>
  <c r="Y67" i="15"/>
  <c r="Y15" i="15"/>
  <c r="X14" i="15"/>
  <c r="Z69" i="14"/>
  <c r="Z18" i="14"/>
  <c r="N67" i="14"/>
  <c r="T67" i="14" s="1"/>
  <c r="M66" i="14"/>
  <c r="X67" i="14"/>
  <c r="Y68" i="14"/>
  <c r="Z68" i="14" s="1"/>
  <c r="N41" i="14"/>
  <c r="T41" i="14" s="1"/>
  <c r="M40" i="14"/>
  <c r="N17" i="14"/>
  <c r="T17" i="14" s="1"/>
  <c r="M16" i="14"/>
  <c r="X41" i="14"/>
  <c r="Y42" i="14"/>
  <c r="Z42" i="14" s="1"/>
  <c r="X16" i="14"/>
  <c r="Y17" i="14"/>
  <c r="Z19" i="8"/>
  <c r="Z43" i="10"/>
  <c r="Z16" i="13"/>
  <c r="Z68" i="9"/>
  <c r="Y39" i="13"/>
  <c r="Z39" i="13" s="1"/>
  <c r="X38" i="13"/>
  <c r="N15" i="13"/>
  <c r="T15" i="13" s="1"/>
  <c r="M14" i="13"/>
  <c r="N38" i="13"/>
  <c r="T38" i="13" s="1"/>
  <c r="M37" i="13"/>
  <c r="Y15" i="13"/>
  <c r="X14" i="13"/>
  <c r="N66" i="13"/>
  <c r="T66" i="13" s="1"/>
  <c r="M65" i="13"/>
  <c r="X66" i="13"/>
  <c r="Y67" i="13"/>
  <c r="Z67" i="13" s="1"/>
  <c r="N42" i="12"/>
  <c r="T42" i="12" s="1"/>
  <c r="M41" i="12"/>
  <c r="Y43" i="12"/>
  <c r="Z43" i="12" s="1"/>
  <c r="X42" i="12"/>
  <c r="X66" i="12"/>
  <c r="Y67" i="12"/>
  <c r="Z67" i="12" s="1"/>
  <c r="N17" i="12"/>
  <c r="T17" i="12" s="1"/>
  <c r="M16" i="12"/>
  <c r="N66" i="12"/>
  <c r="T66" i="12" s="1"/>
  <c r="M65" i="12"/>
  <c r="Y18" i="12"/>
  <c r="Z18" i="12" s="1"/>
  <c r="X17" i="12"/>
  <c r="Y18" i="11"/>
  <c r="Z18" i="11" s="1"/>
  <c r="X17" i="11"/>
  <c r="N41" i="11"/>
  <c r="T41" i="11" s="1"/>
  <c r="M40" i="11"/>
  <c r="N68" i="11"/>
  <c r="T68" i="11" s="1"/>
  <c r="M67" i="11"/>
  <c r="N17" i="11"/>
  <c r="T17" i="11" s="1"/>
  <c r="M16" i="11"/>
  <c r="X40" i="11"/>
  <c r="Y41" i="11"/>
  <c r="Z42" i="11"/>
  <c r="X67" i="11"/>
  <c r="Y68" i="11"/>
  <c r="Z69" i="11"/>
  <c r="N42" i="10"/>
  <c r="T42" i="10" s="1"/>
  <c r="M41" i="10"/>
  <c r="Z70" i="10"/>
  <c r="X68" i="10"/>
  <c r="Y69" i="10"/>
  <c r="N18" i="10"/>
  <c r="T18" i="10" s="1"/>
  <c r="M17" i="10"/>
  <c r="X17" i="10"/>
  <c r="Y18" i="10"/>
  <c r="Z19" i="10"/>
  <c r="N69" i="10"/>
  <c r="T69" i="10" s="1"/>
  <c r="M68" i="10"/>
  <c r="Y42" i="10"/>
  <c r="X41" i="10"/>
  <c r="N67" i="9"/>
  <c r="T67" i="9" s="1"/>
  <c r="M66" i="9"/>
  <c r="N16" i="9"/>
  <c r="T16" i="9" s="1"/>
  <c r="M15" i="9"/>
  <c r="Y17" i="9"/>
  <c r="Z17" i="9" s="1"/>
  <c r="X16" i="9"/>
  <c r="Y40" i="9"/>
  <c r="X39" i="9"/>
  <c r="N40" i="9"/>
  <c r="T40" i="9" s="1"/>
  <c r="M39" i="9"/>
  <c r="X66" i="9"/>
  <c r="Y67" i="9"/>
  <c r="Z41" i="9"/>
  <c r="Z66" i="8"/>
  <c r="X17" i="8"/>
  <c r="Y18" i="8"/>
  <c r="N18" i="8"/>
  <c r="T18" i="8" s="1"/>
  <c r="M17" i="8"/>
  <c r="Z44" i="8"/>
  <c r="N65" i="8"/>
  <c r="T65" i="8" s="1"/>
  <c r="M64" i="8"/>
  <c r="Y43" i="8"/>
  <c r="X42" i="8"/>
  <c r="X64" i="8"/>
  <c r="Y65" i="8"/>
  <c r="N43" i="8"/>
  <c r="T43" i="8" s="1"/>
  <c r="M42" i="8"/>
  <c r="Y12" i="7"/>
  <c r="X11" i="7"/>
  <c r="N11" i="7"/>
  <c r="T11" i="7" s="1"/>
  <c r="M10" i="7"/>
  <c r="X67" i="7"/>
  <c r="Y68" i="7"/>
  <c r="Z68" i="7" s="1"/>
  <c r="Z12" i="7"/>
  <c r="N67" i="7"/>
  <c r="T67" i="7" s="1"/>
  <c r="M66" i="7"/>
  <c r="N41" i="7"/>
  <c r="T41" i="7" s="1"/>
  <c r="M40" i="7"/>
  <c r="Y42" i="7"/>
  <c r="Z42" i="7" s="1"/>
  <c r="X41" i="7"/>
  <c r="N17" i="6"/>
  <c r="T17" i="6" s="1"/>
  <c r="M16" i="6"/>
  <c r="N69" i="6"/>
  <c r="T69" i="6" s="1"/>
  <c r="Z69" i="6" s="1"/>
  <c r="M68" i="6"/>
  <c r="Z18" i="6"/>
  <c r="Z70" i="6"/>
  <c r="N40" i="6"/>
  <c r="T40" i="6" s="1"/>
  <c r="Z40" i="6" s="1"/>
  <c r="M39" i="6"/>
  <c r="X68" i="6"/>
  <c r="Y69" i="6"/>
  <c r="Y17" i="6"/>
  <c r="X16" i="6"/>
  <c r="Y40" i="6"/>
  <c r="X39" i="6"/>
  <c r="Z41" i="6"/>
  <c r="N14" i="16" l="1"/>
  <c r="T14" i="16" s="1"/>
  <c r="M13" i="16"/>
  <c r="N66" i="16"/>
  <c r="T66" i="16" s="1"/>
  <c r="M65" i="16"/>
  <c r="Y41" i="16"/>
  <c r="Z41" i="16" s="1"/>
  <c r="X40" i="16"/>
  <c r="N40" i="16"/>
  <c r="T40" i="16" s="1"/>
  <c r="M39" i="16"/>
  <c r="Y15" i="16"/>
  <c r="Z15" i="16" s="1"/>
  <c r="X14" i="16"/>
  <c r="X66" i="16"/>
  <c r="Y67" i="16"/>
  <c r="Z67" i="16" s="1"/>
  <c r="N14" i="15"/>
  <c r="T14" i="15" s="1"/>
  <c r="M13" i="15"/>
  <c r="N39" i="15"/>
  <c r="T39" i="15" s="1"/>
  <c r="M38" i="15"/>
  <c r="Z15" i="15"/>
  <c r="X65" i="15"/>
  <c r="Y66" i="15"/>
  <c r="N66" i="15"/>
  <c r="T66" i="15" s="1"/>
  <c r="M65" i="15"/>
  <c r="X39" i="15"/>
  <c r="Y40" i="15"/>
  <c r="Z40" i="15" s="1"/>
  <c r="Z67" i="15"/>
  <c r="Y14" i="15"/>
  <c r="X13" i="15"/>
  <c r="Z17" i="14"/>
  <c r="X66" i="14"/>
  <c r="Y67" i="14"/>
  <c r="Z67" i="14" s="1"/>
  <c r="N66" i="14"/>
  <c r="T66" i="14" s="1"/>
  <c r="M65" i="14"/>
  <c r="N40" i="14"/>
  <c r="T40" i="14" s="1"/>
  <c r="M39" i="14"/>
  <c r="X40" i="14"/>
  <c r="Y41" i="14"/>
  <c r="Z41" i="14" s="1"/>
  <c r="X15" i="14"/>
  <c r="Y16" i="14"/>
  <c r="N16" i="14"/>
  <c r="T16" i="14" s="1"/>
  <c r="M15" i="14"/>
  <c r="Z18" i="10"/>
  <c r="Z69" i="10"/>
  <c r="Z67" i="9"/>
  <c r="Z15" i="13"/>
  <c r="N65" i="13"/>
  <c r="T65" i="13" s="1"/>
  <c r="M64" i="13"/>
  <c r="N37" i="13"/>
  <c r="T37" i="13" s="1"/>
  <c r="M36" i="13"/>
  <c r="Y38" i="13"/>
  <c r="Z38" i="13" s="1"/>
  <c r="X37" i="13"/>
  <c r="X65" i="13"/>
  <c r="Y66" i="13"/>
  <c r="Z66" i="13" s="1"/>
  <c r="Y14" i="13"/>
  <c r="X13" i="13"/>
  <c r="N14" i="13"/>
  <c r="T14" i="13" s="1"/>
  <c r="M13" i="13"/>
  <c r="Y42" i="12"/>
  <c r="X41" i="12"/>
  <c r="N65" i="12"/>
  <c r="T65" i="12" s="1"/>
  <c r="M64" i="12"/>
  <c r="X65" i="12"/>
  <c r="Y66" i="12"/>
  <c r="Z66" i="12" s="1"/>
  <c r="N41" i="12"/>
  <c r="T41" i="12" s="1"/>
  <c r="M40" i="12"/>
  <c r="Y17" i="12"/>
  <c r="Z17" i="12" s="1"/>
  <c r="X16" i="12"/>
  <c r="N16" i="12"/>
  <c r="T16" i="12" s="1"/>
  <c r="M15" i="12"/>
  <c r="Z42" i="12"/>
  <c r="Z41" i="11"/>
  <c r="N67" i="11"/>
  <c r="T67" i="11" s="1"/>
  <c r="M66" i="11"/>
  <c r="Y17" i="11"/>
  <c r="Z17" i="11" s="1"/>
  <c r="X16" i="11"/>
  <c r="X39" i="11"/>
  <c r="Y40" i="11"/>
  <c r="Z68" i="11"/>
  <c r="X66" i="11"/>
  <c r="Y67" i="11"/>
  <c r="N16" i="11"/>
  <c r="T16" i="11" s="1"/>
  <c r="M15" i="11"/>
  <c r="N40" i="11"/>
  <c r="T40" i="11" s="1"/>
  <c r="M39" i="11"/>
  <c r="N68" i="10"/>
  <c r="T68" i="10" s="1"/>
  <c r="M67" i="10"/>
  <c r="N17" i="10"/>
  <c r="T17" i="10" s="1"/>
  <c r="M16" i="10"/>
  <c r="Y41" i="10"/>
  <c r="X40" i="10"/>
  <c r="N41" i="10"/>
  <c r="T41" i="10" s="1"/>
  <c r="Z41" i="10" s="1"/>
  <c r="M40" i="10"/>
  <c r="X16" i="10"/>
  <c r="Y17" i="10"/>
  <c r="X67" i="10"/>
  <c r="Y68" i="10"/>
  <c r="Z42" i="10"/>
  <c r="Y39" i="9"/>
  <c r="X38" i="9"/>
  <c r="N15" i="9"/>
  <c r="T15" i="9" s="1"/>
  <c r="M14" i="9"/>
  <c r="Y16" i="9"/>
  <c r="Z16" i="9" s="1"/>
  <c r="X15" i="9"/>
  <c r="X65" i="9"/>
  <c r="Y66" i="9"/>
  <c r="N39" i="9"/>
  <c r="T39" i="9" s="1"/>
  <c r="M38" i="9"/>
  <c r="Z40" i="9"/>
  <c r="N66" i="9"/>
  <c r="T66" i="9" s="1"/>
  <c r="Z66" i="9" s="1"/>
  <c r="M65" i="9"/>
  <c r="N17" i="8"/>
  <c r="T17" i="8" s="1"/>
  <c r="M16" i="8"/>
  <c r="Z18" i="8"/>
  <c r="X16" i="8"/>
  <c r="Y17" i="8"/>
  <c r="N42" i="8"/>
  <c r="T42" i="8" s="1"/>
  <c r="M41" i="8"/>
  <c r="N64" i="8"/>
  <c r="T64" i="8" s="1"/>
  <c r="M63" i="8"/>
  <c r="Y42" i="8"/>
  <c r="X41" i="8"/>
  <c r="X63" i="8"/>
  <c r="Y64" i="8"/>
  <c r="Z43" i="8"/>
  <c r="Z65" i="8"/>
  <c r="N10" i="7"/>
  <c r="T10" i="7" s="1"/>
  <c r="M9" i="7"/>
  <c r="N40" i="7"/>
  <c r="T40" i="7" s="1"/>
  <c r="M39" i="7"/>
  <c r="Y11" i="7"/>
  <c r="Z11" i="7" s="1"/>
  <c r="X10" i="7"/>
  <c r="Y41" i="7"/>
  <c r="Z41" i="7" s="1"/>
  <c r="X40" i="7"/>
  <c r="N66" i="7"/>
  <c r="T66" i="7" s="1"/>
  <c r="M65" i="7"/>
  <c r="X66" i="7"/>
  <c r="Y67" i="7"/>
  <c r="Z67" i="7" s="1"/>
  <c r="Y16" i="6"/>
  <c r="X15" i="6"/>
  <c r="N68" i="6"/>
  <c r="T68" i="6" s="1"/>
  <c r="M67" i="6"/>
  <c r="N16" i="6"/>
  <c r="T16" i="6" s="1"/>
  <c r="Z16" i="6" s="1"/>
  <c r="M15" i="6"/>
  <c r="N39" i="6"/>
  <c r="T39" i="6" s="1"/>
  <c r="M38" i="6"/>
  <c r="Y39" i="6"/>
  <c r="X38" i="6"/>
  <c r="Y68" i="6"/>
  <c r="X67" i="6"/>
  <c r="Z17" i="6"/>
  <c r="Z66" i="15" l="1"/>
  <c r="X39" i="16"/>
  <c r="Y40" i="16"/>
  <c r="N65" i="16"/>
  <c r="T65" i="16" s="1"/>
  <c r="M64" i="16"/>
  <c r="Y14" i="16"/>
  <c r="Z14" i="16" s="1"/>
  <c r="X13" i="16"/>
  <c r="N39" i="16"/>
  <c r="T39" i="16" s="1"/>
  <c r="M38" i="16"/>
  <c r="Z40" i="16"/>
  <c r="N13" i="16"/>
  <c r="T13" i="16" s="1"/>
  <c r="M12" i="16"/>
  <c r="X65" i="16"/>
  <c r="Y66" i="16"/>
  <c r="Z66" i="16" s="1"/>
  <c r="N38" i="15"/>
  <c r="T38" i="15" s="1"/>
  <c r="M37" i="15"/>
  <c r="N65" i="15"/>
  <c r="T65" i="15" s="1"/>
  <c r="Z65" i="15" s="1"/>
  <c r="M64" i="15"/>
  <c r="X12" i="15"/>
  <c r="Y13" i="15"/>
  <c r="Y39" i="15"/>
  <c r="Z39" i="15" s="1"/>
  <c r="X38" i="15"/>
  <c r="N13" i="15"/>
  <c r="T13" i="15" s="1"/>
  <c r="Z13" i="15" s="1"/>
  <c r="M12" i="15"/>
  <c r="X64" i="15"/>
  <c r="Y65" i="15"/>
  <c r="Z14" i="15"/>
  <c r="N65" i="14"/>
  <c r="T65" i="14" s="1"/>
  <c r="M64" i="14"/>
  <c r="X14" i="14"/>
  <c r="Y15" i="14"/>
  <c r="X39" i="14"/>
  <c r="Y40" i="14"/>
  <c r="Z40" i="14" s="1"/>
  <c r="N15" i="14"/>
  <c r="T15" i="14" s="1"/>
  <c r="M14" i="14"/>
  <c r="N39" i="14"/>
  <c r="T39" i="14" s="1"/>
  <c r="M38" i="14"/>
  <c r="Z16" i="14"/>
  <c r="X65" i="14"/>
  <c r="Y66" i="14"/>
  <c r="Z66" i="14" s="1"/>
  <c r="Z39" i="9"/>
  <c r="Z17" i="10"/>
  <c r="Y37" i="13"/>
  <c r="X36" i="13"/>
  <c r="N64" i="13"/>
  <c r="T64" i="13" s="1"/>
  <c r="M63" i="13"/>
  <c r="Z37" i="13"/>
  <c r="N13" i="13"/>
  <c r="T13" i="13" s="1"/>
  <c r="M12" i="13"/>
  <c r="Z14" i="13"/>
  <c r="X64" i="13"/>
  <c r="Y65" i="13"/>
  <c r="Z65" i="13" s="1"/>
  <c r="Y13" i="13"/>
  <c r="X12" i="13"/>
  <c r="N36" i="13"/>
  <c r="T36" i="13" s="1"/>
  <c r="M35" i="13"/>
  <c r="X15" i="12"/>
  <c r="Y16" i="12"/>
  <c r="Z16" i="12" s="1"/>
  <c r="X64" i="12"/>
  <c r="Y65" i="12"/>
  <c r="Z65" i="12" s="1"/>
  <c r="Y41" i="12"/>
  <c r="Z41" i="12" s="1"/>
  <c r="X40" i="12"/>
  <c r="N15" i="12"/>
  <c r="T15" i="12" s="1"/>
  <c r="M14" i="12"/>
  <c r="N40" i="12"/>
  <c r="T40" i="12" s="1"/>
  <c r="M39" i="12"/>
  <c r="N64" i="12"/>
  <c r="T64" i="12" s="1"/>
  <c r="M63" i="12"/>
  <c r="N66" i="11"/>
  <c r="T66" i="11" s="1"/>
  <c r="M65" i="11"/>
  <c r="N39" i="11"/>
  <c r="T39" i="11" s="1"/>
  <c r="Z39" i="11" s="1"/>
  <c r="M38" i="11"/>
  <c r="X38" i="11"/>
  <c r="Y39" i="11"/>
  <c r="Z67" i="11"/>
  <c r="Z40" i="11"/>
  <c r="X65" i="11"/>
  <c r="Y66" i="11"/>
  <c r="Y16" i="11"/>
  <c r="Z16" i="11" s="1"/>
  <c r="X15" i="11"/>
  <c r="N15" i="11"/>
  <c r="T15" i="11" s="1"/>
  <c r="M14" i="11"/>
  <c r="N40" i="10"/>
  <c r="T40" i="10" s="1"/>
  <c r="M39" i="10"/>
  <c r="N16" i="10"/>
  <c r="T16" i="10" s="1"/>
  <c r="M15" i="10"/>
  <c r="Y40" i="10"/>
  <c r="X39" i="10"/>
  <c r="N67" i="10"/>
  <c r="T67" i="10" s="1"/>
  <c r="M66" i="10"/>
  <c r="X66" i="10"/>
  <c r="Y67" i="10"/>
  <c r="X15" i="10"/>
  <c r="Y16" i="10"/>
  <c r="Z68" i="10"/>
  <c r="X64" i="9"/>
  <c r="Y65" i="9"/>
  <c r="N14" i="9"/>
  <c r="T14" i="9" s="1"/>
  <c r="M13" i="9"/>
  <c r="N38" i="9"/>
  <c r="T38" i="9" s="1"/>
  <c r="M37" i="9"/>
  <c r="N65" i="9"/>
  <c r="T65" i="9" s="1"/>
  <c r="M64" i="9"/>
  <c r="X14" i="9"/>
  <c r="Y15" i="9"/>
  <c r="Z15" i="9" s="1"/>
  <c r="Y38" i="9"/>
  <c r="X37" i="9"/>
  <c r="Z17" i="8"/>
  <c r="Z64" i="8"/>
  <c r="X15" i="8"/>
  <c r="Y16" i="8"/>
  <c r="N16" i="8"/>
  <c r="T16" i="8" s="1"/>
  <c r="Z16" i="8" s="1"/>
  <c r="M15" i="8"/>
  <c r="N63" i="8"/>
  <c r="T63" i="8" s="1"/>
  <c r="M62" i="8"/>
  <c r="N41" i="8"/>
  <c r="T41" i="8" s="1"/>
  <c r="M40" i="8"/>
  <c r="Y41" i="8"/>
  <c r="X40" i="8"/>
  <c r="X62" i="8"/>
  <c r="Y63" i="8"/>
  <c r="Z42" i="8"/>
  <c r="N39" i="7"/>
  <c r="T39" i="7" s="1"/>
  <c r="M38" i="7"/>
  <c r="N9" i="7"/>
  <c r="T9" i="7" s="1"/>
  <c r="M8" i="7"/>
  <c r="Y40" i="7"/>
  <c r="X39" i="7"/>
  <c r="X65" i="7"/>
  <c r="Y66" i="7"/>
  <c r="Z66" i="7" s="1"/>
  <c r="N65" i="7"/>
  <c r="T65" i="7" s="1"/>
  <c r="M64" i="7"/>
  <c r="Y10" i="7"/>
  <c r="Z10" i="7" s="1"/>
  <c r="X9" i="7"/>
  <c r="Z40" i="7"/>
  <c r="Z39" i="6"/>
  <c r="X66" i="6"/>
  <c r="Y67" i="6"/>
  <c r="N38" i="6"/>
  <c r="T38" i="6" s="1"/>
  <c r="M37" i="6"/>
  <c r="N67" i="6"/>
  <c r="T67" i="6" s="1"/>
  <c r="M66" i="6"/>
  <c r="Z68" i="6"/>
  <c r="Y38" i="6"/>
  <c r="X37" i="6"/>
  <c r="N15" i="6"/>
  <c r="T15" i="6" s="1"/>
  <c r="M14" i="6"/>
  <c r="Y15" i="6"/>
  <c r="X14" i="6"/>
  <c r="X12" i="16" l="1"/>
  <c r="Y13" i="16"/>
  <c r="Z13" i="16" s="1"/>
  <c r="N12" i="16"/>
  <c r="T12" i="16" s="1"/>
  <c r="M11" i="16"/>
  <c r="N38" i="16"/>
  <c r="T38" i="16" s="1"/>
  <c r="M37" i="16"/>
  <c r="N64" i="16"/>
  <c r="T64" i="16" s="1"/>
  <c r="M63" i="16"/>
  <c r="X64" i="16"/>
  <c r="Y65" i="16"/>
  <c r="Z65" i="16" s="1"/>
  <c r="Y39" i="16"/>
  <c r="Z39" i="16" s="1"/>
  <c r="X38" i="16"/>
  <c r="Y38" i="15"/>
  <c r="X37" i="15"/>
  <c r="Y12" i="15"/>
  <c r="X11" i="15"/>
  <c r="N64" i="15"/>
  <c r="T64" i="15" s="1"/>
  <c r="M63" i="15"/>
  <c r="N12" i="15"/>
  <c r="T12" i="15" s="1"/>
  <c r="Z12" i="15" s="1"/>
  <c r="M11" i="15"/>
  <c r="N37" i="15"/>
  <c r="T37" i="15" s="1"/>
  <c r="M36" i="15"/>
  <c r="X63" i="15"/>
  <c r="Y64" i="15"/>
  <c r="Z38" i="15"/>
  <c r="N14" i="14"/>
  <c r="T14" i="14" s="1"/>
  <c r="M13" i="14"/>
  <c r="Z15" i="14"/>
  <c r="X13" i="14"/>
  <c r="Y14" i="14"/>
  <c r="X64" i="14"/>
  <c r="Y65" i="14"/>
  <c r="Z65" i="14" s="1"/>
  <c r="N38" i="14"/>
  <c r="T38" i="14" s="1"/>
  <c r="M37" i="14"/>
  <c r="N64" i="14"/>
  <c r="T64" i="14" s="1"/>
  <c r="M63" i="14"/>
  <c r="X38" i="14"/>
  <c r="Y39" i="14"/>
  <c r="Z39" i="14" s="1"/>
  <c r="Z65" i="9"/>
  <c r="Z67" i="10"/>
  <c r="N12" i="13"/>
  <c r="T12" i="13" s="1"/>
  <c r="M11" i="13"/>
  <c r="N63" i="13"/>
  <c r="T63" i="13" s="1"/>
  <c r="M62" i="13"/>
  <c r="Z13" i="13"/>
  <c r="N35" i="13"/>
  <c r="T35" i="13" s="1"/>
  <c r="M34" i="13"/>
  <c r="X63" i="13"/>
  <c r="Y64" i="13"/>
  <c r="Z64" i="13" s="1"/>
  <c r="Y36" i="13"/>
  <c r="Z36" i="13" s="1"/>
  <c r="X35" i="13"/>
  <c r="Y12" i="13"/>
  <c r="X11" i="13"/>
  <c r="X63" i="12"/>
  <c r="Y64" i="12"/>
  <c r="Z64" i="12" s="1"/>
  <c r="N63" i="12"/>
  <c r="T63" i="12" s="1"/>
  <c r="M62" i="12"/>
  <c r="N39" i="12"/>
  <c r="T39" i="12" s="1"/>
  <c r="M38" i="12"/>
  <c r="X39" i="12"/>
  <c r="Y40" i="12"/>
  <c r="Z40" i="12" s="1"/>
  <c r="N14" i="12"/>
  <c r="T14" i="12" s="1"/>
  <c r="M13" i="12"/>
  <c r="X14" i="12"/>
  <c r="Y15" i="12"/>
  <c r="Z15" i="12" s="1"/>
  <c r="N65" i="11"/>
  <c r="T65" i="11" s="1"/>
  <c r="M64" i="11"/>
  <c r="X64" i="11"/>
  <c r="Y65" i="11"/>
  <c r="X37" i="11"/>
  <c r="Y38" i="11"/>
  <c r="Z66" i="11"/>
  <c r="N14" i="11"/>
  <c r="T14" i="11" s="1"/>
  <c r="M13" i="11"/>
  <c r="Y15" i="11"/>
  <c r="Z15" i="11" s="1"/>
  <c r="X14" i="11"/>
  <c r="N38" i="11"/>
  <c r="T38" i="11" s="1"/>
  <c r="M37" i="11"/>
  <c r="N66" i="10"/>
  <c r="T66" i="10" s="1"/>
  <c r="M65" i="10"/>
  <c r="X14" i="10"/>
  <c r="Y15" i="10"/>
  <c r="Z16" i="10"/>
  <c r="Y39" i="10"/>
  <c r="X38" i="10"/>
  <c r="N39" i="10"/>
  <c r="T39" i="10" s="1"/>
  <c r="M38" i="10"/>
  <c r="N15" i="10"/>
  <c r="T15" i="10" s="1"/>
  <c r="M14" i="10"/>
  <c r="Y66" i="10"/>
  <c r="X65" i="10"/>
  <c r="Z40" i="10"/>
  <c r="N13" i="9"/>
  <c r="T13" i="9" s="1"/>
  <c r="M12" i="9"/>
  <c r="X13" i="9"/>
  <c r="Y14" i="9"/>
  <c r="Z14" i="9" s="1"/>
  <c r="N37" i="9"/>
  <c r="T37" i="9" s="1"/>
  <c r="M36" i="9"/>
  <c r="X36" i="9"/>
  <c r="Y37" i="9"/>
  <c r="N64" i="9"/>
  <c r="T64" i="9" s="1"/>
  <c r="M63" i="9"/>
  <c r="Z38" i="9"/>
  <c r="X63" i="9"/>
  <c r="Y64" i="9"/>
  <c r="Z41" i="8"/>
  <c r="Y15" i="8"/>
  <c r="X14" i="8"/>
  <c r="N15" i="8"/>
  <c r="T15" i="8" s="1"/>
  <c r="M14" i="8"/>
  <c r="X61" i="8"/>
  <c r="Y62" i="8"/>
  <c r="Y40" i="8"/>
  <c r="X39" i="8"/>
  <c r="N62" i="8"/>
  <c r="T62" i="8" s="1"/>
  <c r="M61" i="8"/>
  <c r="N40" i="8"/>
  <c r="T40" i="8" s="1"/>
  <c r="Z40" i="8" s="1"/>
  <c r="M39" i="8"/>
  <c r="Z63" i="8"/>
  <c r="X64" i="7"/>
  <c r="Y65" i="7"/>
  <c r="Z65" i="7" s="1"/>
  <c r="N64" i="7"/>
  <c r="T64" i="7" s="1"/>
  <c r="M63" i="7"/>
  <c r="Y39" i="7"/>
  <c r="X38" i="7"/>
  <c r="N38" i="7"/>
  <c r="T38" i="7" s="1"/>
  <c r="M37" i="7"/>
  <c r="Z39" i="7"/>
  <c r="Y9" i="7"/>
  <c r="Z9" i="7" s="1"/>
  <c r="X8" i="7"/>
  <c r="N8" i="7"/>
  <c r="T8" i="7" s="1"/>
  <c r="M7" i="7"/>
  <c r="Z67" i="6"/>
  <c r="Y14" i="6"/>
  <c r="X13" i="6"/>
  <c r="Y37" i="6"/>
  <c r="X36" i="6"/>
  <c r="Y66" i="6"/>
  <c r="X65" i="6"/>
  <c r="N37" i="6"/>
  <c r="T37" i="6" s="1"/>
  <c r="Z37" i="6" s="1"/>
  <c r="M36" i="6"/>
  <c r="N14" i="6"/>
  <c r="T14" i="6" s="1"/>
  <c r="Z14" i="6" s="1"/>
  <c r="M13" i="6"/>
  <c r="Z38" i="6"/>
  <c r="Z15" i="6"/>
  <c r="N66" i="6"/>
  <c r="T66" i="6" s="1"/>
  <c r="Z66" i="6" s="1"/>
  <c r="M65" i="6"/>
  <c r="N37" i="16" l="1"/>
  <c r="T37" i="16" s="1"/>
  <c r="M36" i="16"/>
  <c r="X63" i="16"/>
  <c r="Y64" i="16"/>
  <c r="Z64" i="16" s="1"/>
  <c r="N11" i="16"/>
  <c r="T11" i="16" s="1"/>
  <c r="M10" i="16"/>
  <c r="N63" i="16"/>
  <c r="T63" i="16" s="1"/>
  <c r="M62" i="16"/>
  <c r="Y38" i="16"/>
  <c r="Z38" i="16" s="1"/>
  <c r="X37" i="16"/>
  <c r="Y12" i="16"/>
  <c r="Z12" i="16" s="1"/>
  <c r="X11" i="16"/>
  <c r="N11" i="15"/>
  <c r="T11" i="15" s="1"/>
  <c r="M10" i="15"/>
  <c r="X62" i="15"/>
  <c r="Y63" i="15"/>
  <c r="Y11" i="15"/>
  <c r="X10" i="15"/>
  <c r="N63" i="15"/>
  <c r="T63" i="15" s="1"/>
  <c r="Z63" i="15" s="1"/>
  <c r="M62" i="15"/>
  <c r="X36" i="15"/>
  <c r="Y37" i="15"/>
  <c r="Z37" i="15" s="1"/>
  <c r="N36" i="15"/>
  <c r="T36" i="15" s="1"/>
  <c r="M35" i="15"/>
  <c r="Z64" i="15"/>
  <c r="X12" i="14"/>
  <c r="Y13" i="14"/>
  <c r="N63" i="14"/>
  <c r="T63" i="14" s="1"/>
  <c r="M62" i="14"/>
  <c r="X63" i="14"/>
  <c r="Y64" i="14"/>
  <c r="Z64" i="14" s="1"/>
  <c r="N13" i="14"/>
  <c r="T13" i="14" s="1"/>
  <c r="M12" i="14"/>
  <c r="X37" i="14"/>
  <c r="Y38" i="14"/>
  <c r="Z38" i="14" s="1"/>
  <c r="N37" i="14"/>
  <c r="T37" i="14" s="1"/>
  <c r="M36" i="14"/>
  <c r="Z14" i="14"/>
  <c r="Z39" i="10"/>
  <c r="Z15" i="10"/>
  <c r="N62" i="13"/>
  <c r="T62" i="13" s="1"/>
  <c r="M61" i="13"/>
  <c r="Y11" i="13"/>
  <c r="X10" i="13"/>
  <c r="N11" i="13"/>
  <c r="T11" i="13" s="1"/>
  <c r="M10" i="13"/>
  <c r="X62" i="13"/>
  <c r="Y63" i="13"/>
  <c r="Z63" i="13" s="1"/>
  <c r="Y35" i="13"/>
  <c r="Z35" i="13" s="1"/>
  <c r="X34" i="13"/>
  <c r="N34" i="13"/>
  <c r="T34" i="13" s="1"/>
  <c r="M33" i="13"/>
  <c r="Z12" i="13"/>
  <c r="Y39" i="12"/>
  <c r="Z39" i="12" s="1"/>
  <c r="X38" i="12"/>
  <c r="N38" i="12"/>
  <c r="T38" i="12" s="1"/>
  <c r="M37" i="12"/>
  <c r="Y14" i="12"/>
  <c r="Z14" i="12" s="1"/>
  <c r="X13" i="12"/>
  <c r="X62" i="12"/>
  <c r="Y63" i="12"/>
  <c r="Z63" i="12" s="1"/>
  <c r="N13" i="12"/>
  <c r="T13" i="12" s="1"/>
  <c r="M12" i="12"/>
  <c r="N62" i="12"/>
  <c r="T62" i="12" s="1"/>
  <c r="M61" i="12"/>
  <c r="Y14" i="11"/>
  <c r="X13" i="11"/>
  <c r="X63" i="11"/>
  <c r="Y64" i="11"/>
  <c r="N37" i="11"/>
  <c r="T37" i="11" s="1"/>
  <c r="M36" i="11"/>
  <c r="N13" i="11"/>
  <c r="T13" i="11" s="1"/>
  <c r="M12" i="11"/>
  <c r="X36" i="11"/>
  <c r="Y37" i="11"/>
  <c r="N64" i="11"/>
  <c r="T64" i="11" s="1"/>
  <c r="M63" i="11"/>
  <c r="Z38" i="11"/>
  <c r="Z14" i="11"/>
  <c r="Z65" i="11"/>
  <c r="N14" i="10"/>
  <c r="T14" i="10" s="1"/>
  <c r="M13" i="10"/>
  <c r="Y38" i="10"/>
  <c r="X37" i="10"/>
  <c r="X13" i="10"/>
  <c r="Y14" i="10"/>
  <c r="N65" i="10"/>
  <c r="T65" i="10" s="1"/>
  <c r="M64" i="10"/>
  <c r="X64" i="10"/>
  <c r="Y65" i="10"/>
  <c r="N38" i="10"/>
  <c r="T38" i="10" s="1"/>
  <c r="Z38" i="10" s="1"/>
  <c r="M37" i="10"/>
  <c r="Z66" i="10"/>
  <c r="Y13" i="9"/>
  <c r="Z13" i="9" s="1"/>
  <c r="X12" i="9"/>
  <c r="X35" i="9"/>
  <c r="Y36" i="9"/>
  <c r="N63" i="9"/>
  <c r="T63" i="9" s="1"/>
  <c r="M62" i="9"/>
  <c r="Z64" i="9"/>
  <c r="Z37" i="9"/>
  <c r="N12" i="9"/>
  <c r="T12" i="9" s="1"/>
  <c r="M11" i="9"/>
  <c r="N36" i="9"/>
  <c r="T36" i="9" s="1"/>
  <c r="M35" i="9"/>
  <c r="X62" i="9"/>
  <c r="Y63" i="9"/>
  <c r="N14" i="8"/>
  <c r="T14" i="8" s="1"/>
  <c r="M13" i="8"/>
  <c r="Z15" i="8"/>
  <c r="Y14" i="8"/>
  <c r="X13" i="8"/>
  <c r="N39" i="8"/>
  <c r="T39" i="8" s="1"/>
  <c r="M38" i="8"/>
  <c r="N61" i="8"/>
  <c r="T61" i="8" s="1"/>
  <c r="M60" i="8"/>
  <c r="Y39" i="8"/>
  <c r="X38" i="8"/>
  <c r="Z62" i="8"/>
  <c r="X60" i="8"/>
  <c r="Y61" i="8"/>
  <c r="N7" i="7"/>
  <c r="T7" i="7" s="1"/>
  <c r="M6" i="7"/>
  <c r="Y38" i="7"/>
  <c r="Z38" i="7" s="1"/>
  <c r="X37" i="7"/>
  <c r="Y8" i="7"/>
  <c r="Z8" i="7" s="1"/>
  <c r="X7" i="7"/>
  <c r="N37" i="7"/>
  <c r="T37" i="7" s="1"/>
  <c r="M36" i="7"/>
  <c r="N63" i="7"/>
  <c r="T63" i="7" s="1"/>
  <c r="M62" i="7"/>
  <c r="X63" i="7"/>
  <c r="Y64" i="7"/>
  <c r="Z64" i="7" s="1"/>
  <c r="N36" i="6"/>
  <c r="T36" i="6" s="1"/>
  <c r="M35" i="6"/>
  <c r="Y36" i="6"/>
  <c r="X35" i="6"/>
  <c r="N65" i="6"/>
  <c r="T65" i="6" s="1"/>
  <c r="M64" i="6"/>
  <c r="N13" i="6"/>
  <c r="T13" i="6" s="1"/>
  <c r="M12" i="6"/>
  <c r="X64" i="6"/>
  <c r="Y65" i="6"/>
  <c r="Y13" i="6"/>
  <c r="X12" i="6"/>
  <c r="N10" i="16" l="1"/>
  <c r="T10" i="16" s="1"/>
  <c r="M9" i="16"/>
  <c r="X62" i="16"/>
  <c r="Y63" i="16"/>
  <c r="Z63" i="16" s="1"/>
  <c r="N62" i="16"/>
  <c r="T62" i="16" s="1"/>
  <c r="M61" i="16"/>
  <c r="Y11" i="16"/>
  <c r="Z11" i="16" s="1"/>
  <c r="X10" i="16"/>
  <c r="N36" i="16"/>
  <c r="T36" i="16" s="1"/>
  <c r="M35" i="16"/>
  <c r="X36" i="16"/>
  <c r="Y37" i="16"/>
  <c r="Z37" i="16" s="1"/>
  <c r="X9" i="15"/>
  <c r="Y10" i="15"/>
  <c r="N62" i="15"/>
  <c r="T62" i="15" s="1"/>
  <c r="M61" i="15"/>
  <c r="X61" i="15"/>
  <c r="Y62" i="15"/>
  <c r="Y36" i="15"/>
  <c r="Z36" i="15" s="1"/>
  <c r="X35" i="15"/>
  <c r="N10" i="15"/>
  <c r="T10" i="15" s="1"/>
  <c r="Z10" i="15" s="1"/>
  <c r="M9" i="15"/>
  <c r="N35" i="15"/>
  <c r="T35" i="15" s="1"/>
  <c r="M34" i="15"/>
  <c r="Z11" i="15"/>
  <c r="Z13" i="14"/>
  <c r="X36" i="14"/>
  <c r="Y37" i="14"/>
  <c r="Z37" i="14" s="1"/>
  <c r="X62" i="14"/>
  <c r="Y63" i="14"/>
  <c r="Z63" i="14" s="1"/>
  <c r="N36" i="14"/>
  <c r="T36" i="14" s="1"/>
  <c r="M35" i="14"/>
  <c r="N12" i="14"/>
  <c r="T12" i="14" s="1"/>
  <c r="M11" i="14"/>
  <c r="Y12" i="14"/>
  <c r="X11" i="14"/>
  <c r="N62" i="14"/>
  <c r="T62" i="14" s="1"/>
  <c r="M61" i="14"/>
  <c r="Z65" i="10"/>
  <c r="Z14" i="8"/>
  <c r="Z37" i="11"/>
  <c r="Z14" i="10"/>
  <c r="Z63" i="9"/>
  <c r="Y10" i="13"/>
  <c r="X9" i="13"/>
  <c r="Y34" i="13"/>
  <c r="Z34" i="13" s="1"/>
  <c r="X33" i="13"/>
  <c r="Z11" i="13"/>
  <c r="N61" i="13"/>
  <c r="T61" i="13" s="1"/>
  <c r="M60" i="13"/>
  <c r="X61" i="13"/>
  <c r="Y62" i="13"/>
  <c r="Z62" i="13" s="1"/>
  <c r="N10" i="13"/>
  <c r="T10" i="13" s="1"/>
  <c r="M9" i="13"/>
  <c r="N33" i="13"/>
  <c r="T33" i="13" s="1"/>
  <c r="M32" i="13"/>
  <c r="N12" i="12"/>
  <c r="T12" i="12" s="1"/>
  <c r="M11" i="12"/>
  <c r="Y13" i="12"/>
  <c r="Z13" i="12" s="1"/>
  <c r="X12" i="12"/>
  <c r="N61" i="12"/>
  <c r="T61" i="12" s="1"/>
  <c r="M60" i="12"/>
  <c r="Y38" i="12"/>
  <c r="Z38" i="12" s="1"/>
  <c r="X37" i="12"/>
  <c r="X61" i="12"/>
  <c r="Y62" i="12"/>
  <c r="Z62" i="12" s="1"/>
  <c r="N37" i="12"/>
  <c r="T37" i="12" s="1"/>
  <c r="M36" i="12"/>
  <c r="X35" i="11"/>
  <c r="Y36" i="11"/>
  <c r="N63" i="11"/>
  <c r="T63" i="11" s="1"/>
  <c r="M62" i="11"/>
  <c r="N12" i="11"/>
  <c r="T12" i="11" s="1"/>
  <c r="M11" i="11"/>
  <c r="Z64" i="11"/>
  <c r="X62" i="11"/>
  <c r="Y63" i="11"/>
  <c r="N36" i="11"/>
  <c r="T36" i="11" s="1"/>
  <c r="Z36" i="11" s="1"/>
  <c r="M35" i="11"/>
  <c r="Y13" i="11"/>
  <c r="Z13" i="11" s="1"/>
  <c r="X12" i="11"/>
  <c r="N64" i="10"/>
  <c r="T64" i="10" s="1"/>
  <c r="M63" i="10"/>
  <c r="Y37" i="10"/>
  <c r="X36" i="10"/>
  <c r="X12" i="10"/>
  <c r="Y13" i="10"/>
  <c r="Y64" i="10"/>
  <c r="X63" i="10"/>
  <c r="N37" i="10"/>
  <c r="T37" i="10" s="1"/>
  <c r="M36" i="10"/>
  <c r="N13" i="10"/>
  <c r="T13" i="10" s="1"/>
  <c r="M12" i="10"/>
  <c r="X61" i="9"/>
  <c r="Y62" i="9"/>
  <c r="N35" i="9"/>
  <c r="T35" i="9" s="1"/>
  <c r="M34" i="9"/>
  <c r="Z36" i="9"/>
  <c r="Y35" i="9"/>
  <c r="X34" i="9"/>
  <c r="N11" i="9"/>
  <c r="T11" i="9" s="1"/>
  <c r="M10" i="9"/>
  <c r="N62" i="9"/>
  <c r="T62" i="9" s="1"/>
  <c r="M61" i="9"/>
  <c r="X11" i="9"/>
  <c r="Y12" i="9"/>
  <c r="Z12" i="9" s="1"/>
  <c r="N13" i="8"/>
  <c r="T13" i="8" s="1"/>
  <c r="M12" i="8"/>
  <c r="X12" i="8"/>
  <c r="Y13" i="8"/>
  <c r="X59" i="8"/>
  <c r="Y60" i="8"/>
  <c r="Z61" i="8"/>
  <c r="Y38" i="8"/>
  <c r="X37" i="8"/>
  <c r="N38" i="8"/>
  <c r="T38" i="8" s="1"/>
  <c r="M37" i="8"/>
  <c r="Z39" i="8"/>
  <c r="N60" i="8"/>
  <c r="T60" i="8" s="1"/>
  <c r="M59" i="8"/>
  <c r="Y7" i="7"/>
  <c r="Z7" i="7" s="1"/>
  <c r="X6" i="7"/>
  <c r="N6" i="7"/>
  <c r="T6" i="7" s="1"/>
  <c r="M5" i="7"/>
  <c r="N62" i="7"/>
  <c r="T62" i="7" s="1"/>
  <c r="M61" i="7"/>
  <c r="N36" i="7"/>
  <c r="T36" i="7" s="1"/>
  <c r="M35" i="7"/>
  <c r="X62" i="7"/>
  <c r="Y63" i="7"/>
  <c r="Z63" i="7" s="1"/>
  <c r="Y37" i="7"/>
  <c r="Z37" i="7" s="1"/>
  <c r="X36" i="7"/>
  <c r="Y12" i="6"/>
  <c r="X11" i="6"/>
  <c r="N12" i="6"/>
  <c r="T12" i="6" s="1"/>
  <c r="M11" i="6"/>
  <c r="Y35" i="6"/>
  <c r="X34" i="6"/>
  <c r="N64" i="6"/>
  <c r="T64" i="6" s="1"/>
  <c r="M63" i="6"/>
  <c r="Z13" i="6"/>
  <c r="N35" i="6"/>
  <c r="T35" i="6" s="1"/>
  <c r="Z35" i="6" s="1"/>
  <c r="M34" i="6"/>
  <c r="Y64" i="6"/>
  <c r="X63" i="6"/>
  <c r="Z65" i="6"/>
  <c r="Z36" i="6"/>
  <c r="N61" i="16" l="1"/>
  <c r="T61" i="16" s="1"/>
  <c r="M60" i="16"/>
  <c r="X61" i="16"/>
  <c r="Y62" i="16"/>
  <c r="Z62" i="16" s="1"/>
  <c r="N35" i="16"/>
  <c r="T35" i="16" s="1"/>
  <c r="M34" i="16"/>
  <c r="N9" i="16"/>
  <c r="T9" i="16" s="1"/>
  <c r="M8" i="16"/>
  <c r="Y36" i="16"/>
  <c r="Z36" i="16" s="1"/>
  <c r="X35" i="16"/>
  <c r="X9" i="16"/>
  <c r="Y10" i="16"/>
  <c r="Z10" i="16" s="1"/>
  <c r="N61" i="15"/>
  <c r="T61" i="15" s="1"/>
  <c r="M60" i="15"/>
  <c r="N9" i="15"/>
  <c r="T9" i="15" s="1"/>
  <c r="Z9" i="15" s="1"/>
  <c r="M8" i="15"/>
  <c r="Y35" i="15"/>
  <c r="Z35" i="15" s="1"/>
  <c r="X34" i="15"/>
  <c r="Z62" i="15"/>
  <c r="X60" i="15"/>
  <c r="Y61" i="15"/>
  <c r="N34" i="15"/>
  <c r="T34" i="15" s="1"/>
  <c r="M33" i="15"/>
  <c r="Y9" i="15"/>
  <c r="X8" i="15"/>
  <c r="Z12" i="14"/>
  <c r="X61" i="14"/>
  <c r="Y62" i="14"/>
  <c r="Z62" i="14" s="1"/>
  <c r="X10" i="14"/>
  <c r="Y11" i="14"/>
  <c r="N35" i="14"/>
  <c r="T35" i="14" s="1"/>
  <c r="M34" i="14"/>
  <c r="N61" i="14"/>
  <c r="T61" i="14" s="1"/>
  <c r="M60" i="14"/>
  <c r="X35" i="14"/>
  <c r="Y36" i="14"/>
  <c r="Z36" i="14" s="1"/>
  <c r="N11" i="14"/>
  <c r="T11" i="14" s="1"/>
  <c r="M10" i="14"/>
  <c r="Z10" i="13"/>
  <c r="Z37" i="10"/>
  <c r="Z35" i="9"/>
  <c r="Z13" i="8"/>
  <c r="Z13" i="10"/>
  <c r="N32" i="13"/>
  <c r="T32" i="13" s="1"/>
  <c r="M31" i="13"/>
  <c r="Y9" i="13"/>
  <c r="X8" i="13"/>
  <c r="N9" i="13"/>
  <c r="T9" i="13" s="1"/>
  <c r="M8" i="13"/>
  <c r="Y33" i="13"/>
  <c r="Z33" i="13" s="1"/>
  <c r="X32" i="13"/>
  <c r="N60" i="13"/>
  <c r="T60" i="13" s="1"/>
  <c r="M59" i="13"/>
  <c r="X60" i="13"/>
  <c r="Y61" i="13"/>
  <c r="Z61" i="13" s="1"/>
  <c r="X60" i="12"/>
  <c r="Y61" i="12"/>
  <c r="Z61" i="12" s="1"/>
  <c r="N60" i="12"/>
  <c r="T60" i="12" s="1"/>
  <c r="M59" i="12"/>
  <c r="N11" i="12"/>
  <c r="T11" i="12" s="1"/>
  <c r="M10" i="12"/>
  <c r="N36" i="12"/>
  <c r="T36" i="12" s="1"/>
  <c r="M35" i="12"/>
  <c r="X36" i="12"/>
  <c r="Y37" i="12"/>
  <c r="Z37" i="12" s="1"/>
  <c r="Y12" i="12"/>
  <c r="Z12" i="12" s="1"/>
  <c r="X11" i="12"/>
  <c r="N35" i="11"/>
  <c r="T35" i="11" s="1"/>
  <c r="M34" i="11"/>
  <c r="N62" i="11"/>
  <c r="T62" i="11" s="1"/>
  <c r="M61" i="11"/>
  <c r="Z63" i="11"/>
  <c r="N11" i="11"/>
  <c r="T11" i="11" s="1"/>
  <c r="M10" i="11"/>
  <c r="Y12" i="11"/>
  <c r="Z12" i="11" s="1"/>
  <c r="X11" i="11"/>
  <c r="X61" i="11"/>
  <c r="Y62" i="11"/>
  <c r="X34" i="11"/>
  <c r="Y35" i="11"/>
  <c r="N12" i="10"/>
  <c r="T12" i="10" s="1"/>
  <c r="M11" i="10"/>
  <c r="X62" i="10"/>
  <c r="Y63" i="10"/>
  <c r="Y36" i="10"/>
  <c r="X35" i="10"/>
  <c r="N36" i="10"/>
  <c r="T36" i="10" s="1"/>
  <c r="M35" i="10"/>
  <c r="N63" i="10"/>
  <c r="T63" i="10" s="1"/>
  <c r="Z63" i="10" s="1"/>
  <c r="M62" i="10"/>
  <c r="X11" i="10"/>
  <c r="Y12" i="10"/>
  <c r="Z64" i="10"/>
  <c r="Y34" i="9"/>
  <c r="X33" i="9"/>
  <c r="N61" i="9"/>
  <c r="T61" i="9" s="1"/>
  <c r="M60" i="9"/>
  <c r="Z62" i="9"/>
  <c r="N10" i="9"/>
  <c r="T10" i="9" s="1"/>
  <c r="M9" i="9"/>
  <c r="Y11" i="9"/>
  <c r="Z11" i="9" s="1"/>
  <c r="X10" i="9"/>
  <c r="N34" i="9"/>
  <c r="T34" i="9" s="1"/>
  <c r="M33" i="9"/>
  <c r="X60" i="9"/>
  <c r="Y61" i="9"/>
  <c r="Z38" i="8"/>
  <c r="Z60" i="8"/>
  <c r="Y12" i="8"/>
  <c r="X11" i="8"/>
  <c r="N12" i="8"/>
  <c r="T12" i="8" s="1"/>
  <c r="M11" i="8"/>
  <c r="Y37" i="8"/>
  <c r="X36" i="8"/>
  <c r="N59" i="8"/>
  <c r="T59" i="8" s="1"/>
  <c r="M58" i="8"/>
  <c r="N37" i="8"/>
  <c r="T37" i="8" s="1"/>
  <c r="Z37" i="8" s="1"/>
  <c r="M36" i="8"/>
  <c r="X58" i="8"/>
  <c r="Y59" i="8"/>
  <c r="N61" i="7"/>
  <c r="T61" i="7" s="1"/>
  <c r="M60" i="7"/>
  <c r="Y36" i="7"/>
  <c r="Z36" i="7" s="1"/>
  <c r="X35" i="7"/>
  <c r="X61" i="7"/>
  <c r="Y62" i="7"/>
  <c r="Z62" i="7" s="1"/>
  <c r="N35" i="7"/>
  <c r="T35" i="7" s="1"/>
  <c r="M34" i="7"/>
  <c r="Y6" i="7"/>
  <c r="Z6" i="7" s="1"/>
  <c r="X5" i="7"/>
  <c r="N5" i="7"/>
  <c r="T5" i="7" s="1"/>
  <c r="M4" i="7"/>
  <c r="N4" i="7" s="1"/>
  <c r="Z12" i="6"/>
  <c r="N63" i="6"/>
  <c r="T63" i="6" s="1"/>
  <c r="M62" i="6"/>
  <c r="N11" i="6"/>
  <c r="T11" i="6" s="1"/>
  <c r="M10" i="6"/>
  <c r="Z64" i="6"/>
  <c r="Y34" i="6"/>
  <c r="X33" i="6"/>
  <c r="Y11" i="6"/>
  <c r="X10" i="6"/>
  <c r="N34" i="6"/>
  <c r="T34" i="6" s="1"/>
  <c r="Z34" i="6" s="1"/>
  <c r="M33" i="6"/>
  <c r="X62" i="6"/>
  <c r="Y63" i="6"/>
  <c r="Y35" i="16" l="1"/>
  <c r="X34" i="16"/>
  <c r="N34" i="16"/>
  <c r="T34" i="16" s="1"/>
  <c r="M33" i="16"/>
  <c r="Z35" i="16"/>
  <c r="Z9" i="16"/>
  <c r="X60" i="16"/>
  <c r="Y61" i="16"/>
  <c r="Z61" i="16" s="1"/>
  <c r="N8" i="16"/>
  <c r="T8" i="16" s="1"/>
  <c r="M7" i="16"/>
  <c r="N60" i="16"/>
  <c r="T60" i="16" s="1"/>
  <c r="M59" i="16"/>
  <c r="Y9" i="16"/>
  <c r="X8" i="16"/>
  <c r="X33" i="15"/>
  <c r="Y34" i="15"/>
  <c r="Z34" i="15" s="1"/>
  <c r="N8" i="15"/>
  <c r="T8" i="15" s="1"/>
  <c r="M7" i="15"/>
  <c r="N33" i="15"/>
  <c r="T33" i="15" s="1"/>
  <c r="M32" i="15"/>
  <c r="X59" i="15"/>
  <c r="Y60" i="15"/>
  <c r="Y8" i="15"/>
  <c r="X7" i="15"/>
  <c r="N60" i="15"/>
  <c r="T60" i="15" s="1"/>
  <c r="M59" i="15"/>
  <c r="Z61" i="15"/>
  <c r="Z11" i="14"/>
  <c r="N60" i="14"/>
  <c r="T60" i="14" s="1"/>
  <c r="M59" i="14"/>
  <c r="X9" i="14"/>
  <c r="Y10" i="14"/>
  <c r="N10" i="14"/>
  <c r="T10" i="14" s="1"/>
  <c r="M9" i="14"/>
  <c r="X34" i="14"/>
  <c r="Y35" i="14"/>
  <c r="Z35" i="14" s="1"/>
  <c r="N34" i="14"/>
  <c r="T34" i="14" s="1"/>
  <c r="M33" i="14"/>
  <c r="X60" i="14"/>
  <c r="Y61" i="14"/>
  <c r="Z61" i="14" s="1"/>
  <c r="Z9" i="13"/>
  <c r="Z12" i="10"/>
  <c r="Z34" i="9"/>
  <c r="Z35" i="11"/>
  <c r="Z61" i="9"/>
  <c r="Y8" i="13"/>
  <c r="X7" i="13"/>
  <c r="X59" i="13"/>
  <c r="Y60" i="13"/>
  <c r="Z60" i="13" s="1"/>
  <c r="Y32" i="13"/>
  <c r="Z32" i="13" s="1"/>
  <c r="X31" i="13"/>
  <c r="N59" i="13"/>
  <c r="T59" i="13" s="1"/>
  <c r="M58" i="13"/>
  <c r="N8" i="13"/>
  <c r="T8" i="13" s="1"/>
  <c r="Z8" i="13" s="1"/>
  <c r="M7" i="13"/>
  <c r="N31" i="13"/>
  <c r="T31" i="13" s="1"/>
  <c r="M30" i="13"/>
  <c r="N35" i="12"/>
  <c r="T35" i="12" s="1"/>
  <c r="M34" i="12"/>
  <c r="N59" i="12"/>
  <c r="T59" i="12" s="1"/>
  <c r="M58" i="12"/>
  <c r="X35" i="12"/>
  <c r="Y36" i="12"/>
  <c r="Z36" i="12"/>
  <c r="Y11" i="12"/>
  <c r="Z11" i="12" s="1"/>
  <c r="X10" i="12"/>
  <c r="N10" i="12"/>
  <c r="T10" i="12" s="1"/>
  <c r="M9" i="12"/>
  <c r="X59" i="12"/>
  <c r="Y60" i="12"/>
  <c r="Z60" i="12" s="1"/>
  <c r="N10" i="11"/>
  <c r="T10" i="11" s="1"/>
  <c r="M9" i="11"/>
  <c r="Z62" i="11"/>
  <c r="X33" i="11"/>
  <c r="Y34" i="11"/>
  <c r="Y11" i="11"/>
  <c r="Z11" i="11" s="1"/>
  <c r="X10" i="11"/>
  <c r="N61" i="11"/>
  <c r="T61" i="11" s="1"/>
  <c r="M60" i="11"/>
  <c r="X60" i="11"/>
  <c r="Y61" i="11"/>
  <c r="N34" i="11"/>
  <c r="T34" i="11" s="1"/>
  <c r="Z34" i="11" s="1"/>
  <c r="M33" i="11"/>
  <c r="N35" i="10"/>
  <c r="T35" i="10" s="1"/>
  <c r="M34" i="10"/>
  <c r="X10" i="10"/>
  <c r="Y11" i="10"/>
  <c r="Z36" i="10"/>
  <c r="X61" i="10"/>
  <c r="Y62" i="10"/>
  <c r="N62" i="10"/>
  <c r="T62" i="10" s="1"/>
  <c r="Z62" i="10" s="1"/>
  <c r="M61" i="10"/>
  <c r="Y35" i="10"/>
  <c r="X34" i="10"/>
  <c r="N11" i="10"/>
  <c r="T11" i="10" s="1"/>
  <c r="M10" i="10"/>
  <c r="N33" i="9"/>
  <c r="T33" i="9" s="1"/>
  <c r="M32" i="9"/>
  <c r="N60" i="9"/>
  <c r="T60" i="9" s="1"/>
  <c r="M59" i="9"/>
  <c r="N9" i="9"/>
  <c r="T9" i="9" s="1"/>
  <c r="M8" i="9"/>
  <c r="X32" i="9"/>
  <c r="Y33" i="9"/>
  <c r="X59" i="9"/>
  <c r="Y60" i="9"/>
  <c r="Y10" i="9"/>
  <c r="Z10" i="9" s="1"/>
  <c r="X9" i="9"/>
  <c r="Y11" i="8"/>
  <c r="X10" i="8"/>
  <c r="N11" i="8"/>
  <c r="T11" i="8" s="1"/>
  <c r="M10" i="8"/>
  <c r="Z12" i="8"/>
  <c r="X57" i="8"/>
  <c r="Y58" i="8"/>
  <c r="Y36" i="8"/>
  <c r="X35" i="8"/>
  <c r="N36" i="8"/>
  <c r="T36" i="8" s="1"/>
  <c r="M35" i="8"/>
  <c r="N58" i="8"/>
  <c r="T58" i="8" s="1"/>
  <c r="M57" i="8"/>
  <c r="Z59" i="8"/>
  <c r="N34" i="7"/>
  <c r="T34" i="7" s="1"/>
  <c r="M33" i="7"/>
  <c r="Y5" i="7"/>
  <c r="Z5" i="7" s="1"/>
  <c r="X4" i="7"/>
  <c r="Y4" i="7" s="1"/>
  <c r="F78" i="7" s="1"/>
  <c r="X60" i="7"/>
  <c r="Y61" i="7"/>
  <c r="Z61" i="7" s="1"/>
  <c r="N60" i="7"/>
  <c r="T60" i="7" s="1"/>
  <c r="M59" i="7"/>
  <c r="E78" i="7"/>
  <c r="T4" i="7"/>
  <c r="Y35" i="7"/>
  <c r="Z35" i="7" s="1"/>
  <c r="X34" i="7"/>
  <c r="Z11" i="6"/>
  <c r="Y62" i="6"/>
  <c r="X61" i="6"/>
  <c r="N10" i="6"/>
  <c r="T10" i="6" s="1"/>
  <c r="M9" i="6"/>
  <c r="N62" i="6"/>
  <c r="T62" i="6" s="1"/>
  <c r="M61" i="6"/>
  <c r="N33" i="6"/>
  <c r="T33" i="6" s="1"/>
  <c r="Z33" i="6" s="1"/>
  <c r="M32" i="6"/>
  <c r="Y33" i="6"/>
  <c r="X32" i="6"/>
  <c r="Y10" i="6"/>
  <c r="X9" i="6"/>
  <c r="Z63" i="6"/>
  <c r="Z60" i="15" l="1"/>
  <c r="N59" i="16"/>
  <c r="T59" i="16" s="1"/>
  <c r="M58" i="16"/>
  <c r="X59" i="16"/>
  <c r="Y60" i="16"/>
  <c r="Z60" i="16" s="1"/>
  <c r="N7" i="16"/>
  <c r="T7" i="16" s="1"/>
  <c r="M6" i="16"/>
  <c r="N33" i="16"/>
  <c r="T33" i="16" s="1"/>
  <c r="M32" i="16"/>
  <c r="Y8" i="16"/>
  <c r="Z8" i="16" s="1"/>
  <c r="X7" i="16"/>
  <c r="X33" i="16"/>
  <c r="Y34" i="16"/>
  <c r="Z34" i="16" s="1"/>
  <c r="N59" i="15"/>
  <c r="T59" i="15" s="1"/>
  <c r="M58" i="15"/>
  <c r="N7" i="15"/>
  <c r="T7" i="15" s="1"/>
  <c r="M6" i="15"/>
  <c r="N32" i="15"/>
  <c r="T32" i="15" s="1"/>
  <c r="M31" i="15"/>
  <c r="Z8" i="15"/>
  <c r="X6" i="15"/>
  <c r="Y7" i="15"/>
  <c r="X58" i="15"/>
  <c r="Y59" i="15"/>
  <c r="Y33" i="15"/>
  <c r="Z33" i="15" s="1"/>
  <c r="X32" i="15"/>
  <c r="Z10" i="14"/>
  <c r="X33" i="14"/>
  <c r="Y34" i="14"/>
  <c r="Z34" i="14" s="1"/>
  <c r="Y9" i="14"/>
  <c r="X8" i="14"/>
  <c r="N33" i="14"/>
  <c r="T33" i="14" s="1"/>
  <c r="M32" i="14"/>
  <c r="N9" i="14"/>
  <c r="T9" i="14" s="1"/>
  <c r="M8" i="14"/>
  <c r="N59" i="14"/>
  <c r="T59" i="14" s="1"/>
  <c r="M58" i="14"/>
  <c r="X59" i="14"/>
  <c r="Y60" i="14"/>
  <c r="Z60" i="14" s="1"/>
  <c r="Z61" i="11"/>
  <c r="Z11" i="10"/>
  <c r="Z58" i="8"/>
  <c r="Z31" i="13"/>
  <c r="X58" i="13"/>
  <c r="Y59" i="13"/>
  <c r="Z59" i="13" s="1"/>
  <c r="N7" i="13"/>
  <c r="T7" i="13" s="1"/>
  <c r="M6" i="13"/>
  <c r="Y31" i="13"/>
  <c r="X30" i="13"/>
  <c r="Y7" i="13"/>
  <c r="X6" i="13"/>
  <c r="N58" i="13"/>
  <c r="T58" i="13" s="1"/>
  <c r="M57" i="13"/>
  <c r="N30" i="13"/>
  <c r="T30" i="13" s="1"/>
  <c r="M29" i="13"/>
  <c r="N29" i="13" s="1"/>
  <c r="N9" i="12"/>
  <c r="T9" i="12" s="1"/>
  <c r="M8" i="12"/>
  <c r="N58" i="12"/>
  <c r="T58" i="12" s="1"/>
  <c r="M57" i="12"/>
  <c r="X58" i="12"/>
  <c r="Y59" i="12"/>
  <c r="Z59" i="12" s="1"/>
  <c r="Y10" i="12"/>
  <c r="Z10" i="12" s="1"/>
  <c r="X9" i="12"/>
  <c r="N34" i="12"/>
  <c r="T34" i="12" s="1"/>
  <c r="M33" i="12"/>
  <c r="Y35" i="12"/>
  <c r="X34" i="12"/>
  <c r="Z35" i="12"/>
  <c r="X32" i="11"/>
  <c r="Y33" i="11"/>
  <c r="Y10" i="11"/>
  <c r="Z10" i="11" s="1"/>
  <c r="X9" i="11"/>
  <c r="N33" i="11"/>
  <c r="T33" i="11" s="1"/>
  <c r="M32" i="11"/>
  <c r="X59" i="11"/>
  <c r="Y60" i="11"/>
  <c r="N9" i="11"/>
  <c r="T9" i="11" s="1"/>
  <c r="M8" i="11"/>
  <c r="N60" i="11"/>
  <c r="T60" i="11" s="1"/>
  <c r="M59" i="11"/>
  <c r="Y34" i="10"/>
  <c r="X33" i="10"/>
  <c r="X9" i="10"/>
  <c r="Y10" i="10"/>
  <c r="X60" i="10"/>
  <c r="Y61" i="10"/>
  <c r="N34" i="10"/>
  <c r="T34" i="10" s="1"/>
  <c r="Z34" i="10" s="1"/>
  <c r="M33" i="10"/>
  <c r="N10" i="10"/>
  <c r="T10" i="10" s="1"/>
  <c r="M9" i="10"/>
  <c r="N61" i="10"/>
  <c r="T61" i="10" s="1"/>
  <c r="Z61" i="10" s="1"/>
  <c r="M60" i="10"/>
  <c r="Z35" i="10"/>
  <c r="Y9" i="9"/>
  <c r="Z9" i="9" s="1"/>
  <c r="X8" i="9"/>
  <c r="X31" i="9"/>
  <c r="Y32" i="9"/>
  <c r="N59" i="9"/>
  <c r="T59" i="9" s="1"/>
  <c r="M58" i="9"/>
  <c r="Z60" i="9"/>
  <c r="X58" i="9"/>
  <c r="Y59" i="9"/>
  <c r="N8" i="9"/>
  <c r="T8" i="9" s="1"/>
  <c r="M7" i="9"/>
  <c r="N32" i="9"/>
  <c r="T32" i="9" s="1"/>
  <c r="Z32" i="9" s="1"/>
  <c r="M31" i="9"/>
  <c r="Z33" i="9"/>
  <c r="M9" i="8"/>
  <c r="N10" i="8"/>
  <c r="T10" i="8" s="1"/>
  <c r="Z11" i="8"/>
  <c r="X9" i="8"/>
  <c r="Y10" i="8"/>
  <c r="N57" i="8"/>
  <c r="T57" i="8" s="1"/>
  <c r="M56" i="8"/>
  <c r="Z36" i="8"/>
  <c r="N35" i="8"/>
  <c r="T35" i="8" s="1"/>
  <c r="M34" i="8"/>
  <c r="Y35" i="8"/>
  <c r="X34" i="8"/>
  <c r="X56" i="8"/>
  <c r="Y57" i="8"/>
  <c r="N59" i="7"/>
  <c r="T59" i="7" s="1"/>
  <c r="M58" i="7"/>
  <c r="G78" i="7"/>
  <c r="Z4" i="7"/>
  <c r="Y34" i="7"/>
  <c r="Z34" i="7" s="1"/>
  <c r="X33" i="7"/>
  <c r="X59" i="7"/>
  <c r="Y60" i="7"/>
  <c r="Z60" i="7" s="1"/>
  <c r="N33" i="7"/>
  <c r="T33" i="7" s="1"/>
  <c r="M32" i="7"/>
  <c r="Z62" i="6"/>
  <c r="Y9" i="6"/>
  <c r="X8" i="6"/>
  <c r="Z10" i="6"/>
  <c r="N32" i="6"/>
  <c r="T32" i="6" s="1"/>
  <c r="M31" i="6"/>
  <c r="N9" i="6"/>
  <c r="T9" i="6" s="1"/>
  <c r="M8" i="6"/>
  <c r="Y32" i="6"/>
  <c r="X31" i="6"/>
  <c r="N61" i="6"/>
  <c r="T61" i="6" s="1"/>
  <c r="Z61" i="6" s="1"/>
  <c r="M60" i="6"/>
  <c r="X60" i="6"/>
  <c r="Y61" i="6"/>
  <c r="N32" i="16" l="1"/>
  <c r="T32" i="16" s="1"/>
  <c r="M31" i="16"/>
  <c r="N6" i="16"/>
  <c r="T6" i="16" s="1"/>
  <c r="M5" i="16"/>
  <c r="Z7" i="16"/>
  <c r="X58" i="16"/>
  <c r="Y59" i="16"/>
  <c r="Z59" i="16" s="1"/>
  <c r="N58" i="16"/>
  <c r="T58" i="16" s="1"/>
  <c r="M57" i="16"/>
  <c r="Y33" i="16"/>
  <c r="Z33" i="16" s="1"/>
  <c r="X32" i="16"/>
  <c r="X6" i="16"/>
  <c r="Y7" i="16"/>
  <c r="Z7" i="15"/>
  <c r="Y6" i="15"/>
  <c r="X5" i="15"/>
  <c r="Y32" i="15"/>
  <c r="Z32" i="15" s="1"/>
  <c r="X31" i="15"/>
  <c r="N58" i="15"/>
  <c r="T58" i="15" s="1"/>
  <c r="M57" i="15"/>
  <c r="X57" i="15"/>
  <c r="Y58" i="15"/>
  <c r="N31" i="15"/>
  <c r="T31" i="15" s="1"/>
  <c r="M30" i="15"/>
  <c r="N6" i="15"/>
  <c r="T6" i="15" s="1"/>
  <c r="Z6" i="15" s="1"/>
  <c r="M5" i="15"/>
  <c r="Z59" i="15"/>
  <c r="Z9" i="14"/>
  <c r="X58" i="14"/>
  <c r="Y59" i="14"/>
  <c r="Z59" i="14" s="1"/>
  <c r="N8" i="14"/>
  <c r="T8" i="14" s="1"/>
  <c r="M7" i="14"/>
  <c r="Y8" i="14"/>
  <c r="X7" i="14"/>
  <c r="N58" i="14"/>
  <c r="T58" i="14" s="1"/>
  <c r="M57" i="14"/>
  <c r="N32" i="14"/>
  <c r="T32" i="14" s="1"/>
  <c r="M31" i="14"/>
  <c r="X32" i="14"/>
  <c r="Y33" i="14"/>
  <c r="Z33" i="14" s="1"/>
  <c r="Z33" i="11"/>
  <c r="Z7" i="13"/>
  <c r="Z60" i="11"/>
  <c r="N57" i="13"/>
  <c r="T57" i="13" s="1"/>
  <c r="M56" i="13"/>
  <c r="Y30" i="13"/>
  <c r="Z30" i="13" s="1"/>
  <c r="X29" i="13"/>
  <c r="Y29" i="13" s="1"/>
  <c r="F79" i="13" s="1"/>
  <c r="E79" i="13"/>
  <c r="T29" i="13"/>
  <c r="X57" i="13"/>
  <c r="Y58" i="13"/>
  <c r="Z58" i="13" s="1"/>
  <c r="Y6" i="13"/>
  <c r="X5" i="13"/>
  <c r="N6" i="13"/>
  <c r="T6" i="13" s="1"/>
  <c r="M5" i="13"/>
  <c r="N33" i="12"/>
  <c r="T33" i="12" s="1"/>
  <c r="M32" i="12"/>
  <c r="X57" i="12"/>
  <c r="Y58" i="12"/>
  <c r="Z58" i="12" s="1"/>
  <c r="N8" i="12"/>
  <c r="T8" i="12" s="1"/>
  <c r="M7" i="12"/>
  <c r="Y34" i="12"/>
  <c r="Z34" i="12" s="1"/>
  <c r="X33" i="12"/>
  <c r="Y9" i="12"/>
  <c r="Z9" i="12" s="1"/>
  <c r="X8" i="12"/>
  <c r="N57" i="12"/>
  <c r="T57" i="12" s="1"/>
  <c r="M56" i="12"/>
  <c r="N59" i="11"/>
  <c r="T59" i="11" s="1"/>
  <c r="M58" i="11"/>
  <c r="Y9" i="11"/>
  <c r="X8" i="11"/>
  <c r="X58" i="11"/>
  <c r="Y59" i="11"/>
  <c r="N8" i="11"/>
  <c r="T8" i="11" s="1"/>
  <c r="M7" i="11"/>
  <c r="N32" i="11"/>
  <c r="T32" i="11" s="1"/>
  <c r="M31" i="11"/>
  <c r="Z9" i="11"/>
  <c r="X31" i="11"/>
  <c r="Y32" i="11"/>
  <c r="N60" i="10"/>
  <c r="T60" i="10" s="1"/>
  <c r="M59" i="10"/>
  <c r="X8" i="10"/>
  <c r="Y9" i="10"/>
  <c r="N9" i="10"/>
  <c r="T9" i="10" s="1"/>
  <c r="M8" i="10"/>
  <c r="Y33" i="10"/>
  <c r="X32" i="10"/>
  <c r="N33" i="10"/>
  <c r="T33" i="10" s="1"/>
  <c r="M32" i="10"/>
  <c r="Z10" i="10"/>
  <c r="X59" i="10"/>
  <c r="Y60" i="10"/>
  <c r="N58" i="9"/>
  <c r="T58" i="9" s="1"/>
  <c r="M57" i="9"/>
  <c r="X57" i="9"/>
  <c r="Y58" i="9"/>
  <c r="N7" i="9"/>
  <c r="T7" i="9" s="1"/>
  <c r="M6" i="9"/>
  <c r="Y31" i="9"/>
  <c r="X30" i="9"/>
  <c r="Y8" i="9"/>
  <c r="Z8" i="9" s="1"/>
  <c r="X7" i="9"/>
  <c r="N31" i="9"/>
  <c r="T31" i="9" s="1"/>
  <c r="Z31" i="9" s="1"/>
  <c r="M30" i="9"/>
  <c r="Z59" i="9"/>
  <c r="Y9" i="8"/>
  <c r="X8" i="8"/>
  <c r="Z10" i="8"/>
  <c r="N9" i="8"/>
  <c r="T9" i="8" s="1"/>
  <c r="M8" i="8"/>
  <c r="Y34" i="8"/>
  <c r="X33" i="8"/>
  <c r="N34" i="8"/>
  <c r="T34" i="8" s="1"/>
  <c r="Z34" i="8" s="1"/>
  <c r="M33" i="8"/>
  <c r="N56" i="8"/>
  <c r="T56" i="8" s="1"/>
  <c r="M55" i="8"/>
  <c r="X55" i="8"/>
  <c r="Y56" i="8"/>
  <c r="Z35" i="8"/>
  <c r="Z57" i="8"/>
  <c r="X58" i="7"/>
  <c r="Y59" i="7"/>
  <c r="Z59" i="7" s="1"/>
  <c r="N32" i="7"/>
  <c r="T32" i="7" s="1"/>
  <c r="M31" i="7"/>
  <c r="Y33" i="7"/>
  <c r="Z33" i="7" s="1"/>
  <c r="X32" i="7"/>
  <c r="N58" i="7"/>
  <c r="T58" i="7" s="1"/>
  <c r="M57" i="7"/>
  <c r="Z9" i="6"/>
  <c r="Y60" i="6"/>
  <c r="X59" i="6"/>
  <c r="Y8" i="6"/>
  <c r="X7" i="6"/>
  <c r="Z32" i="6"/>
  <c r="N60" i="6"/>
  <c r="T60" i="6" s="1"/>
  <c r="M59" i="6"/>
  <c r="N8" i="6"/>
  <c r="T8" i="6" s="1"/>
  <c r="M7" i="6"/>
  <c r="Y31" i="6"/>
  <c r="X30" i="6"/>
  <c r="N31" i="6"/>
  <c r="T31" i="6" s="1"/>
  <c r="M30" i="6"/>
  <c r="Y32" i="16" l="1"/>
  <c r="Z32" i="16" s="1"/>
  <c r="X31" i="16"/>
  <c r="N57" i="16"/>
  <c r="T57" i="16" s="1"/>
  <c r="M56" i="16"/>
  <c r="X57" i="16"/>
  <c r="Y58" i="16"/>
  <c r="Z58" i="16" s="1"/>
  <c r="N5" i="16"/>
  <c r="T5" i="16" s="1"/>
  <c r="M4" i="16"/>
  <c r="N4" i="16" s="1"/>
  <c r="Z6" i="16"/>
  <c r="Y6" i="16"/>
  <c r="X5" i="16"/>
  <c r="N31" i="16"/>
  <c r="T31" i="16" s="1"/>
  <c r="M30" i="16"/>
  <c r="Z58" i="15"/>
  <c r="X56" i="15"/>
  <c r="Y57" i="15"/>
  <c r="N57" i="15"/>
  <c r="T57" i="15" s="1"/>
  <c r="M56" i="15"/>
  <c r="X30" i="15"/>
  <c r="Y31" i="15"/>
  <c r="Z31" i="15" s="1"/>
  <c r="Y5" i="15"/>
  <c r="X4" i="15"/>
  <c r="Y4" i="15" s="1"/>
  <c r="F78" i="15" s="1"/>
  <c r="N5" i="15"/>
  <c r="T5" i="15" s="1"/>
  <c r="Z5" i="15" s="1"/>
  <c r="M4" i="15"/>
  <c r="N4" i="15" s="1"/>
  <c r="N30" i="15"/>
  <c r="T30" i="15" s="1"/>
  <c r="M29" i="15"/>
  <c r="N29" i="15" s="1"/>
  <c r="Z8" i="14"/>
  <c r="N57" i="14"/>
  <c r="T57" i="14" s="1"/>
  <c r="M56" i="14"/>
  <c r="N7" i="14"/>
  <c r="T7" i="14" s="1"/>
  <c r="M6" i="14"/>
  <c r="Y7" i="14"/>
  <c r="X6" i="14"/>
  <c r="N31" i="14"/>
  <c r="T31" i="14" s="1"/>
  <c r="M30" i="14"/>
  <c r="X31" i="14"/>
  <c r="Y32" i="14"/>
  <c r="Z32" i="14" s="1"/>
  <c r="X57" i="14"/>
  <c r="Y58" i="14"/>
  <c r="Z58" i="14" s="1"/>
  <c r="Z58" i="9"/>
  <c r="Z56" i="8"/>
  <c r="Z9" i="8"/>
  <c r="Y5" i="13"/>
  <c r="X4" i="13"/>
  <c r="Y4" i="13" s="1"/>
  <c r="F78" i="13" s="1"/>
  <c r="Z29" i="13"/>
  <c r="N5" i="13"/>
  <c r="T5" i="13" s="1"/>
  <c r="M4" i="13"/>
  <c r="N4" i="13" s="1"/>
  <c r="N56" i="13"/>
  <c r="T56" i="13" s="1"/>
  <c r="M55" i="13"/>
  <c r="G79" i="13"/>
  <c r="Z6" i="13"/>
  <c r="X56" i="13"/>
  <c r="Y57" i="13"/>
  <c r="Z57" i="13"/>
  <c r="N7" i="12"/>
  <c r="T7" i="12" s="1"/>
  <c r="M6" i="12"/>
  <c r="N56" i="12"/>
  <c r="T56" i="12" s="1"/>
  <c r="M55" i="12"/>
  <c r="X32" i="12"/>
  <c r="Y33" i="12"/>
  <c r="Z33" i="12" s="1"/>
  <c r="N32" i="12"/>
  <c r="T32" i="12" s="1"/>
  <c r="M31" i="12"/>
  <c r="Y8" i="12"/>
  <c r="Z8" i="12" s="1"/>
  <c r="X7" i="12"/>
  <c r="X56" i="12"/>
  <c r="Y57" i="12"/>
  <c r="Z57" i="12" s="1"/>
  <c r="X30" i="11"/>
  <c r="Y31" i="11"/>
  <c r="N7" i="11"/>
  <c r="T7" i="11" s="1"/>
  <c r="M6" i="11"/>
  <c r="Y8" i="11"/>
  <c r="Z8" i="11" s="1"/>
  <c r="X7" i="11"/>
  <c r="N31" i="11"/>
  <c r="T31" i="11" s="1"/>
  <c r="M30" i="11"/>
  <c r="N58" i="11"/>
  <c r="T58" i="11" s="1"/>
  <c r="M57" i="11"/>
  <c r="Z32" i="11"/>
  <c r="X57" i="11"/>
  <c r="Y58" i="11"/>
  <c r="Z59" i="11"/>
  <c r="X58" i="10"/>
  <c r="Y59" i="10"/>
  <c r="Y32" i="10"/>
  <c r="X31" i="10"/>
  <c r="X7" i="10"/>
  <c r="Y8" i="10"/>
  <c r="N32" i="10"/>
  <c r="T32" i="10" s="1"/>
  <c r="Z32" i="10" s="1"/>
  <c r="M31" i="10"/>
  <c r="N8" i="10"/>
  <c r="T8" i="10" s="1"/>
  <c r="M7" i="10"/>
  <c r="N59" i="10"/>
  <c r="T59" i="10" s="1"/>
  <c r="Z59" i="10" s="1"/>
  <c r="M58" i="10"/>
  <c r="Z33" i="10"/>
  <c r="Z9" i="10"/>
  <c r="Z60" i="10"/>
  <c r="X56" i="9"/>
  <c r="Y57" i="9"/>
  <c r="Y7" i="9"/>
  <c r="Z7" i="9" s="1"/>
  <c r="X6" i="9"/>
  <c r="N6" i="9"/>
  <c r="T6" i="9" s="1"/>
  <c r="M5" i="9"/>
  <c r="N57" i="9"/>
  <c r="T57" i="9" s="1"/>
  <c r="M56" i="9"/>
  <c r="N30" i="9"/>
  <c r="T30" i="9" s="1"/>
  <c r="M29" i="9"/>
  <c r="N29" i="9" s="1"/>
  <c r="Y30" i="9"/>
  <c r="X29" i="9"/>
  <c r="Y29" i="9" s="1"/>
  <c r="F79" i="9" s="1"/>
  <c r="Y8" i="8"/>
  <c r="X7" i="8"/>
  <c r="M7" i="8"/>
  <c r="N8" i="8"/>
  <c r="T8" i="8" s="1"/>
  <c r="Z8" i="8" s="1"/>
  <c r="N33" i="8"/>
  <c r="T33" i="8" s="1"/>
  <c r="Z33" i="8" s="1"/>
  <c r="M32" i="8"/>
  <c r="Y55" i="8"/>
  <c r="X54" i="8"/>
  <c r="Y54" i="8" s="1"/>
  <c r="F80" i="8" s="1"/>
  <c r="Y33" i="8"/>
  <c r="X32" i="8"/>
  <c r="N55" i="8"/>
  <c r="T55" i="8" s="1"/>
  <c r="M54" i="8"/>
  <c r="N54" i="8" s="1"/>
  <c r="N31" i="7"/>
  <c r="T31" i="7" s="1"/>
  <c r="M30" i="7"/>
  <c r="Y32" i="7"/>
  <c r="Z32" i="7" s="1"/>
  <c r="X31" i="7"/>
  <c r="N57" i="7"/>
  <c r="T57" i="7" s="1"/>
  <c r="M56" i="7"/>
  <c r="X57" i="7"/>
  <c r="Y58" i="7"/>
  <c r="Z58" i="7" s="1"/>
  <c r="Z8" i="6"/>
  <c r="Z60" i="6"/>
  <c r="N30" i="6"/>
  <c r="T30" i="6" s="1"/>
  <c r="M29" i="6"/>
  <c r="N29" i="6" s="1"/>
  <c r="Z31" i="6"/>
  <c r="Y7" i="6"/>
  <c r="X6" i="6"/>
  <c r="Y30" i="6"/>
  <c r="X29" i="6"/>
  <c r="Y29" i="6" s="1"/>
  <c r="F79" i="6" s="1"/>
  <c r="N59" i="6"/>
  <c r="T59" i="6" s="1"/>
  <c r="M58" i="6"/>
  <c r="X58" i="6"/>
  <c r="Y59" i="6"/>
  <c r="N7" i="6"/>
  <c r="T7" i="6" s="1"/>
  <c r="M6" i="6"/>
  <c r="Z57" i="15" l="1"/>
  <c r="Y5" i="16"/>
  <c r="X4" i="16"/>
  <c r="Y4" i="16" s="1"/>
  <c r="F78" i="16" s="1"/>
  <c r="T4" i="16"/>
  <c r="Z4" i="16" s="1"/>
  <c r="E78" i="16"/>
  <c r="G78" i="16" s="1"/>
  <c r="Z5" i="16"/>
  <c r="X56" i="16"/>
  <c r="Y57" i="16"/>
  <c r="Z57" i="16" s="1"/>
  <c r="N56" i="16"/>
  <c r="T56" i="16" s="1"/>
  <c r="M55" i="16"/>
  <c r="N30" i="16"/>
  <c r="T30" i="16" s="1"/>
  <c r="M29" i="16"/>
  <c r="N29" i="16" s="1"/>
  <c r="X30" i="16"/>
  <c r="Y31" i="16"/>
  <c r="Z31" i="16"/>
  <c r="T4" i="15"/>
  <c r="Z4" i="15" s="1"/>
  <c r="E78" i="15"/>
  <c r="G78" i="15" s="1"/>
  <c r="Y30" i="15"/>
  <c r="Z30" i="15" s="1"/>
  <c r="X29" i="15"/>
  <c r="Y29" i="15" s="1"/>
  <c r="F79" i="15" s="1"/>
  <c r="N56" i="15"/>
  <c r="T56" i="15" s="1"/>
  <c r="M55" i="15"/>
  <c r="X55" i="15"/>
  <c r="Y56" i="15"/>
  <c r="E79" i="15"/>
  <c r="G79" i="15" s="1"/>
  <c r="T29" i="15"/>
  <c r="Z7" i="14"/>
  <c r="N6" i="14"/>
  <c r="T6" i="14" s="1"/>
  <c r="M5" i="14"/>
  <c r="Y6" i="14"/>
  <c r="X5" i="14"/>
  <c r="N30" i="14"/>
  <c r="T30" i="14" s="1"/>
  <c r="M29" i="14"/>
  <c r="N29" i="14" s="1"/>
  <c r="N56" i="14"/>
  <c r="T56" i="14" s="1"/>
  <c r="M55" i="14"/>
  <c r="X30" i="14"/>
  <c r="Y31" i="14"/>
  <c r="Z31" i="14" s="1"/>
  <c r="X56" i="14"/>
  <c r="Y57" i="14"/>
  <c r="Z57" i="14" s="1"/>
  <c r="Z8" i="10"/>
  <c r="Z55" i="8"/>
  <c r="Z31" i="11"/>
  <c r="Z5" i="13"/>
  <c r="Z57" i="9"/>
  <c r="N55" i="13"/>
  <c r="T55" i="13" s="1"/>
  <c r="M54" i="13"/>
  <c r="N54" i="13" s="1"/>
  <c r="E78" i="13"/>
  <c r="G78" i="13" s="1"/>
  <c r="T4" i="13"/>
  <c r="Z4" i="13" s="1"/>
  <c r="X55" i="13"/>
  <c r="Y56" i="13"/>
  <c r="Z56" i="13"/>
  <c r="Y7" i="12"/>
  <c r="Z7" i="12" s="1"/>
  <c r="X6" i="12"/>
  <c r="N55" i="12"/>
  <c r="T55" i="12" s="1"/>
  <c r="M54" i="12"/>
  <c r="N54" i="12" s="1"/>
  <c r="N31" i="12"/>
  <c r="T31" i="12" s="1"/>
  <c r="M30" i="12"/>
  <c r="N6" i="12"/>
  <c r="T6" i="12" s="1"/>
  <c r="M5" i="12"/>
  <c r="X55" i="12"/>
  <c r="Y56" i="12"/>
  <c r="Z56" i="12" s="1"/>
  <c r="X31" i="12"/>
  <c r="Y32" i="12"/>
  <c r="Z32" i="12" s="1"/>
  <c r="N57" i="11"/>
  <c r="T57" i="11" s="1"/>
  <c r="M56" i="11"/>
  <c r="Z58" i="11"/>
  <c r="Y7" i="11"/>
  <c r="Z7" i="11" s="1"/>
  <c r="X6" i="11"/>
  <c r="N6" i="11"/>
  <c r="T6" i="11" s="1"/>
  <c r="M5" i="11"/>
  <c r="X56" i="11"/>
  <c r="Y57" i="11"/>
  <c r="N30" i="11"/>
  <c r="T30" i="11" s="1"/>
  <c r="M29" i="11"/>
  <c r="N29" i="11" s="1"/>
  <c r="X29" i="11"/>
  <c r="Y29" i="11" s="1"/>
  <c r="F79" i="11" s="1"/>
  <c r="Y30" i="11"/>
  <c r="X6" i="10"/>
  <c r="Y7" i="10"/>
  <c r="Y58" i="10"/>
  <c r="X57" i="10"/>
  <c r="N58" i="10"/>
  <c r="T58" i="10" s="1"/>
  <c r="M57" i="10"/>
  <c r="N31" i="10"/>
  <c r="T31" i="10" s="1"/>
  <c r="M30" i="10"/>
  <c r="X30" i="10"/>
  <c r="Y31" i="10"/>
  <c r="N7" i="10"/>
  <c r="T7" i="10" s="1"/>
  <c r="Z7" i="10" s="1"/>
  <c r="M6" i="10"/>
  <c r="E79" i="9"/>
  <c r="G79" i="9" s="1"/>
  <c r="T29" i="9"/>
  <c r="Z29" i="9" s="1"/>
  <c r="N5" i="9"/>
  <c r="T5" i="9" s="1"/>
  <c r="M4" i="9"/>
  <c r="N4" i="9" s="1"/>
  <c r="Z30" i="9"/>
  <c r="X55" i="9"/>
  <c r="Y56" i="9"/>
  <c r="N56" i="9"/>
  <c r="T56" i="9" s="1"/>
  <c r="M55" i="9"/>
  <c r="Y6" i="9"/>
  <c r="Z6" i="9" s="1"/>
  <c r="X5" i="9"/>
  <c r="M6" i="8"/>
  <c r="N7" i="8"/>
  <c r="T7" i="8" s="1"/>
  <c r="X6" i="8"/>
  <c r="Y7" i="8"/>
  <c r="N32" i="8"/>
  <c r="T32" i="8" s="1"/>
  <c r="M31" i="8"/>
  <c r="Y32" i="8"/>
  <c r="X31" i="8"/>
  <c r="E80" i="8"/>
  <c r="G80" i="8" s="1"/>
  <c r="T54" i="8"/>
  <c r="Z54" i="8" s="1"/>
  <c r="N56" i="7"/>
  <c r="T56" i="7" s="1"/>
  <c r="M55" i="7"/>
  <c r="N30" i="7"/>
  <c r="T30" i="7" s="1"/>
  <c r="M29" i="7"/>
  <c r="N29" i="7" s="1"/>
  <c r="Y31" i="7"/>
  <c r="Z31" i="7" s="1"/>
  <c r="X30" i="7"/>
  <c r="X56" i="7"/>
  <c r="Y57" i="7"/>
  <c r="Z57" i="7" s="1"/>
  <c r="Z7" i="6"/>
  <c r="Z59" i="6"/>
  <c r="E79" i="6"/>
  <c r="G79" i="6" s="1"/>
  <c r="T29" i="6"/>
  <c r="Z29" i="6" s="1"/>
  <c r="Y58" i="6"/>
  <c r="X57" i="6"/>
  <c r="N6" i="6"/>
  <c r="T6" i="6" s="1"/>
  <c r="M5" i="6"/>
  <c r="N58" i="6"/>
  <c r="T58" i="6" s="1"/>
  <c r="Z58" i="6" s="1"/>
  <c r="M57" i="6"/>
  <c r="Y6" i="6"/>
  <c r="X5" i="6"/>
  <c r="Z30" i="6"/>
  <c r="Z29" i="15" l="1"/>
  <c r="E79" i="16"/>
  <c r="T29" i="16"/>
  <c r="X55" i="16"/>
  <c r="Y56" i="16"/>
  <c r="Z56" i="16" s="1"/>
  <c r="N55" i="16"/>
  <c r="T55" i="16" s="1"/>
  <c r="M54" i="16"/>
  <c r="N54" i="16" s="1"/>
  <c r="Y30" i="16"/>
  <c r="Z30" i="16" s="1"/>
  <c r="X29" i="16"/>
  <c r="Y29" i="16" s="1"/>
  <c r="F79" i="16" s="1"/>
  <c r="Z56" i="15"/>
  <c r="X54" i="15"/>
  <c r="Y54" i="15" s="1"/>
  <c r="F80" i="15" s="1"/>
  <c r="Y55" i="15"/>
  <c r="N55" i="15"/>
  <c r="T55" i="15" s="1"/>
  <c r="M54" i="15"/>
  <c r="N54" i="15" s="1"/>
  <c r="Z6" i="14"/>
  <c r="N55" i="14"/>
  <c r="T55" i="14" s="1"/>
  <c r="M54" i="14"/>
  <c r="N54" i="14" s="1"/>
  <c r="Y5" i="14"/>
  <c r="X4" i="14"/>
  <c r="Y4" i="14" s="1"/>
  <c r="F78" i="14" s="1"/>
  <c r="X55" i="14"/>
  <c r="Y56" i="14"/>
  <c r="Z56" i="14" s="1"/>
  <c r="E79" i="14"/>
  <c r="T29" i="14"/>
  <c r="N5" i="14"/>
  <c r="T5" i="14" s="1"/>
  <c r="M4" i="14"/>
  <c r="N4" i="14" s="1"/>
  <c r="X29" i="14"/>
  <c r="Y29" i="14" s="1"/>
  <c r="F79" i="14" s="1"/>
  <c r="Y30" i="14"/>
  <c r="Z30" i="14" s="1"/>
  <c r="Z30" i="11"/>
  <c r="Z31" i="10"/>
  <c r="Z7" i="8"/>
  <c r="Z56" i="9"/>
  <c r="E80" i="13"/>
  <c r="T54" i="13"/>
  <c r="X54" i="13"/>
  <c r="Y54" i="13" s="1"/>
  <c r="F80" i="13" s="1"/>
  <c r="Y55" i="13"/>
  <c r="Z55" i="13" s="1"/>
  <c r="N30" i="12"/>
  <c r="T30" i="12" s="1"/>
  <c r="M29" i="12"/>
  <c r="N29" i="12" s="1"/>
  <c r="X54" i="12"/>
  <c r="Y54" i="12" s="1"/>
  <c r="F80" i="12" s="1"/>
  <c r="Y55" i="12"/>
  <c r="Z55" i="12" s="1"/>
  <c r="Y6" i="12"/>
  <c r="Z6" i="12" s="1"/>
  <c r="X5" i="12"/>
  <c r="N5" i="12"/>
  <c r="T5" i="12" s="1"/>
  <c r="M4" i="12"/>
  <c r="N4" i="12" s="1"/>
  <c r="Y31" i="12"/>
  <c r="Z31" i="12" s="1"/>
  <c r="X30" i="12"/>
  <c r="E80" i="12"/>
  <c r="G80" i="12" s="1"/>
  <c r="T54" i="12"/>
  <c r="N5" i="11"/>
  <c r="T5" i="11" s="1"/>
  <c r="M4" i="11"/>
  <c r="N4" i="11" s="1"/>
  <c r="N56" i="11"/>
  <c r="T56" i="11" s="1"/>
  <c r="M55" i="11"/>
  <c r="X55" i="11"/>
  <c r="Y56" i="11"/>
  <c r="Y6" i="11"/>
  <c r="Z6" i="11" s="1"/>
  <c r="X5" i="11"/>
  <c r="Z57" i="11"/>
  <c r="E79" i="11"/>
  <c r="G79" i="11" s="1"/>
  <c r="T29" i="11"/>
  <c r="Z29" i="11" s="1"/>
  <c r="N6" i="10"/>
  <c r="T6" i="10" s="1"/>
  <c r="M5" i="10"/>
  <c r="N30" i="10"/>
  <c r="T30" i="10" s="1"/>
  <c r="M29" i="10"/>
  <c r="N29" i="10" s="1"/>
  <c r="X56" i="10"/>
  <c r="Y57" i="10"/>
  <c r="N57" i="10"/>
  <c r="T57" i="10" s="1"/>
  <c r="M56" i="10"/>
  <c r="X29" i="10"/>
  <c r="Y29" i="10" s="1"/>
  <c r="F79" i="10" s="1"/>
  <c r="Y30" i="10"/>
  <c r="Z58" i="10"/>
  <c r="X5" i="10"/>
  <c r="Y6" i="10"/>
  <c r="N55" i="9"/>
  <c r="T55" i="9" s="1"/>
  <c r="M54" i="9"/>
  <c r="N54" i="9" s="1"/>
  <c r="E78" i="9"/>
  <c r="T4" i="9"/>
  <c r="Y5" i="9"/>
  <c r="X4" i="9"/>
  <c r="Y4" i="9" s="1"/>
  <c r="F78" i="9" s="1"/>
  <c r="X54" i="9"/>
  <c r="Y54" i="9" s="1"/>
  <c r="F80" i="9" s="1"/>
  <c r="Y55" i="9"/>
  <c r="Z5" i="9"/>
  <c r="Z32" i="8"/>
  <c r="X5" i="8"/>
  <c r="Y6" i="8"/>
  <c r="M5" i="8"/>
  <c r="N6" i="8"/>
  <c r="T6" i="8" s="1"/>
  <c r="N31" i="8"/>
  <c r="T31" i="8" s="1"/>
  <c r="M30" i="8"/>
  <c r="X30" i="8"/>
  <c r="Y31" i="8"/>
  <c r="Y30" i="7"/>
  <c r="Z30" i="7" s="1"/>
  <c r="X29" i="7"/>
  <c r="Y29" i="7" s="1"/>
  <c r="F79" i="7" s="1"/>
  <c r="N55" i="7"/>
  <c r="T55" i="7" s="1"/>
  <c r="M54" i="7"/>
  <c r="N54" i="7" s="1"/>
  <c r="X55" i="7"/>
  <c r="Y56" i="7"/>
  <c r="Z56" i="7" s="1"/>
  <c r="E79" i="7"/>
  <c r="T29" i="7"/>
  <c r="Y5" i="6"/>
  <c r="X4" i="6"/>
  <c r="Y4" i="6" s="1"/>
  <c r="F78" i="6" s="1"/>
  <c r="N5" i="6"/>
  <c r="T5" i="6" s="1"/>
  <c r="M4" i="6"/>
  <c r="N4" i="6" s="1"/>
  <c r="Z6" i="6"/>
  <c r="N57" i="6"/>
  <c r="T57" i="6" s="1"/>
  <c r="M56" i="6"/>
  <c r="X56" i="6"/>
  <c r="Y57" i="6"/>
  <c r="V72" i="5"/>
  <c r="I72" i="5"/>
  <c r="E72" i="5"/>
  <c r="D72" i="5"/>
  <c r="V71" i="5"/>
  <c r="E71" i="5"/>
  <c r="D71" i="5"/>
  <c r="V70" i="5"/>
  <c r="E70" i="5"/>
  <c r="D70" i="5"/>
  <c r="V69" i="5"/>
  <c r="E69" i="5"/>
  <c r="D69" i="5"/>
  <c r="V68" i="5"/>
  <c r="E68" i="5"/>
  <c r="D68" i="5"/>
  <c r="V67" i="5"/>
  <c r="F67" i="5"/>
  <c r="H67" i="5" s="1"/>
  <c r="I67" i="5" s="1"/>
  <c r="E67" i="5"/>
  <c r="D67" i="5"/>
  <c r="V66" i="5"/>
  <c r="E66" i="5"/>
  <c r="D66" i="5"/>
  <c r="V65" i="5"/>
  <c r="E65" i="5"/>
  <c r="D65" i="5"/>
  <c r="V64" i="5"/>
  <c r="E64" i="5"/>
  <c r="D64" i="5"/>
  <c r="V63" i="5"/>
  <c r="E63" i="5"/>
  <c r="D63" i="5"/>
  <c r="F63" i="5" s="1"/>
  <c r="H63" i="5" s="1"/>
  <c r="I63" i="5" s="1"/>
  <c r="V62" i="5"/>
  <c r="E62" i="5"/>
  <c r="D62" i="5"/>
  <c r="V61" i="5"/>
  <c r="E61" i="5"/>
  <c r="D61" i="5"/>
  <c r="V60" i="5"/>
  <c r="E60" i="5"/>
  <c r="D60" i="5"/>
  <c r="V59" i="5"/>
  <c r="E59" i="5"/>
  <c r="D59" i="5"/>
  <c r="V58" i="5"/>
  <c r="E58" i="5"/>
  <c r="D58" i="5"/>
  <c r="V57" i="5"/>
  <c r="E57" i="5"/>
  <c r="D57" i="5"/>
  <c r="V56" i="5"/>
  <c r="E56" i="5"/>
  <c r="D56" i="5"/>
  <c r="V55" i="5"/>
  <c r="E55" i="5"/>
  <c r="D55" i="5"/>
  <c r="V54" i="5"/>
  <c r="R54" i="5"/>
  <c r="E54" i="5"/>
  <c r="D54" i="5"/>
  <c r="E48" i="5"/>
  <c r="D48" i="5"/>
  <c r="V47" i="5"/>
  <c r="I47" i="5"/>
  <c r="F47" i="5"/>
  <c r="V46" i="5"/>
  <c r="F46" i="5"/>
  <c r="H46" i="5" s="1"/>
  <c r="I46" i="5" s="1"/>
  <c r="V45" i="5"/>
  <c r="F45" i="5"/>
  <c r="H45" i="5" s="1"/>
  <c r="I45" i="5" s="1"/>
  <c r="V44" i="5"/>
  <c r="F44" i="5"/>
  <c r="H44" i="5" s="1"/>
  <c r="I44" i="5" s="1"/>
  <c r="V43" i="5"/>
  <c r="F43" i="5"/>
  <c r="H43" i="5" s="1"/>
  <c r="I43" i="5" s="1"/>
  <c r="V42" i="5"/>
  <c r="F42" i="5"/>
  <c r="H42" i="5" s="1"/>
  <c r="I42" i="5" s="1"/>
  <c r="V41" i="5"/>
  <c r="F41" i="5"/>
  <c r="H41" i="5" s="1"/>
  <c r="I41" i="5" s="1"/>
  <c r="V40" i="5"/>
  <c r="F40" i="5"/>
  <c r="H40" i="5" s="1"/>
  <c r="I40" i="5" s="1"/>
  <c r="V39" i="5"/>
  <c r="F39" i="5"/>
  <c r="H39" i="5" s="1"/>
  <c r="I39" i="5" s="1"/>
  <c r="V38" i="5"/>
  <c r="F38" i="5"/>
  <c r="H38" i="5" s="1"/>
  <c r="I38" i="5" s="1"/>
  <c r="V37" i="5"/>
  <c r="F37" i="5"/>
  <c r="H37" i="5" s="1"/>
  <c r="I37" i="5" s="1"/>
  <c r="V36" i="5"/>
  <c r="F36" i="5"/>
  <c r="H36" i="5" s="1"/>
  <c r="I36" i="5" s="1"/>
  <c r="V35" i="5"/>
  <c r="F35" i="5"/>
  <c r="H35" i="5" s="1"/>
  <c r="I35" i="5" s="1"/>
  <c r="V34" i="5"/>
  <c r="F34" i="5"/>
  <c r="H34" i="5" s="1"/>
  <c r="I34" i="5" s="1"/>
  <c r="V33" i="5"/>
  <c r="F33" i="5"/>
  <c r="H33" i="5" s="1"/>
  <c r="I33" i="5" s="1"/>
  <c r="V32" i="5"/>
  <c r="F32" i="5"/>
  <c r="H32" i="5" s="1"/>
  <c r="I32" i="5" s="1"/>
  <c r="V31" i="5"/>
  <c r="F31" i="5"/>
  <c r="H31" i="5" s="1"/>
  <c r="I31" i="5" s="1"/>
  <c r="V30" i="5"/>
  <c r="F30" i="5"/>
  <c r="H30" i="5" s="1"/>
  <c r="I30" i="5" s="1"/>
  <c r="V29" i="5"/>
  <c r="R29" i="5"/>
  <c r="F29" i="5"/>
  <c r="H29" i="5" s="1"/>
  <c r="K29" i="5" s="1"/>
  <c r="E23" i="5"/>
  <c r="D23" i="5"/>
  <c r="V22" i="5"/>
  <c r="I22" i="5"/>
  <c r="F22" i="5"/>
  <c r="V21" i="5"/>
  <c r="F21" i="5"/>
  <c r="H21" i="5" s="1"/>
  <c r="I21" i="5" s="1"/>
  <c r="V20" i="5"/>
  <c r="F20" i="5"/>
  <c r="H20" i="5" s="1"/>
  <c r="I20" i="5" s="1"/>
  <c r="V19" i="5"/>
  <c r="F19" i="5"/>
  <c r="H19" i="5" s="1"/>
  <c r="I19" i="5" s="1"/>
  <c r="V18" i="5"/>
  <c r="F18" i="5"/>
  <c r="H18" i="5" s="1"/>
  <c r="I18" i="5" s="1"/>
  <c r="V17" i="5"/>
  <c r="F17" i="5"/>
  <c r="H17" i="5" s="1"/>
  <c r="I17" i="5" s="1"/>
  <c r="V16" i="5"/>
  <c r="F16" i="5"/>
  <c r="H16" i="5" s="1"/>
  <c r="I16" i="5" s="1"/>
  <c r="V15" i="5"/>
  <c r="F15" i="5"/>
  <c r="H15" i="5" s="1"/>
  <c r="I15" i="5" s="1"/>
  <c r="V14" i="5"/>
  <c r="F14" i="5"/>
  <c r="H14" i="5" s="1"/>
  <c r="I14" i="5" s="1"/>
  <c r="V13" i="5"/>
  <c r="F13" i="5"/>
  <c r="H13" i="5" s="1"/>
  <c r="I13" i="5" s="1"/>
  <c r="V12" i="5"/>
  <c r="F12" i="5"/>
  <c r="H12" i="5" s="1"/>
  <c r="I12" i="5" s="1"/>
  <c r="V11" i="5"/>
  <c r="F11" i="5"/>
  <c r="H11" i="5" s="1"/>
  <c r="I11" i="5" s="1"/>
  <c r="V10" i="5"/>
  <c r="I10" i="5"/>
  <c r="F10" i="5"/>
  <c r="H10" i="5" s="1"/>
  <c r="V9" i="5"/>
  <c r="F9" i="5"/>
  <c r="H9" i="5" s="1"/>
  <c r="I9" i="5" s="1"/>
  <c r="V8" i="5"/>
  <c r="F8" i="5"/>
  <c r="H8" i="5" s="1"/>
  <c r="I8" i="5" s="1"/>
  <c r="V7" i="5"/>
  <c r="F7" i="5"/>
  <c r="H7" i="5" s="1"/>
  <c r="I7" i="5" s="1"/>
  <c r="V6" i="5"/>
  <c r="F6" i="5"/>
  <c r="H6" i="5" s="1"/>
  <c r="I6" i="5" s="1"/>
  <c r="V5" i="5"/>
  <c r="I5" i="5"/>
  <c r="F5" i="5"/>
  <c r="H5" i="5" s="1"/>
  <c r="V4" i="5"/>
  <c r="R4" i="5"/>
  <c r="H4" i="5"/>
  <c r="K4" i="5" s="1"/>
  <c r="F4" i="5"/>
  <c r="D23" i="1"/>
  <c r="V72" i="1"/>
  <c r="V71" i="1"/>
  <c r="V70" i="1"/>
  <c r="V69" i="1"/>
  <c r="V68" i="1"/>
  <c r="V67" i="1"/>
  <c r="V66" i="1"/>
  <c r="V65" i="1"/>
  <c r="V64" i="1"/>
  <c r="V63" i="1"/>
  <c r="V62" i="1"/>
  <c r="V61" i="1"/>
  <c r="V60" i="1"/>
  <c r="V59" i="1"/>
  <c r="V58" i="1"/>
  <c r="V57" i="1"/>
  <c r="V56" i="1"/>
  <c r="V55" i="1"/>
  <c r="V54" i="1"/>
  <c r="R54" i="1"/>
  <c r="V47" i="1"/>
  <c r="V46" i="1"/>
  <c r="V45" i="1"/>
  <c r="V44" i="1"/>
  <c r="V43" i="1"/>
  <c r="V42" i="1"/>
  <c r="V41" i="1"/>
  <c r="V40" i="1"/>
  <c r="V39" i="1"/>
  <c r="V38" i="1"/>
  <c r="V37" i="1"/>
  <c r="V36" i="1"/>
  <c r="V35" i="1"/>
  <c r="V34" i="1"/>
  <c r="V33" i="1"/>
  <c r="V32" i="1"/>
  <c r="V31" i="1"/>
  <c r="V30" i="1"/>
  <c r="V29" i="1"/>
  <c r="R29" i="1"/>
  <c r="Z55" i="15" l="1"/>
  <c r="E80" i="16"/>
  <c r="T54" i="16"/>
  <c r="X54" i="16"/>
  <c r="Y54" i="16" s="1"/>
  <c r="F80" i="16" s="1"/>
  <c r="Y55" i="16"/>
  <c r="Z55" i="16" s="1"/>
  <c r="Z29" i="16"/>
  <c r="G79" i="16"/>
  <c r="E80" i="15"/>
  <c r="G80" i="15" s="1"/>
  <c r="T54" i="15"/>
  <c r="Z54" i="15" s="1"/>
  <c r="E78" i="14"/>
  <c r="G78" i="14" s="1"/>
  <c r="T4" i="14"/>
  <c r="Z4" i="14" s="1"/>
  <c r="E80" i="14"/>
  <c r="T54" i="14"/>
  <c r="G79" i="14"/>
  <c r="Z5" i="14"/>
  <c r="Z29" i="14"/>
  <c r="X54" i="14"/>
  <c r="Y54" i="14" s="1"/>
  <c r="F80" i="14" s="1"/>
  <c r="Y55" i="14"/>
  <c r="Z55" i="14" s="1"/>
  <c r="Z54" i="12"/>
  <c r="Z56" i="11"/>
  <c r="Z57" i="10"/>
  <c r="Z54" i="13"/>
  <c r="G80" i="13"/>
  <c r="Y30" i="12"/>
  <c r="X29" i="12"/>
  <c r="Y29" i="12" s="1"/>
  <c r="F79" i="12" s="1"/>
  <c r="X4" i="12"/>
  <c r="Y4" i="12" s="1"/>
  <c r="F78" i="12" s="1"/>
  <c r="Y5" i="12"/>
  <c r="Z5" i="12" s="1"/>
  <c r="E78" i="12"/>
  <c r="T4" i="12"/>
  <c r="E79" i="12"/>
  <c r="T29" i="12"/>
  <c r="Z30" i="12"/>
  <c r="X54" i="11"/>
  <c r="Y54" i="11" s="1"/>
  <c r="F80" i="11" s="1"/>
  <c r="Y55" i="11"/>
  <c r="E78" i="11"/>
  <c r="T4" i="11"/>
  <c r="Y5" i="11"/>
  <c r="X4" i="11"/>
  <c r="Y4" i="11" s="1"/>
  <c r="F78" i="11" s="1"/>
  <c r="N55" i="11"/>
  <c r="T55" i="11" s="1"/>
  <c r="M54" i="11"/>
  <c r="N54" i="11" s="1"/>
  <c r="Z5" i="11"/>
  <c r="X4" i="10"/>
  <c r="Y4" i="10" s="1"/>
  <c r="F78" i="10" s="1"/>
  <c r="Y5" i="10"/>
  <c r="N56" i="10"/>
  <c r="T56" i="10" s="1"/>
  <c r="M55" i="10"/>
  <c r="E79" i="10"/>
  <c r="G79" i="10" s="1"/>
  <c r="T29" i="10"/>
  <c r="Z29" i="10" s="1"/>
  <c r="Z30" i="10"/>
  <c r="N5" i="10"/>
  <c r="T5" i="10" s="1"/>
  <c r="M4" i="10"/>
  <c r="N4" i="10" s="1"/>
  <c r="Y56" i="10"/>
  <c r="X55" i="10"/>
  <c r="Z6" i="10"/>
  <c r="Z4" i="9"/>
  <c r="G78" i="9"/>
  <c r="E80" i="9"/>
  <c r="G80" i="9" s="1"/>
  <c r="T54" i="9"/>
  <c r="Z54" i="9" s="1"/>
  <c r="Z55" i="9"/>
  <c r="X4" i="8"/>
  <c r="Y4" i="8" s="1"/>
  <c r="F78" i="8" s="1"/>
  <c r="Y5" i="8"/>
  <c r="N5" i="8"/>
  <c r="T5" i="8" s="1"/>
  <c r="M4" i="8"/>
  <c r="N4" i="8" s="1"/>
  <c r="Z6" i="8"/>
  <c r="X29" i="8"/>
  <c r="Y29" i="8" s="1"/>
  <c r="F79" i="8" s="1"/>
  <c r="Y30" i="8"/>
  <c r="N30" i="8"/>
  <c r="T30" i="8" s="1"/>
  <c r="M29" i="8"/>
  <c r="N29" i="8" s="1"/>
  <c r="Z31" i="8"/>
  <c r="Z29" i="7"/>
  <c r="X54" i="7"/>
  <c r="Y54" i="7" s="1"/>
  <c r="F80" i="7" s="1"/>
  <c r="Y55" i="7"/>
  <c r="Z55" i="7" s="1"/>
  <c r="G79" i="7"/>
  <c r="E80" i="7"/>
  <c r="T54" i="7"/>
  <c r="Z57" i="6"/>
  <c r="E78" i="6"/>
  <c r="G78" i="6" s="1"/>
  <c r="T4" i="6"/>
  <c r="Z4" i="6" s="1"/>
  <c r="N56" i="6"/>
  <c r="T56" i="6" s="1"/>
  <c r="Z56" i="6" s="1"/>
  <c r="M55" i="6"/>
  <c r="Z5" i="6"/>
  <c r="Y56" i="6"/>
  <c r="X55" i="6"/>
  <c r="F54" i="5"/>
  <c r="H54" i="5" s="1"/>
  <c r="F55" i="5"/>
  <c r="H55" i="5" s="1"/>
  <c r="I55" i="5" s="1"/>
  <c r="F57" i="5"/>
  <c r="H57" i="5" s="1"/>
  <c r="I57" i="5" s="1"/>
  <c r="F61" i="5"/>
  <c r="H61" i="5" s="1"/>
  <c r="I61" i="5" s="1"/>
  <c r="F59" i="5"/>
  <c r="H59" i="5" s="1"/>
  <c r="I59" i="5" s="1"/>
  <c r="F69" i="5"/>
  <c r="H69" i="5" s="1"/>
  <c r="I69" i="5" s="1"/>
  <c r="F71" i="5"/>
  <c r="H71" i="5" s="1"/>
  <c r="I71" i="5" s="1"/>
  <c r="F65" i="5"/>
  <c r="H65" i="5" s="1"/>
  <c r="I65" i="5" s="1"/>
  <c r="F72" i="5"/>
  <c r="F56" i="5"/>
  <c r="H56" i="5" s="1"/>
  <c r="I56" i="5" s="1"/>
  <c r="F58" i="5"/>
  <c r="H58" i="5" s="1"/>
  <c r="I58" i="5" s="1"/>
  <c r="F68" i="5"/>
  <c r="H68" i="5" s="1"/>
  <c r="I68" i="5" s="1"/>
  <c r="F70" i="5"/>
  <c r="H70" i="5" s="1"/>
  <c r="I70" i="5" s="1"/>
  <c r="F64" i="5"/>
  <c r="H64" i="5" s="1"/>
  <c r="I64" i="5" s="1"/>
  <c r="F66" i="5"/>
  <c r="H66" i="5" s="1"/>
  <c r="I66" i="5" s="1"/>
  <c r="F60" i="5"/>
  <c r="H60" i="5" s="1"/>
  <c r="I60" i="5" s="1"/>
  <c r="F62" i="5"/>
  <c r="H62" i="5" s="1"/>
  <c r="I62" i="5" s="1"/>
  <c r="I4" i="5"/>
  <c r="J5" i="5" s="1"/>
  <c r="J6" i="5" s="1"/>
  <c r="J7" i="5" s="1"/>
  <c r="I29" i="5"/>
  <c r="J30" i="5" s="1"/>
  <c r="I54" i="5"/>
  <c r="J55" i="5" s="1"/>
  <c r="J56" i="5" s="1"/>
  <c r="K54" i="5"/>
  <c r="D73" i="5"/>
  <c r="E73" i="5"/>
  <c r="R4" i="1"/>
  <c r="V22" i="1"/>
  <c r="V21" i="1"/>
  <c r="V20" i="1"/>
  <c r="V19" i="1"/>
  <c r="V18" i="1"/>
  <c r="V17" i="1"/>
  <c r="V16" i="1"/>
  <c r="V15" i="1"/>
  <c r="V14" i="1"/>
  <c r="V13" i="1"/>
  <c r="V12" i="1"/>
  <c r="V11" i="1"/>
  <c r="V10" i="1"/>
  <c r="V9" i="1"/>
  <c r="V8" i="1"/>
  <c r="V7" i="1"/>
  <c r="V6" i="1"/>
  <c r="V5" i="1"/>
  <c r="V4" i="1"/>
  <c r="I72" i="1"/>
  <c r="Z54" i="16" l="1"/>
  <c r="G80" i="16"/>
  <c r="G80" i="14"/>
  <c r="Z54" i="14"/>
  <c r="Z55" i="11"/>
  <c r="G78" i="11"/>
  <c r="Z4" i="11"/>
  <c r="Z29" i="12"/>
  <c r="G79" i="12"/>
  <c r="Z4" i="12"/>
  <c r="G78" i="12"/>
  <c r="E80" i="11"/>
  <c r="G80" i="11" s="1"/>
  <c r="T54" i="11"/>
  <c r="Z54" i="11" s="1"/>
  <c r="Z5" i="10"/>
  <c r="N55" i="10"/>
  <c r="T55" i="10" s="1"/>
  <c r="M54" i="10"/>
  <c r="N54" i="10" s="1"/>
  <c r="X54" i="10"/>
  <c r="Y54" i="10" s="1"/>
  <c r="F80" i="10" s="1"/>
  <c r="Y55" i="10"/>
  <c r="Z56" i="10"/>
  <c r="E78" i="10"/>
  <c r="G78" i="10" s="1"/>
  <c r="T4" i="10"/>
  <c r="Z4" i="10" s="1"/>
  <c r="T4" i="8"/>
  <c r="Z4" i="8" s="1"/>
  <c r="E78" i="8"/>
  <c r="G78" i="8" s="1"/>
  <c r="Z5" i="8"/>
  <c r="E79" i="8"/>
  <c r="G79" i="8" s="1"/>
  <c r="T29" i="8"/>
  <c r="Z29" i="8" s="1"/>
  <c r="Z30" i="8"/>
  <c r="Z54" i="7"/>
  <c r="G80" i="7"/>
  <c r="N55" i="6"/>
  <c r="T55" i="6" s="1"/>
  <c r="M54" i="6"/>
  <c r="N54" i="6" s="1"/>
  <c r="X54" i="6"/>
  <c r="Y54" i="6" s="1"/>
  <c r="F80" i="6" s="1"/>
  <c r="Y55" i="6"/>
  <c r="R6" i="5"/>
  <c r="K6" i="5"/>
  <c r="L6" i="5" s="1"/>
  <c r="K55" i="5"/>
  <c r="L54" i="5"/>
  <c r="R55" i="5"/>
  <c r="L29" i="5"/>
  <c r="R30" i="5"/>
  <c r="K30" i="5"/>
  <c r="R56" i="5"/>
  <c r="K56" i="5"/>
  <c r="L55" i="5"/>
  <c r="K7" i="5"/>
  <c r="R7" i="5"/>
  <c r="J57" i="5"/>
  <c r="L4" i="5"/>
  <c r="K5" i="5"/>
  <c r="L5" i="5" s="1"/>
  <c r="R5" i="5"/>
  <c r="J31" i="5"/>
  <c r="J8" i="5"/>
  <c r="D69" i="1"/>
  <c r="D63" i="1"/>
  <c r="D57" i="1"/>
  <c r="E67" i="1"/>
  <c r="E61" i="1"/>
  <c r="E55" i="1"/>
  <c r="E54" i="1"/>
  <c r="E60" i="1"/>
  <c r="E72" i="1"/>
  <c r="D62" i="1"/>
  <c r="D54" i="1"/>
  <c r="D72" i="1"/>
  <c r="D60" i="1"/>
  <c r="E71" i="1"/>
  <c r="E65" i="1"/>
  <c r="E59" i="1"/>
  <c r="D71" i="1"/>
  <c r="D65" i="1"/>
  <c r="D59" i="1"/>
  <c r="E70" i="1"/>
  <c r="E58" i="1"/>
  <c r="D67" i="1"/>
  <c r="D61" i="1"/>
  <c r="D55" i="1"/>
  <c r="E66" i="1"/>
  <c r="E64" i="1"/>
  <c r="E57" i="1"/>
  <c r="D66" i="1"/>
  <c r="D70" i="1"/>
  <c r="D64" i="1"/>
  <c r="D58" i="1"/>
  <c r="E69" i="1"/>
  <c r="E63" i="1"/>
  <c r="E68" i="1"/>
  <c r="E62" i="1"/>
  <c r="E56" i="1"/>
  <c r="D68" i="1"/>
  <c r="D56" i="1"/>
  <c r="I47" i="1"/>
  <c r="I22" i="1"/>
  <c r="Z55" i="10" l="1"/>
  <c r="E80" i="10"/>
  <c r="G80" i="10" s="1"/>
  <c r="T54" i="10"/>
  <c r="Z54" i="10" s="1"/>
  <c r="E80" i="6"/>
  <c r="G80" i="6" s="1"/>
  <c r="T54" i="6"/>
  <c r="Z54" i="6" s="1"/>
  <c r="Z55" i="6"/>
  <c r="S6" i="5"/>
  <c r="W6" i="5" s="1"/>
  <c r="L30" i="5"/>
  <c r="R31" i="5"/>
  <c r="K31" i="5"/>
  <c r="J32" i="5"/>
  <c r="S55" i="5"/>
  <c r="W55" i="5" s="1"/>
  <c r="S54" i="5"/>
  <c r="W54" i="5" s="1"/>
  <c r="L7" i="5"/>
  <c r="R8" i="5"/>
  <c r="K8" i="5"/>
  <c r="J9" i="5"/>
  <c r="L56" i="5"/>
  <c r="R57" i="5"/>
  <c r="K57" i="5"/>
  <c r="J58" i="5"/>
  <c r="S29" i="5"/>
  <c r="W29" i="5" s="1"/>
  <c r="S4" i="5"/>
  <c r="W4" i="5" s="1"/>
  <c r="S5" i="5"/>
  <c r="W5" i="5" s="1"/>
  <c r="F69" i="1"/>
  <c r="H69" i="1" s="1"/>
  <c r="I69" i="1" s="1"/>
  <c r="F63" i="1"/>
  <c r="H63" i="1" s="1"/>
  <c r="I63" i="1" s="1"/>
  <c r="F57" i="1"/>
  <c r="H57" i="1" s="1"/>
  <c r="I57" i="1" s="1"/>
  <c r="F61" i="1"/>
  <c r="H61" i="1" s="1"/>
  <c r="I61" i="1" s="1"/>
  <c r="F67" i="1"/>
  <c r="H67" i="1" s="1"/>
  <c r="I67" i="1" s="1"/>
  <c r="F55" i="1"/>
  <c r="H55" i="1" s="1"/>
  <c r="I55" i="1" s="1"/>
  <c r="F65" i="1"/>
  <c r="H65" i="1" s="1"/>
  <c r="I65" i="1" s="1"/>
  <c r="F72" i="1"/>
  <c r="F60" i="1"/>
  <c r="H60" i="1" s="1"/>
  <c r="I60" i="1" s="1"/>
  <c r="F54" i="1"/>
  <c r="H54" i="1" s="1"/>
  <c r="I54" i="1" s="1"/>
  <c r="J55" i="1" s="1"/>
  <c r="R55" i="1" s="1"/>
  <c r="F66" i="1"/>
  <c r="H66" i="1" s="1"/>
  <c r="I66" i="1" s="1"/>
  <c r="F58" i="1"/>
  <c r="H58" i="1" s="1"/>
  <c r="I58" i="1" s="1"/>
  <c r="F59" i="1"/>
  <c r="H59" i="1" s="1"/>
  <c r="I59" i="1" s="1"/>
  <c r="D73" i="1"/>
  <c r="F64" i="1"/>
  <c r="H64" i="1" s="1"/>
  <c r="I64" i="1" s="1"/>
  <c r="F71" i="1"/>
  <c r="H71" i="1" s="1"/>
  <c r="I71" i="1" s="1"/>
  <c r="F70" i="1"/>
  <c r="H70" i="1" s="1"/>
  <c r="I70" i="1" s="1"/>
  <c r="F56" i="1"/>
  <c r="H56" i="1" s="1"/>
  <c r="I56" i="1" s="1"/>
  <c r="E73" i="1"/>
  <c r="F68" i="1"/>
  <c r="H68" i="1" s="1"/>
  <c r="I68" i="1" s="1"/>
  <c r="F62" i="1"/>
  <c r="H62" i="1" s="1"/>
  <c r="I62" i="1" s="1"/>
  <c r="D48" i="1"/>
  <c r="F29" i="1"/>
  <c r="H29" i="1" s="1"/>
  <c r="K29" i="1" s="1"/>
  <c r="F30" i="1"/>
  <c r="H30" i="1" s="1"/>
  <c r="I30" i="1" s="1"/>
  <c r="F31" i="1"/>
  <c r="H31" i="1" s="1"/>
  <c r="I31" i="1" s="1"/>
  <c r="F32" i="1"/>
  <c r="H32" i="1" s="1"/>
  <c r="I32" i="1" s="1"/>
  <c r="F33" i="1"/>
  <c r="H33" i="1" s="1"/>
  <c r="I33" i="1" s="1"/>
  <c r="F34" i="1"/>
  <c r="H34" i="1" s="1"/>
  <c r="I34" i="1" s="1"/>
  <c r="F35" i="1"/>
  <c r="H35" i="1" s="1"/>
  <c r="I35" i="1" s="1"/>
  <c r="F36" i="1"/>
  <c r="H36" i="1" s="1"/>
  <c r="I36" i="1" s="1"/>
  <c r="F37" i="1"/>
  <c r="H37" i="1" s="1"/>
  <c r="I37" i="1" s="1"/>
  <c r="F38" i="1"/>
  <c r="H38" i="1" s="1"/>
  <c r="I38" i="1" s="1"/>
  <c r="F39" i="1"/>
  <c r="H39" i="1" s="1"/>
  <c r="I39" i="1" s="1"/>
  <c r="F40" i="1"/>
  <c r="H40" i="1" s="1"/>
  <c r="I40" i="1" s="1"/>
  <c r="F41" i="1"/>
  <c r="H41" i="1" s="1"/>
  <c r="I41" i="1" s="1"/>
  <c r="F42" i="1"/>
  <c r="H42" i="1" s="1"/>
  <c r="I42" i="1" s="1"/>
  <c r="F43" i="1"/>
  <c r="H43" i="1" s="1"/>
  <c r="I43" i="1" s="1"/>
  <c r="F44" i="1"/>
  <c r="H44" i="1" s="1"/>
  <c r="I44" i="1" s="1"/>
  <c r="F45" i="1"/>
  <c r="H45" i="1" s="1"/>
  <c r="I45" i="1" s="1"/>
  <c r="F46" i="1"/>
  <c r="H46" i="1" s="1"/>
  <c r="I46" i="1" s="1"/>
  <c r="F47" i="1"/>
  <c r="F21" i="1"/>
  <c r="H21" i="1" s="1"/>
  <c r="I21" i="1" s="1"/>
  <c r="S56" i="5" l="1"/>
  <c r="W56" i="5" s="1"/>
  <c r="S7" i="5"/>
  <c r="W7" i="5" s="1"/>
  <c r="S30" i="5"/>
  <c r="W30" i="5" s="1"/>
  <c r="R58" i="5"/>
  <c r="K58" i="5"/>
  <c r="L57" i="5"/>
  <c r="J59" i="5"/>
  <c r="L8" i="5"/>
  <c r="R9" i="5"/>
  <c r="K9" i="5"/>
  <c r="J10" i="5"/>
  <c r="L31" i="5"/>
  <c r="R32" i="5"/>
  <c r="K32" i="5"/>
  <c r="J33" i="5"/>
  <c r="K54" i="1"/>
  <c r="L54" i="1" s="1"/>
  <c r="S54" i="1" s="1"/>
  <c r="W54" i="1" s="1"/>
  <c r="F10" i="1"/>
  <c r="H10" i="1" s="1"/>
  <c r="I10" i="1" s="1"/>
  <c r="F9" i="1"/>
  <c r="H9" i="1" s="1"/>
  <c r="I9" i="1" s="1"/>
  <c r="K55" i="1"/>
  <c r="J56" i="1"/>
  <c r="R56" i="1" s="1"/>
  <c r="F16" i="1"/>
  <c r="H16" i="1" s="1"/>
  <c r="I16" i="1" s="1"/>
  <c r="F22" i="1"/>
  <c r="I29" i="1"/>
  <c r="J30" i="1" s="1"/>
  <c r="E48" i="1"/>
  <c r="F4" i="1"/>
  <c r="H4" i="1" s="1"/>
  <c r="F18" i="1"/>
  <c r="H18" i="1" s="1"/>
  <c r="I18" i="1" s="1"/>
  <c r="F6" i="1"/>
  <c r="H6" i="1" s="1"/>
  <c r="I6" i="1" s="1"/>
  <c r="F15" i="1"/>
  <c r="H15" i="1" s="1"/>
  <c r="I15" i="1" s="1"/>
  <c r="F20" i="1"/>
  <c r="H20" i="1" s="1"/>
  <c r="I20" i="1" s="1"/>
  <c r="F8" i="1"/>
  <c r="H8" i="1" s="1"/>
  <c r="I8" i="1" s="1"/>
  <c r="F19" i="1"/>
  <c r="H19" i="1" s="1"/>
  <c r="I19" i="1" s="1"/>
  <c r="F13" i="1"/>
  <c r="H13" i="1" s="1"/>
  <c r="I13" i="1" s="1"/>
  <c r="F7" i="1"/>
  <c r="H7" i="1" s="1"/>
  <c r="I7" i="1" s="1"/>
  <c r="F17" i="1"/>
  <c r="H17" i="1" s="1"/>
  <c r="I17" i="1" s="1"/>
  <c r="F5" i="1"/>
  <c r="H5" i="1" s="1"/>
  <c r="I5" i="1" s="1"/>
  <c r="F14" i="1"/>
  <c r="H14" i="1" s="1"/>
  <c r="I14" i="1" s="1"/>
  <c r="F12" i="1"/>
  <c r="H12" i="1" s="1"/>
  <c r="I12" i="1" s="1"/>
  <c r="F11" i="1"/>
  <c r="H11" i="1" s="1"/>
  <c r="I11" i="1" s="1"/>
  <c r="S31" i="5" l="1"/>
  <c r="W31" i="5" s="1"/>
  <c r="S8" i="5"/>
  <c r="W8" i="5" s="1"/>
  <c r="L32" i="5"/>
  <c r="R33" i="5"/>
  <c r="K33" i="5"/>
  <c r="J34" i="5"/>
  <c r="L9" i="5"/>
  <c r="R10" i="5"/>
  <c r="K10" i="5"/>
  <c r="J11" i="5"/>
  <c r="L58" i="5"/>
  <c r="K59" i="5"/>
  <c r="R59" i="5"/>
  <c r="J60" i="5"/>
  <c r="S57" i="5"/>
  <c r="W57" i="5" s="1"/>
  <c r="R30" i="1"/>
  <c r="L55" i="1"/>
  <c r="S55" i="1" s="1"/>
  <c r="W55" i="1" s="1"/>
  <c r="K56" i="1"/>
  <c r="J57" i="1"/>
  <c r="R57" i="1" s="1"/>
  <c r="K30" i="1"/>
  <c r="L29" i="1"/>
  <c r="J31" i="1"/>
  <c r="R31" i="1" s="1"/>
  <c r="I4" i="1"/>
  <c r="J5" i="1" s="1"/>
  <c r="R5" i="1" s="1"/>
  <c r="K4" i="1"/>
  <c r="E23" i="1"/>
  <c r="S9" i="5" l="1"/>
  <c r="W9" i="5" s="1"/>
  <c r="R60" i="5"/>
  <c r="K60" i="5"/>
  <c r="L59" i="5"/>
  <c r="J61" i="5"/>
  <c r="L33" i="5"/>
  <c r="R34" i="5"/>
  <c r="K34" i="5"/>
  <c r="J35" i="5"/>
  <c r="S32" i="5"/>
  <c r="W32" i="5" s="1"/>
  <c r="L10" i="5"/>
  <c r="K11" i="5"/>
  <c r="R11" i="5"/>
  <c r="J12" i="5"/>
  <c r="S58" i="5"/>
  <c r="W58" i="5" s="1"/>
  <c r="S29" i="1"/>
  <c r="W29" i="1" s="1"/>
  <c r="L56" i="1"/>
  <c r="S56" i="1" s="1"/>
  <c r="W56" i="1" s="1"/>
  <c r="K57" i="1"/>
  <c r="J58" i="1"/>
  <c r="R58" i="1" s="1"/>
  <c r="J32" i="1"/>
  <c r="R32" i="1" s="1"/>
  <c r="K31" i="1"/>
  <c r="L30" i="1"/>
  <c r="L4" i="1"/>
  <c r="K5" i="1"/>
  <c r="J6" i="1"/>
  <c r="R6" i="1" s="1"/>
  <c r="S10" i="5" l="1"/>
  <c r="W10" i="5" s="1"/>
  <c r="L11" i="5"/>
  <c r="R12" i="5"/>
  <c r="K12" i="5"/>
  <c r="J13" i="5"/>
  <c r="S33" i="5"/>
  <c r="W33" i="5" s="1"/>
  <c r="L34" i="5"/>
  <c r="R35" i="5"/>
  <c r="K35" i="5"/>
  <c r="J36" i="5"/>
  <c r="L60" i="5"/>
  <c r="R61" i="5"/>
  <c r="K61" i="5"/>
  <c r="J62" i="5"/>
  <c r="S59" i="5"/>
  <c r="W59" i="5" s="1"/>
  <c r="S30" i="1"/>
  <c r="W30" i="1" s="1"/>
  <c r="S4" i="1"/>
  <c r="W4" i="1" s="1"/>
  <c r="K58" i="1"/>
  <c r="L57" i="1"/>
  <c r="S57" i="1" s="1"/>
  <c r="W57" i="1" s="1"/>
  <c r="J59" i="1"/>
  <c r="R59" i="1" s="1"/>
  <c r="L31" i="1"/>
  <c r="J33" i="1"/>
  <c r="R33" i="1" s="1"/>
  <c r="K32" i="1"/>
  <c r="J7" i="1"/>
  <c r="R7" i="1" s="1"/>
  <c r="L5" i="1"/>
  <c r="K6" i="1"/>
  <c r="L12" i="5" l="1"/>
  <c r="R13" i="5"/>
  <c r="K13" i="5"/>
  <c r="J14" i="5"/>
  <c r="R62" i="5"/>
  <c r="K62" i="5"/>
  <c r="L61" i="5"/>
  <c r="J63" i="5"/>
  <c r="L35" i="5"/>
  <c r="R36" i="5"/>
  <c r="K36" i="5"/>
  <c r="J37" i="5"/>
  <c r="S11" i="5"/>
  <c r="W11" i="5" s="1"/>
  <c r="S60" i="5"/>
  <c r="W60" i="5" s="1"/>
  <c r="S34" i="5"/>
  <c r="W34" i="5" s="1"/>
  <c r="S31" i="1"/>
  <c r="W31" i="1" s="1"/>
  <c r="S5" i="1"/>
  <c r="W5" i="1" s="1"/>
  <c r="K59" i="1"/>
  <c r="L58" i="1"/>
  <c r="S58" i="1" s="1"/>
  <c r="W58" i="1" s="1"/>
  <c r="J60" i="1"/>
  <c r="R60" i="1" s="1"/>
  <c r="J34" i="1"/>
  <c r="R34" i="1" s="1"/>
  <c r="L32" i="1"/>
  <c r="K33" i="1"/>
  <c r="J8" i="1"/>
  <c r="R8" i="1" s="1"/>
  <c r="L6" i="1"/>
  <c r="K7" i="1"/>
  <c r="L36" i="5" l="1"/>
  <c r="R37" i="5"/>
  <c r="K37" i="5"/>
  <c r="J38" i="5"/>
  <c r="L62" i="5"/>
  <c r="K63" i="5"/>
  <c r="R63" i="5"/>
  <c r="J64" i="5"/>
  <c r="L13" i="5"/>
  <c r="R14" i="5"/>
  <c r="K14" i="5"/>
  <c r="J15" i="5"/>
  <c r="S61" i="5"/>
  <c r="W61" i="5" s="1"/>
  <c r="S35" i="5"/>
  <c r="W35" i="5" s="1"/>
  <c r="S12" i="5"/>
  <c r="W12" i="5" s="1"/>
  <c r="S32" i="1"/>
  <c r="W32" i="1" s="1"/>
  <c r="S6" i="1"/>
  <c r="W6" i="1" s="1"/>
  <c r="L59" i="1"/>
  <c r="S59" i="1" s="1"/>
  <c r="W59" i="1" s="1"/>
  <c r="K60" i="1"/>
  <c r="J61" i="1"/>
  <c r="R61" i="1" s="1"/>
  <c r="K34" i="1"/>
  <c r="J35" i="1"/>
  <c r="R35" i="1" s="1"/>
  <c r="L33" i="1"/>
  <c r="J9" i="1"/>
  <c r="R9" i="1" s="1"/>
  <c r="L7" i="1"/>
  <c r="K8" i="1"/>
  <c r="S13" i="5" l="1"/>
  <c r="W13" i="5" s="1"/>
  <c r="S62" i="5"/>
  <c r="W62" i="5" s="1"/>
  <c r="L14" i="5"/>
  <c r="R15" i="5"/>
  <c r="K15" i="5"/>
  <c r="J16" i="5"/>
  <c r="R64" i="5"/>
  <c r="K64" i="5"/>
  <c r="L63" i="5"/>
  <c r="J65" i="5"/>
  <c r="L37" i="5"/>
  <c r="R38" i="5"/>
  <c r="K38" i="5"/>
  <c r="J39" i="5"/>
  <c r="S36" i="5"/>
  <c r="W36" i="5" s="1"/>
  <c r="S33" i="1"/>
  <c r="W33" i="1" s="1"/>
  <c r="S7" i="1"/>
  <c r="W7" i="1" s="1"/>
  <c r="L60" i="1"/>
  <c r="S60" i="1" s="1"/>
  <c r="W60" i="1" s="1"/>
  <c r="K61" i="1"/>
  <c r="J62" i="1"/>
  <c r="R62" i="1" s="1"/>
  <c r="L34" i="1"/>
  <c r="K35" i="1"/>
  <c r="J36" i="1"/>
  <c r="R36" i="1" s="1"/>
  <c r="J10" i="1"/>
  <c r="R10" i="1" s="1"/>
  <c r="L8" i="1"/>
  <c r="K9" i="1"/>
  <c r="L38" i="5" l="1"/>
  <c r="R39" i="5"/>
  <c r="K39" i="5"/>
  <c r="J40" i="5"/>
  <c r="L64" i="5"/>
  <c r="R65" i="5"/>
  <c r="K65" i="5"/>
  <c r="J66" i="5"/>
  <c r="L15" i="5"/>
  <c r="R16" i="5"/>
  <c r="K16" i="5"/>
  <c r="J17" i="5"/>
  <c r="S63" i="5"/>
  <c r="W63" i="5" s="1"/>
  <c r="S37" i="5"/>
  <c r="W37" i="5" s="1"/>
  <c r="S14" i="5"/>
  <c r="W14" i="5" s="1"/>
  <c r="S34" i="1"/>
  <c r="W34" i="1" s="1"/>
  <c r="S8" i="1"/>
  <c r="W8" i="1" s="1"/>
  <c r="L61" i="1"/>
  <c r="S61" i="1" s="1"/>
  <c r="W61" i="1" s="1"/>
  <c r="K62" i="1"/>
  <c r="J63" i="1"/>
  <c r="R63" i="1" s="1"/>
  <c r="K36" i="1"/>
  <c r="J37" i="1"/>
  <c r="R37" i="1" s="1"/>
  <c r="L35" i="1"/>
  <c r="J11" i="1"/>
  <c r="R11" i="1" s="1"/>
  <c r="K10" i="1"/>
  <c r="L9" i="1"/>
  <c r="S15" i="5" l="1"/>
  <c r="W15" i="5" s="1"/>
  <c r="L16" i="5"/>
  <c r="R17" i="5"/>
  <c r="K17" i="5"/>
  <c r="J18" i="5"/>
  <c r="R66" i="5"/>
  <c r="K66" i="5"/>
  <c r="L65" i="5"/>
  <c r="J67" i="5"/>
  <c r="L39" i="5"/>
  <c r="R40" i="5"/>
  <c r="K40" i="5"/>
  <c r="J41" i="5"/>
  <c r="S64" i="5"/>
  <c r="W64" i="5" s="1"/>
  <c r="S38" i="5"/>
  <c r="W38" i="5" s="1"/>
  <c r="S35" i="1"/>
  <c r="W35" i="1" s="1"/>
  <c r="S9" i="1"/>
  <c r="W9" i="1" s="1"/>
  <c r="L62" i="1"/>
  <c r="S62" i="1" s="1"/>
  <c r="W62" i="1" s="1"/>
  <c r="K63" i="1"/>
  <c r="J64" i="1"/>
  <c r="R64" i="1" s="1"/>
  <c r="J38" i="1"/>
  <c r="R38" i="1" s="1"/>
  <c r="L36" i="1"/>
  <c r="K37" i="1"/>
  <c r="J12" i="1"/>
  <c r="R12" i="1" s="1"/>
  <c r="K11" i="1"/>
  <c r="L10" i="1"/>
  <c r="S39" i="5" l="1"/>
  <c r="W39" i="5" s="1"/>
  <c r="S16" i="5"/>
  <c r="W16" i="5" s="1"/>
  <c r="L66" i="5"/>
  <c r="K67" i="5"/>
  <c r="R67" i="5"/>
  <c r="J68" i="5"/>
  <c r="L17" i="5"/>
  <c r="R18" i="5"/>
  <c r="K18" i="5"/>
  <c r="J19" i="5"/>
  <c r="L40" i="5"/>
  <c r="R41" i="5"/>
  <c r="K41" i="5"/>
  <c r="J42" i="5"/>
  <c r="S65" i="5"/>
  <c r="W65" i="5" s="1"/>
  <c r="S36" i="1"/>
  <c r="W36" i="1" s="1"/>
  <c r="S10" i="1"/>
  <c r="W10" i="1" s="1"/>
  <c r="K64" i="1"/>
  <c r="L63" i="1"/>
  <c r="S63" i="1" s="1"/>
  <c r="W63" i="1" s="1"/>
  <c r="J65" i="1"/>
  <c r="R65" i="1" s="1"/>
  <c r="J39" i="1"/>
  <c r="R39" i="1" s="1"/>
  <c r="L37" i="1"/>
  <c r="K38" i="1"/>
  <c r="J13" i="1"/>
  <c r="R13" i="1" s="1"/>
  <c r="K12" i="1"/>
  <c r="L11" i="1"/>
  <c r="L41" i="5" l="1"/>
  <c r="R42" i="5"/>
  <c r="K42" i="5"/>
  <c r="J43" i="5"/>
  <c r="R68" i="5"/>
  <c r="K68" i="5"/>
  <c r="L67" i="5"/>
  <c r="J69" i="5"/>
  <c r="L18" i="5"/>
  <c r="R19" i="5"/>
  <c r="K19" i="5"/>
  <c r="J20" i="5"/>
  <c r="S40" i="5"/>
  <c r="W40" i="5" s="1"/>
  <c r="S17" i="5"/>
  <c r="W17" i="5" s="1"/>
  <c r="S66" i="5"/>
  <c r="W66" i="5" s="1"/>
  <c r="S37" i="1"/>
  <c r="W37" i="1" s="1"/>
  <c r="S11" i="1"/>
  <c r="W11" i="1" s="1"/>
  <c r="K65" i="1"/>
  <c r="L64" i="1"/>
  <c r="S64" i="1" s="1"/>
  <c r="W64" i="1" s="1"/>
  <c r="J66" i="1"/>
  <c r="R66" i="1" s="1"/>
  <c r="K39" i="1"/>
  <c r="L38" i="1"/>
  <c r="J40" i="1"/>
  <c r="R40" i="1" s="1"/>
  <c r="J14" i="1"/>
  <c r="R14" i="1" s="1"/>
  <c r="K13" i="1"/>
  <c r="L12" i="1"/>
  <c r="L19" i="5" l="1"/>
  <c r="R20" i="5"/>
  <c r="K20" i="5"/>
  <c r="J21" i="5"/>
  <c r="L68" i="5"/>
  <c r="R69" i="5"/>
  <c r="K69" i="5"/>
  <c r="J70" i="5"/>
  <c r="L42" i="5"/>
  <c r="R43" i="5"/>
  <c r="K43" i="5"/>
  <c r="J44" i="5"/>
  <c r="S67" i="5"/>
  <c r="W67" i="5" s="1"/>
  <c r="S18" i="5"/>
  <c r="W18" i="5" s="1"/>
  <c r="S41" i="5"/>
  <c r="W41" i="5" s="1"/>
  <c r="S38" i="1"/>
  <c r="W38" i="1" s="1"/>
  <c r="S12" i="1"/>
  <c r="W12" i="1" s="1"/>
  <c r="L65" i="1"/>
  <c r="S65" i="1" s="1"/>
  <c r="W65" i="1" s="1"/>
  <c r="K66" i="1"/>
  <c r="J67" i="1"/>
  <c r="R67" i="1" s="1"/>
  <c r="L39" i="1"/>
  <c r="K40" i="1"/>
  <c r="J41" i="1"/>
  <c r="R41" i="1" s="1"/>
  <c r="J15" i="1"/>
  <c r="R15" i="1" s="1"/>
  <c r="K14" i="1"/>
  <c r="L13" i="1"/>
  <c r="K44" i="5" l="1"/>
  <c r="R44" i="5"/>
  <c r="L43" i="5"/>
  <c r="J45" i="5"/>
  <c r="R70" i="5"/>
  <c r="K70" i="5"/>
  <c r="L69" i="5"/>
  <c r="J71" i="5"/>
  <c r="L20" i="5"/>
  <c r="R21" i="5"/>
  <c r="K21" i="5"/>
  <c r="J22" i="5"/>
  <c r="S42" i="5"/>
  <c r="W42" i="5" s="1"/>
  <c r="S68" i="5"/>
  <c r="W68" i="5" s="1"/>
  <c r="S19" i="5"/>
  <c r="W19" i="5" s="1"/>
  <c r="S39" i="1"/>
  <c r="W39" i="1" s="1"/>
  <c r="S13" i="1"/>
  <c r="W13" i="1" s="1"/>
  <c r="L66" i="1"/>
  <c r="S66" i="1" s="1"/>
  <c r="W66" i="1" s="1"/>
  <c r="K67" i="1"/>
  <c r="J68" i="1"/>
  <c r="R68" i="1" s="1"/>
  <c r="L40" i="1"/>
  <c r="K41" i="1"/>
  <c r="J42" i="1"/>
  <c r="R42" i="1" s="1"/>
  <c r="J16" i="1"/>
  <c r="R16" i="1" s="1"/>
  <c r="K15" i="1"/>
  <c r="L14" i="1"/>
  <c r="S20" i="5" l="1"/>
  <c r="W20" i="5" s="1"/>
  <c r="L21" i="5"/>
  <c r="R22" i="5"/>
  <c r="K22" i="5"/>
  <c r="L22" i="5" s="1"/>
  <c r="L70" i="5"/>
  <c r="K71" i="5"/>
  <c r="R71" i="5"/>
  <c r="J72" i="5"/>
  <c r="L44" i="5"/>
  <c r="K45" i="5"/>
  <c r="R45" i="5"/>
  <c r="J46" i="5"/>
  <c r="S69" i="5"/>
  <c r="W69" i="5" s="1"/>
  <c r="S43" i="5"/>
  <c r="W43" i="5" s="1"/>
  <c r="S40" i="1"/>
  <c r="W40" i="1" s="1"/>
  <c r="S14" i="1"/>
  <c r="W14" i="1" s="1"/>
  <c r="L67" i="1"/>
  <c r="S67" i="1" s="1"/>
  <c r="W67" i="1" s="1"/>
  <c r="K68" i="1"/>
  <c r="J69" i="1"/>
  <c r="R69" i="1" s="1"/>
  <c r="K42" i="1"/>
  <c r="J43" i="1"/>
  <c r="R43" i="1" s="1"/>
  <c r="L41" i="1"/>
  <c r="J17" i="1"/>
  <c r="R17" i="1" s="1"/>
  <c r="L15" i="1"/>
  <c r="K16" i="1"/>
  <c r="S21" i="5" l="1"/>
  <c r="W21" i="5" s="1"/>
  <c r="S44" i="5"/>
  <c r="W44" i="5" s="1"/>
  <c r="S70" i="5"/>
  <c r="W70" i="5" s="1"/>
  <c r="L45" i="5"/>
  <c r="K46" i="5"/>
  <c r="R46" i="5"/>
  <c r="J47" i="5"/>
  <c r="R72" i="5"/>
  <c r="K72" i="5"/>
  <c r="L72" i="5" s="1"/>
  <c r="L71" i="5"/>
  <c r="M22" i="5"/>
  <c r="N22" i="5" s="1"/>
  <c r="T22" i="5" s="1"/>
  <c r="S22" i="5"/>
  <c r="W22" i="5" s="1"/>
  <c r="X22" i="5" s="1"/>
  <c r="S41" i="1"/>
  <c r="W41" i="1" s="1"/>
  <c r="S15" i="1"/>
  <c r="W15" i="1" s="1"/>
  <c r="L68" i="1"/>
  <c r="S68" i="1" s="1"/>
  <c r="W68" i="1" s="1"/>
  <c r="K69" i="1"/>
  <c r="J70" i="1"/>
  <c r="R70" i="1" s="1"/>
  <c r="K43" i="1"/>
  <c r="L42" i="1"/>
  <c r="J44" i="1"/>
  <c r="R44" i="1" s="1"/>
  <c r="J18" i="1"/>
  <c r="R18" i="1" s="1"/>
  <c r="L16" i="1"/>
  <c r="K17" i="1"/>
  <c r="M72" i="5" l="1"/>
  <c r="N72" i="5" s="1"/>
  <c r="T72" i="5" s="1"/>
  <c r="S72" i="5"/>
  <c r="W72" i="5" s="1"/>
  <c r="X72" i="5" s="1"/>
  <c r="Y22" i="5"/>
  <c r="Z22" i="5" s="1"/>
  <c r="X21" i="5"/>
  <c r="S45" i="5"/>
  <c r="W45" i="5" s="1"/>
  <c r="L46" i="5"/>
  <c r="K47" i="5"/>
  <c r="L47" i="5" s="1"/>
  <c r="R47" i="5"/>
  <c r="M21" i="5"/>
  <c r="S71" i="5"/>
  <c r="W71" i="5" s="1"/>
  <c r="S42" i="1"/>
  <c r="W42" i="1" s="1"/>
  <c r="S16" i="1"/>
  <c r="W16" i="1" s="1"/>
  <c r="K70" i="1"/>
  <c r="L69" i="1"/>
  <c r="S69" i="1" s="1"/>
  <c r="W69" i="1" s="1"/>
  <c r="J71" i="1"/>
  <c r="R71" i="1" s="1"/>
  <c r="K44" i="1"/>
  <c r="L43" i="1"/>
  <c r="J45" i="1"/>
  <c r="R45" i="1" s="1"/>
  <c r="J19" i="1"/>
  <c r="R19" i="1" s="1"/>
  <c r="L17" i="1"/>
  <c r="K18" i="1"/>
  <c r="M71" i="5" l="1"/>
  <c r="S46" i="5"/>
  <c r="W46" i="5" s="1"/>
  <c r="N21" i="5"/>
  <c r="T21" i="5" s="1"/>
  <c r="M20" i="5"/>
  <c r="Y72" i="5"/>
  <c r="X71" i="5"/>
  <c r="Z72" i="5"/>
  <c r="M47" i="5"/>
  <c r="N47" i="5" s="1"/>
  <c r="T47" i="5" s="1"/>
  <c r="S47" i="5"/>
  <c r="W47" i="5" s="1"/>
  <c r="X47" i="5" s="1"/>
  <c r="X20" i="5"/>
  <c r="Y21" i="5"/>
  <c r="S43" i="1"/>
  <c r="W43" i="1" s="1"/>
  <c r="S17" i="1"/>
  <c r="W17" i="1" s="1"/>
  <c r="K71" i="1"/>
  <c r="L70" i="1"/>
  <c r="S70" i="1" s="1"/>
  <c r="W70" i="1" s="1"/>
  <c r="J72" i="1"/>
  <c r="R72" i="1" s="1"/>
  <c r="L44" i="1"/>
  <c r="J46" i="1"/>
  <c r="R46" i="1" s="1"/>
  <c r="K45" i="1"/>
  <c r="J20" i="1"/>
  <c r="R20" i="1" s="1"/>
  <c r="L18" i="1"/>
  <c r="K19" i="1"/>
  <c r="M46" i="5" l="1"/>
  <c r="Z21" i="5"/>
  <c r="X70" i="5"/>
  <c r="Y71" i="5"/>
  <c r="Y47" i="5"/>
  <c r="Z47" i="5" s="1"/>
  <c r="X46" i="5"/>
  <c r="X19" i="5"/>
  <c r="Y20" i="5"/>
  <c r="N46" i="5"/>
  <c r="T46" i="5" s="1"/>
  <c r="M45" i="5"/>
  <c r="N20" i="5"/>
  <c r="T20" i="5" s="1"/>
  <c r="M19" i="5"/>
  <c r="N71" i="5"/>
  <c r="T71" i="5" s="1"/>
  <c r="M70" i="5"/>
  <c r="S44" i="1"/>
  <c r="W44" i="1" s="1"/>
  <c r="S18" i="1"/>
  <c r="W18" i="1" s="1"/>
  <c r="L71" i="1"/>
  <c r="S71" i="1" s="1"/>
  <c r="W71" i="1" s="1"/>
  <c r="K72" i="1"/>
  <c r="L72" i="1" s="1"/>
  <c r="K46" i="1"/>
  <c r="L45" i="1"/>
  <c r="J47" i="1"/>
  <c r="R47" i="1" s="1"/>
  <c r="J21" i="1"/>
  <c r="R21" i="1" s="1"/>
  <c r="L19" i="1"/>
  <c r="K20" i="1"/>
  <c r="Z71" i="5" l="1"/>
  <c r="Z20" i="5"/>
  <c r="N45" i="5"/>
  <c r="T45" i="5" s="1"/>
  <c r="M44" i="5"/>
  <c r="X45" i="5"/>
  <c r="Y46" i="5"/>
  <c r="Z46" i="5" s="1"/>
  <c r="N19" i="5"/>
  <c r="T19" i="5" s="1"/>
  <c r="M18" i="5"/>
  <c r="N70" i="5"/>
  <c r="T70" i="5" s="1"/>
  <c r="M69" i="5"/>
  <c r="X18" i="5"/>
  <c r="Y19" i="5"/>
  <c r="X69" i="5"/>
  <c r="Y70" i="5"/>
  <c r="S45" i="1"/>
  <c r="W45" i="1" s="1"/>
  <c r="M72" i="1"/>
  <c r="N72" i="1" s="1"/>
  <c r="T72" i="1" s="1"/>
  <c r="S72" i="1"/>
  <c r="W72" i="1" s="1"/>
  <c r="X72" i="1" s="1"/>
  <c r="S19" i="1"/>
  <c r="W19" i="1" s="1"/>
  <c r="K47" i="1"/>
  <c r="L47" i="1" s="1"/>
  <c r="S47" i="1" s="1"/>
  <c r="W47" i="1" s="1"/>
  <c r="X47" i="1" s="1"/>
  <c r="L46" i="1"/>
  <c r="S46" i="1" s="1"/>
  <c r="W46" i="1" s="1"/>
  <c r="J22" i="1"/>
  <c r="R22" i="1" s="1"/>
  <c r="K21" i="1"/>
  <c r="L20" i="1"/>
  <c r="S20" i="1" s="1"/>
  <c r="W20" i="1" s="1"/>
  <c r="Z19" i="5" l="1"/>
  <c r="Z70" i="5"/>
  <c r="N18" i="5"/>
  <c r="T18" i="5" s="1"/>
  <c r="M17" i="5"/>
  <c r="X44" i="5"/>
  <c r="Y45" i="5"/>
  <c r="Z45" i="5" s="1"/>
  <c r="X68" i="5"/>
  <c r="Y69" i="5"/>
  <c r="X17" i="5"/>
  <c r="Y18" i="5"/>
  <c r="N44" i="5"/>
  <c r="T44" i="5" s="1"/>
  <c r="M43" i="5"/>
  <c r="N69" i="5"/>
  <c r="T69" i="5" s="1"/>
  <c r="M68" i="5"/>
  <c r="M71" i="1"/>
  <c r="N71" i="1" s="1"/>
  <c r="T71" i="1" s="1"/>
  <c r="Y47" i="1"/>
  <c r="X46" i="1"/>
  <c r="Y72" i="1"/>
  <c r="Z72" i="1" s="1"/>
  <c r="X71" i="1"/>
  <c r="M47" i="1"/>
  <c r="N47" i="1" s="1"/>
  <c r="K22" i="1"/>
  <c r="L22" i="1" s="1"/>
  <c r="S22" i="1" s="1"/>
  <c r="W22" i="1" s="1"/>
  <c r="X22" i="1" s="1"/>
  <c r="L21" i="1"/>
  <c r="S21" i="1" s="1"/>
  <c r="W21" i="1" s="1"/>
  <c r="Z18" i="5" l="1"/>
  <c r="Z69" i="5"/>
  <c r="X16" i="5"/>
  <c r="Y17" i="5"/>
  <c r="X43" i="5"/>
  <c r="Y44" i="5"/>
  <c r="N43" i="5"/>
  <c r="T43" i="5" s="1"/>
  <c r="M42" i="5"/>
  <c r="N17" i="5"/>
  <c r="T17" i="5" s="1"/>
  <c r="M16" i="5"/>
  <c r="Z44" i="5"/>
  <c r="X67" i="5"/>
  <c r="Y68" i="5"/>
  <c r="N68" i="5"/>
  <c r="T68" i="5" s="1"/>
  <c r="M67" i="5"/>
  <c r="M70" i="1"/>
  <c r="M69" i="1" s="1"/>
  <c r="T47" i="1"/>
  <c r="Z47" i="1" s="1"/>
  <c r="X70" i="1"/>
  <c r="Y71" i="1"/>
  <c r="Z71" i="1" s="1"/>
  <c r="X45" i="1"/>
  <c r="Y46" i="1"/>
  <c r="X21" i="1"/>
  <c r="X20" i="1" s="1"/>
  <c r="X19" i="1" s="1"/>
  <c r="X18" i="1" s="1"/>
  <c r="X17" i="1" s="1"/>
  <c r="X16" i="1" s="1"/>
  <c r="X15" i="1" s="1"/>
  <c r="X14" i="1" s="1"/>
  <c r="X13" i="1" s="1"/>
  <c r="X12" i="1" s="1"/>
  <c r="X11" i="1" s="1"/>
  <c r="X10" i="1" s="1"/>
  <c r="X9" i="1" s="1"/>
  <c r="X8" i="1" s="1"/>
  <c r="M46" i="1"/>
  <c r="M22" i="1"/>
  <c r="N22" i="1" s="1"/>
  <c r="Z17" i="5" l="1"/>
  <c r="Y43" i="5"/>
  <c r="X42" i="5"/>
  <c r="N42" i="5"/>
  <c r="T42" i="5" s="1"/>
  <c r="M41" i="5"/>
  <c r="Z43" i="5"/>
  <c r="X15" i="5"/>
  <c r="Y16" i="5"/>
  <c r="X66" i="5"/>
  <c r="Y67" i="5"/>
  <c r="N67" i="5"/>
  <c r="T67" i="5" s="1"/>
  <c r="M66" i="5"/>
  <c r="Z68" i="5"/>
  <c r="N16" i="5"/>
  <c r="T16" i="5" s="1"/>
  <c r="M15" i="5"/>
  <c r="N70" i="1"/>
  <c r="T70" i="1" s="1"/>
  <c r="X44" i="1"/>
  <c r="Y45" i="1"/>
  <c r="X69" i="1"/>
  <c r="Y70" i="1"/>
  <c r="T22" i="1"/>
  <c r="Y9" i="1"/>
  <c r="X7" i="1"/>
  <c r="Y8" i="1"/>
  <c r="Y10" i="1"/>
  <c r="N69" i="1"/>
  <c r="T69" i="1" s="1"/>
  <c r="M68" i="1"/>
  <c r="N46" i="1"/>
  <c r="M45" i="1"/>
  <c r="M21" i="1"/>
  <c r="Z16" i="5" l="1"/>
  <c r="X65" i="5"/>
  <c r="Y66" i="5"/>
  <c r="N41" i="5"/>
  <c r="T41" i="5" s="1"/>
  <c r="M40" i="5"/>
  <c r="N66" i="5"/>
  <c r="T66" i="5" s="1"/>
  <c r="M65" i="5"/>
  <c r="N15" i="5"/>
  <c r="T15" i="5" s="1"/>
  <c r="M14" i="5"/>
  <c r="Z67" i="5"/>
  <c r="X14" i="5"/>
  <c r="Y15" i="5"/>
  <c r="Y42" i="5"/>
  <c r="Z42" i="5" s="1"/>
  <c r="X41" i="5"/>
  <c r="Z70" i="1"/>
  <c r="T46" i="1"/>
  <c r="Z46" i="1" s="1"/>
  <c r="Y69" i="1"/>
  <c r="Z69" i="1" s="1"/>
  <c r="X68" i="1"/>
  <c r="Y44" i="1"/>
  <c r="X43" i="1"/>
  <c r="X6" i="1"/>
  <c r="Y7" i="1"/>
  <c r="Y11" i="1"/>
  <c r="N68" i="1"/>
  <c r="T68" i="1" s="1"/>
  <c r="M67" i="1"/>
  <c r="N45" i="1"/>
  <c r="M44" i="1"/>
  <c r="N21" i="1"/>
  <c r="M20" i="1"/>
  <c r="X13" i="5" l="1"/>
  <c r="Y14" i="5"/>
  <c r="Z15" i="5"/>
  <c r="N40" i="5"/>
  <c r="T40" i="5" s="1"/>
  <c r="M39" i="5"/>
  <c r="N65" i="5"/>
  <c r="T65" i="5" s="1"/>
  <c r="M64" i="5"/>
  <c r="Y41" i="5"/>
  <c r="Z41" i="5" s="1"/>
  <c r="X40" i="5"/>
  <c r="N14" i="5"/>
  <c r="T14" i="5" s="1"/>
  <c r="Z14" i="5" s="1"/>
  <c r="M13" i="5"/>
  <c r="Z66" i="5"/>
  <c r="X64" i="5"/>
  <c r="Y65" i="5"/>
  <c r="X42" i="1"/>
  <c r="Y43" i="1"/>
  <c r="Y68" i="1"/>
  <c r="Z68" i="1" s="1"/>
  <c r="X67" i="1"/>
  <c r="T45" i="1"/>
  <c r="Z45" i="1" s="1"/>
  <c r="T21" i="1"/>
  <c r="X5" i="1"/>
  <c r="Y6" i="1"/>
  <c r="Y12" i="1"/>
  <c r="N67" i="1"/>
  <c r="T67" i="1" s="1"/>
  <c r="M66" i="1"/>
  <c r="N44" i="1"/>
  <c r="M43" i="1"/>
  <c r="M19" i="1"/>
  <c r="N20" i="1"/>
  <c r="N13" i="5" l="1"/>
  <c r="T13" i="5" s="1"/>
  <c r="M12" i="5"/>
  <c r="N39" i="5"/>
  <c r="T39" i="5" s="1"/>
  <c r="M38" i="5"/>
  <c r="N64" i="5"/>
  <c r="T64" i="5" s="1"/>
  <c r="M63" i="5"/>
  <c r="Z65" i="5"/>
  <c r="X63" i="5"/>
  <c r="Y64" i="5"/>
  <c r="Y40" i="5"/>
  <c r="Z40" i="5" s="1"/>
  <c r="X39" i="5"/>
  <c r="X12" i="5"/>
  <c r="Y13" i="5"/>
  <c r="T44" i="1"/>
  <c r="Z44" i="1" s="1"/>
  <c r="X66" i="1"/>
  <c r="Y67" i="1"/>
  <c r="Z67" i="1" s="1"/>
  <c r="X41" i="1"/>
  <c r="Y42" i="1"/>
  <c r="T20" i="1"/>
  <c r="X4" i="1"/>
  <c r="Y4" i="1" s="1"/>
  <c r="F78" i="1" s="1"/>
  <c r="Y5" i="1"/>
  <c r="Y13" i="1"/>
  <c r="N66" i="1"/>
  <c r="T66" i="1" s="1"/>
  <c r="M65" i="1"/>
  <c r="N43" i="1"/>
  <c r="M42" i="1"/>
  <c r="M18" i="1"/>
  <c r="N19" i="1"/>
  <c r="N12" i="5" l="1"/>
  <c r="T12" i="5" s="1"/>
  <c r="M11" i="5"/>
  <c r="N63" i="5"/>
  <c r="T63" i="5" s="1"/>
  <c r="M62" i="5"/>
  <c r="Z64" i="5"/>
  <c r="Z13" i="5"/>
  <c r="Y39" i="5"/>
  <c r="Z39" i="5" s="1"/>
  <c r="X38" i="5"/>
  <c r="X11" i="5"/>
  <c r="Y12" i="5"/>
  <c r="X62" i="5"/>
  <c r="Y63" i="5"/>
  <c r="N38" i="5"/>
  <c r="T38" i="5" s="1"/>
  <c r="M37" i="5"/>
  <c r="Y66" i="1"/>
  <c r="Z66" i="1" s="1"/>
  <c r="X65" i="1"/>
  <c r="T43" i="1"/>
  <c r="Z43" i="1" s="1"/>
  <c r="X40" i="1"/>
  <c r="Y41" i="1"/>
  <c r="T19" i="1"/>
  <c r="Y14" i="1"/>
  <c r="N65" i="1"/>
  <c r="T65" i="1" s="1"/>
  <c r="M64" i="1"/>
  <c r="M41" i="1"/>
  <c r="N42" i="1"/>
  <c r="M17" i="1"/>
  <c r="N18" i="1"/>
  <c r="Z63" i="5" l="1"/>
  <c r="X61" i="5"/>
  <c r="Y62" i="5"/>
  <c r="N37" i="5"/>
  <c r="T37" i="5" s="1"/>
  <c r="M36" i="5"/>
  <c r="Z12" i="5"/>
  <c r="N11" i="5"/>
  <c r="T11" i="5" s="1"/>
  <c r="M10" i="5"/>
  <c r="X10" i="5"/>
  <c r="Y11" i="5"/>
  <c r="Y38" i="5"/>
  <c r="Z38" i="5" s="1"/>
  <c r="X37" i="5"/>
  <c r="N62" i="5"/>
  <c r="T62" i="5" s="1"/>
  <c r="M61" i="5"/>
  <c r="Y40" i="1"/>
  <c r="X39" i="1"/>
  <c r="T42" i="1"/>
  <c r="Z42" i="1" s="1"/>
  <c r="X64" i="1"/>
  <c r="Y65" i="1"/>
  <c r="Z65" i="1" s="1"/>
  <c r="T18" i="1"/>
  <c r="Y15" i="1"/>
  <c r="N64" i="1"/>
  <c r="T64" i="1" s="1"/>
  <c r="M63" i="1"/>
  <c r="M40" i="1"/>
  <c r="N41" i="1"/>
  <c r="M16" i="1"/>
  <c r="N17" i="1"/>
  <c r="Y37" i="5" l="1"/>
  <c r="X36" i="5"/>
  <c r="N36" i="5"/>
  <c r="T36" i="5" s="1"/>
  <c r="M35" i="5"/>
  <c r="N10" i="5"/>
  <c r="T10" i="5" s="1"/>
  <c r="M9" i="5"/>
  <c r="Z37" i="5"/>
  <c r="N61" i="5"/>
  <c r="T61" i="5" s="1"/>
  <c r="Z61" i="5" s="1"/>
  <c r="M60" i="5"/>
  <c r="Z11" i="5"/>
  <c r="Z62" i="5"/>
  <c r="X9" i="5"/>
  <c r="Y10" i="5"/>
  <c r="X60" i="5"/>
  <c r="Y61" i="5"/>
  <c r="T41" i="1"/>
  <c r="Z41" i="1" s="1"/>
  <c r="X63" i="1"/>
  <c r="Y64" i="1"/>
  <c r="Z64" i="1" s="1"/>
  <c r="X38" i="1"/>
  <c r="Y39" i="1"/>
  <c r="T17" i="1"/>
  <c r="Y16" i="1"/>
  <c r="N63" i="1"/>
  <c r="T63" i="1" s="1"/>
  <c r="M62" i="1"/>
  <c r="N40" i="1"/>
  <c r="M39" i="1"/>
  <c r="M15" i="1"/>
  <c r="N16" i="1"/>
  <c r="N35" i="5" l="1"/>
  <c r="T35" i="5" s="1"/>
  <c r="M34" i="5"/>
  <c r="N60" i="5"/>
  <c r="T60" i="5" s="1"/>
  <c r="M59" i="5"/>
  <c r="X8" i="5"/>
  <c r="Y9" i="5"/>
  <c r="X59" i="5"/>
  <c r="Y60" i="5"/>
  <c r="N9" i="5"/>
  <c r="T9" i="5" s="1"/>
  <c r="M8" i="5"/>
  <c r="Y36" i="5"/>
  <c r="Z36" i="5" s="1"/>
  <c r="X35" i="5"/>
  <c r="Z10" i="5"/>
  <c r="Y38" i="1"/>
  <c r="X37" i="1"/>
  <c r="Y63" i="1"/>
  <c r="Z63" i="1" s="1"/>
  <c r="X62" i="1"/>
  <c r="T40" i="1"/>
  <c r="Z40" i="1" s="1"/>
  <c r="T16" i="1"/>
  <c r="Z16" i="1" s="1"/>
  <c r="Y17" i="1"/>
  <c r="N62" i="1"/>
  <c r="T62" i="1" s="1"/>
  <c r="M61" i="1"/>
  <c r="N39" i="1"/>
  <c r="M38" i="1"/>
  <c r="M14" i="1"/>
  <c r="N15" i="1"/>
  <c r="Z60" i="5" l="1"/>
  <c r="N59" i="5"/>
  <c r="T59" i="5" s="1"/>
  <c r="M58" i="5"/>
  <c r="N8" i="5"/>
  <c r="T8" i="5" s="1"/>
  <c r="Z8" i="5" s="1"/>
  <c r="M7" i="5"/>
  <c r="X58" i="5"/>
  <c r="Y59" i="5"/>
  <c r="Z9" i="5"/>
  <c r="X7" i="5"/>
  <c r="Y8" i="5"/>
  <c r="N34" i="5"/>
  <c r="T34" i="5" s="1"/>
  <c r="M33" i="5"/>
  <c r="Y35" i="5"/>
  <c r="Z35" i="5" s="1"/>
  <c r="X34" i="5"/>
  <c r="X61" i="1"/>
  <c r="Y62" i="1"/>
  <c r="Z62" i="1" s="1"/>
  <c r="Y37" i="1"/>
  <c r="X36" i="1"/>
  <c r="T39" i="1"/>
  <c r="Z39" i="1" s="1"/>
  <c r="T15" i="1"/>
  <c r="Z15" i="1" s="1"/>
  <c r="Y18" i="1"/>
  <c r="Z17" i="1"/>
  <c r="N61" i="1"/>
  <c r="T61" i="1" s="1"/>
  <c r="M60" i="1"/>
  <c r="M37" i="1"/>
  <c r="N38" i="1"/>
  <c r="M13" i="1"/>
  <c r="N14" i="1"/>
  <c r="N33" i="5" l="1"/>
  <c r="T33" i="5" s="1"/>
  <c r="M32" i="5"/>
  <c r="Y34" i="5"/>
  <c r="Z34" i="5" s="1"/>
  <c r="X33" i="5"/>
  <c r="Z59" i="5"/>
  <c r="X6" i="5"/>
  <c r="Y7" i="5"/>
  <c r="N7" i="5"/>
  <c r="T7" i="5" s="1"/>
  <c r="M6" i="5"/>
  <c r="N58" i="5"/>
  <c r="T58" i="5" s="1"/>
  <c r="Z58" i="5" s="1"/>
  <c r="M57" i="5"/>
  <c r="X57" i="5"/>
  <c r="Y58" i="5"/>
  <c r="X35" i="1"/>
  <c r="Y36" i="1"/>
  <c r="T38" i="1"/>
  <c r="Z38" i="1" s="1"/>
  <c r="X60" i="1"/>
  <c r="Y61" i="1"/>
  <c r="Z61" i="1" s="1"/>
  <c r="T14" i="1"/>
  <c r="Z14" i="1" s="1"/>
  <c r="Y19" i="1"/>
  <c r="Z18" i="1"/>
  <c r="N60" i="1"/>
  <c r="T60" i="1" s="1"/>
  <c r="M59" i="1"/>
  <c r="N37" i="1"/>
  <c r="M36" i="1"/>
  <c r="M12" i="1"/>
  <c r="N13" i="1"/>
  <c r="N57" i="5" l="1"/>
  <c r="T57" i="5" s="1"/>
  <c r="M56" i="5"/>
  <c r="X5" i="5"/>
  <c r="Y6" i="5"/>
  <c r="N6" i="5"/>
  <c r="T6" i="5" s="1"/>
  <c r="M5" i="5"/>
  <c r="N32" i="5"/>
  <c r="T32" i="5" s="1"/>
  <c r="M31" i="5"/>
  <c r="X56" i="5"/>
  <c r="Y57" i="5"/>
  <c r="Z7" i="5"/>
  <c r="Y33" i="5"/>
  <c r="Z33" i="5" s="1"/>
  <c r="X32" i="5"/>
  <c r="Y60" i="1"/>
  <c r="Z60" i="1" s="1"/>
  <c r="X59" i="1"/>
  <c r="T37" i="1"/>
  <c r="Z37" i="1" s="1"/>
  <c r="Y35" i="1"/>
  <c r="X34" i="1"/>
  <c r="T13" i="1"/>
  <c r="Z13" i="1" s="1"/>
  <c r="Y20" i="1"/>
  <c r="Z19" i="1"/>
  <c r="N59" i="1"/>
  <c r="T59" i="1" s="1"/>
  <c r="M58" i="1"/>
  <c r="M35" i="1"/>
  <c r="N36" i="1"/>
  <c r="M11" i="1"/>
  <c r="N12" i="1"/>
  <c r="Z6" i="5" l="1"/>
  <c r="Y32" i="5"/>
  <c r="X31" i="5"/>
  <c r="X55" i="5"/>
  <c r="Y56" i="5"/>
  <c r="N31" i="5"/>
  <c r="T31" i="5" s="1"/>
  <c r="M30" i="5"/>
  <c r="Z32" i="5"/>
  <c r="X4" i="5"/>
  <c r="Y4" i="5" s="1"/>
  <c r="F78" i="5" s="1"/>
  <c r="Y5" i="5"/>
  <c r="N5" i="5"/>
  <c r="T5" i="5" s="1"/>
  <c r="Z5" i="5" s="1"/>
  <c r="M4" i="5"/>
  <c r="N4" i="5" s="1"/>
  <c r="N56" i="5"/>
  <c r="T56" i="5" s="1"/>
  <c r="Z56" i="5" s="1"/>
  <c r="M55" i="5"/>
  <c r="Z57" i="5"/>
  <c r="Y34" i="1"/>
  <c r="X33" i="1"/>
  <c r="X58" i="1"/>
  <c r="Y59" i="1"/>
  <c r="Z59" i="1" s="1"/>
  <c r="T36" i="1"/>
  <c r="Z36" i="1" s="1"/>
  <c r="T12" i="1"/>
  <c r="Z12" i="1" s="1"/>
  <c r="Y21" i="1"/>
  <c r="Z20" i="1"/>
  <c r="N58" i="1"/>
  <c r="T58" i="1" s="1"/>
  <c r="M57" i="1"/>
  <c r="M34" i="1"/>
  <c r="N35" i="1"/>
  <c r="M10" i="1"/>
  <c r="N11" i="1"/>
  <c r="Y55" i="5" l="1"/>
  <c r="X54" i="5"/>
  <c r="Y54" i="5" s="1"/>
  <c r="F80" i="5" s="1"/>
  <c r="Y31" i="5"/>
  <c r="Z31" i="5" s="1"/>
  <c r="X30" i="5"/>
  <c r="E78" i="5"/>
  <c r="G78" i="5" s="1"/>
  <c r="T4" i="5"/>
  <c r="Z4" i="5" s="1"/>
  <c r="N30" i="5"/>
  <c r="T30" i="5" s="1"/>
  <c r="M29" i="5"/>
  <c r="N29" i="5" s="1"/>
  <c r="N55" i="5"/>
  <c r="T55" i="5" s="1"/>
  <c r="Z55" i="5" s="1"/>
  <c r="M54" i="5"/>
  <c r="N54" i="5" s="1"/>
  <c r="T35" i="1"/>
  <c r="Z35" i="1" s="1"/>
  <c r="X57" i="1"/>
  <c r="Y58" i="1"/>
  <c r="Z58" i="1" s="1"/>
  <c r="X32" i="1"/>
  <c r="Y33" i="1"/>
  <c r="T11" i="1"/>
  <c r="Z11" i="1" s="1"/>
  <c r="Y22" i="1"/>
  <c r="Z22" i="1" s="1"/>
  <c r="Z21" i="1"/>
  <c r="N57" i="1"/>
  <c r="T57" i="1" s="1"/>
  <c r="M56" i="1"/>
  <c r="N34" i="1"/>
  <c r="M33" i="1"/>
  <c r="M9" i="1"/>
  <c r="N10" i="1"/>
  <c r="E79" i="5" l="1"/>
  <c r="T29" i="5"/>
  <c r="X29" i="5"/>
  <c r="Y29" i="5" s="1"/>
  <c r="F79" i="5" s="1"/>
  <c r="Y30" i="5"/>
  <c r="Z30" i="5" s="1"/>
  <c r="E80" i="5"/>
  <c r="G80" i="5" s="1"/>
  <c r="T54" i="5"/>
  <c r="Z54" i="5" s="1"/>
  <c r="T34" i="1"/>
  <c r="Z34" i="1" s="1"/>
  <c r="Y57" i="1"/>
  <c r="Z57" i="1" s="1"/>
  <c r="X56" i="1"/>
  <c r="X31" i="1"/>
  <c r="Y32" i="1"/>
  <c r="T10" i="1"/>
  <c r="Z10" i="1" s="1"/>
  <c r="N56" i="1"/>
  <c r="T56" i="1" s="1"/>
  <c r="M55" i="1"/>
  <c r="M32" i="1"/>
  <c r="N33" i="1"/>
  <c r="M8" i="1"/>
  <c r="N9" i="1"/>
  <c r="Z29" i="5" l="1"/>
  <c r="G79" i="5"/>
  <c r="X55" i="1"/>
  <c r="Y56" i="1"/>
  <c r="Z56" i="1" s="1"/>
  <c r="T33" i="1"/>
  <c r="Z33" i="1" s="1"/>
  <c r="X30" i="1"/>
  <c r="Y31" i="1"/>
  <c r="T9" i="1"/>
  <c r="Z9" i="1" s="1"/>
  <c r="N55" i="1"/>
  <c r="T55" i="1" s="1"/>
  <c r="M54" i="1"/>
  <c r="N54" i="1" s="1"/>
  <c r="N32" i="1"/>
  <c r="M31" i="1"/>
  <c r="M7" i="1"/>
  <c r="N8" i="1"/>
  <c r="T54" i="1" l="1"/>
  <c r="E80" i="1"/>
  <c r="T32" i="1"/>
  <c r="Z32" i="1" s="1"/>
  <c r="Y30" i="1"/>
  <c r="X29" i="1"/>
  <c r="Y29" i="1" s="1"/>
  <c r="F79" i="1" s="1"/>
  <c r="X54" i="1"/>
  <c r="Y54" i="1" s="1"/>
  <c r="Y55" i="1"/>
  <c r="Z55" i="1" s="1"/>
  <c r="T8" i="1"/>
  <c r="Z8" i="1" s="1"/>
  <c r="N31" i="1"/>
  <c r="M30" i="1"/>
  <c r="M6" i="1"/>
  <c r="N7" i="1"/>
  <c r="Z54" i="1" l="1"/>
  <c r="F80" i="1"/>
  <c r="G80" i="1" s="1"/>
  <c r="T31" i="1"/>
  <c r="Z31" i="1" s="1"/>
  <c r="T7" i="1"/>
  <c r="Z7" i="1" s="1"/>
  <c r="M29" i="1"/>
  <c r="N29" i="1" s="1"/>
  <c r="E79" i="1" s="1"/>
  <c r="G79" i="1" s="1"/>
  <c r="N30" i="1"/>
  <c r="M5" i="1"/>
  <c r="N6" i="1"/>
  <c r="T30" i="1" l="1"/>
  <c r="Z30" i="1" s="1"/>
  <c r="T29" i="1"/>
  <c r="Z29" i="1" s="1"/>
  <c r="T6" i="1"/>
  <c r="Z6" i="1" s="1"/>
  <c r="M4" i="1"/>
  <c r="N4" i="1" s="1"/>
  <c r="E78" i="1" s="1"/>
  <c r="G78" i="1" s="1"/>
  <c r="N5" i="1"/>
  <c r="T5" i="1" l="1"/>
  <c r="Z5" i="1" s="1"/>
  <c r="T4" i="1"/>
  <c r="Z4" i="1" s="1"/>
</calcChain>
</file>

<file path=xl/sharedStrings.xml><?xml version="1.0" encoding="utf-8"?>
<sst xmlns="http://schemas.openxmlformats.org/spreadsheetml/2006/main" count="2990" uniqueCount="93">
  <si>
    <t>Age interval</t>
  </si>
  <si>
    <t>n</t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</si>
  <si>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P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</si>
  <si>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D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</si>
  <si>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M</t>
    </r>
    <r>
      <rPr>
        <b/>
        <vertAlign val="subscript"/>
        <sz val="14"/>
        <color indexed="8"/>
        <rFont val="Arial"/>
        <family val="2"/>
      </rPr>
      <t>x</t>
    </r>
  </si>
  <si>
    <t>a</t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</si>
  <si>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q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</si>
  <si>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p</t>
    </r>
    <r>
      <rPr>
        <b/>
        <vertAlign val="subscript"/>
        <sz val="14"/>
        <color indexed="8"/>
        <rFont val="Arial"/>
        <family val="2"/>
      </rPr>
      <t>x</t>
    </r>
  </si>
  <si>
    <r>
      <t>l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</si>
  <si>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d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</si>
  <si>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L</t>
    </r>
    <r>
      <rPr>
        <b/>
        <vertAlign val="subscript"/>
        <sz val="14"/>
        <color indexed="8"/>
        <rFont val="Arial"/>
        <family val="2"/>
      </rPr>
      <t>x</t>
    </r>
  </si>
  <si>
    <r>
      <t>T</t>
    </r>
    <r>
      <rPr>
        <b/>
        <vertAlign val="subscript"/>
        <sz val="14"/>
        <color indexed="8"/>
        <rFont val="Arial"/>
        <family val="2"/>
      </rPr>
      <t>x</t>
    </r>
  </si>
  <si>
    <r>
      <t>e</t>
    </r>
    <r>
      <rPr>
        <b/>
        <vertAlign val="subscript"/>
        <sz val="14"/>
        <color indexed="8"/>
        <rFont val="Arial"/>
        <family val="2"/>
      </rPr>
      <t>x</t>
    </r>
  </si>
  <si>
    <t>Males</t>
  </si>
  <si>
    <t>จากตารางชีพปกติ (From conventional life table)</t>
  </si>
  <si>
    <r>
      <t xml:space="preserve">Proportion of disability free with weighting </t>
    </r>
    <r>
      <rPr>
        <b/>
        <sz val="10"/>
        <color rgb="FFFF0000"/>
        <rFont val="Tahoma"/>
        <family val="2"/>
      </rPr>
      <t>(NE)</t>
    </r>
  </si>
  <si>
    <t>Proportion of disability with weighting</t>
  </si>
  <si>
    <t>Person-years lived without disability</t>
  </si>
  <si>
    <t>Total person-years lived without disability</t>
  </si>
  <si>
    <t>HALE</t>
  </si>
  <si>
    <t>LE-HALE</t>
  </si>
  <si>
    <t>population</t>
  </si>
  <si>
    <t>death</t>
  </si>
  <si>
    <r>
      <t>D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/P</t>
    </r>
    <r>
      <rPr>
        <vertAlign val="subscript"/>
        <sz val="10"/>
        <color theme="0" tint="-0.499984740745262"/>
        <rFont val="Arial"/>
        <family val="2"/>
      </rPr>
      <t>x</t>
    </r>
  </si>
  <si>
    <r>
      <t>n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*M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/(1+(1-a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)*n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*M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)</t>
    </r>
  </si>
  <si>
    <r>
      <t>1-q</t>
    </r>
    <r>
      <rPr>
        <vertAlign val="subscript"/>
        <sz val="10"/>
        <color theme="0" tint="-0.499984740745262"/>
        <rFont val="Arial"/>
        <family val="2"/>
      </rPr>
      <t>x</t>
    </r>
  </si>
  <si>
    <r>
      <t>l</t>
    </r>
    <r>
      <rPr>
        <vertAlign val="subscript"/>
        <sz val="10"/>
        <color theme="0" tint="-0.499984740745262"/>
        <rFont val="Arial"/>
        <family val="2"/>
      </rPr>
      <t>x-1</t>
    </r>
    <r>
      <rPr>
        <sz val="10"/>
        <color theme="0" tint="-0.499984740745262"/>
        <rFont val="Arial"/>
        <family val="2"/>
      </rPr>
      <t>*p</t>
    </r>
    <r>
      <rPr>
        <vertAlign val="subscript"/>
        <sz val="10"/>
        <color theme="0" tint="-0.499984740745262"/>
        <rFont val="Arial"/>
        <family val="2"/>
      </rPr>
      <t>x-1</t>
    </r>
  </si>
  <si>
    <r>
      <t>l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*q</t>
    </r>
    <r>
      <rPr>
        <vertAlign val="subscript"/>
        <sz val="10"/>
        <color theme="0" tint="-0.499984740745262"/>
        <rFont val="Arial"/>
        <family val="2"/>
      </rPr>
      <t>x</t>
    </r>
  </si>
  <si>
    <r>
      <t>n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*(l</t>
    </r>
    <r>
      <rPr>
        <vertAlign val="subscript"/>
        <sz val="10"/>
        <color theme="0" tint="-0.499984740745262"/>
        <rFont val="Arial"/>
        <family val="2"/>
      </rPr>
      <t>x+1</t>
    </r>
    <r>
      <rPr>
        <sz val="10"/>
        <color theme="0" tint="-0.499984740745262"/>
        <rFont val="Arial"/>
        <family val="2"/>
      </rPr>
      <t>+a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*d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)</t>
    </r>
  </si>
  <si>
    <r>
      <t>T</t>
    </r>
    <r>
      <rPr>
        <vertAlign val="subscript"/>
        <sz val="10"/>
        <color theme="0" tint="-0.499984740745262"/>
        <rFont val="Arial"/>
        <family val="2"/>
      </rPr>
      <t>x+1</t>
    </r>
    <r>
      <rPr>
        <sz val="10"/>
        <color theme="0" tint="-0.499984740745262"/>
        <rFont val="Arial"/>
        <family val="2"/>
      </rPr>
      <t>+L</t>
    </r>
    <r>
      <rPr>
        <vertAlign val="subscript"/>
        <sz val="10"/>
        <color theme="0" tint="-0.499984740745262"/>
        <rFont val="Arial"/>
        <family val="2"/>
      </rPr>
      <t>x</t>
    </r>
  </si>
  <si>
    <r>
      <t>T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/l</t>
    </r>
    <r>
      <rPr>
        <vertAlign val="subscript"/>
        <sz val="10"/>
        <color theme="0" tint="-0.499984740745262"/>
        <rFont val="Arial"/>
        <family val="2"/>
      </rPr>
      <t>x</t>
    </r>
  </si>
  <si>
    <t>Age</t>
  </si>
  <si>
    <r>
      <t>l</t>
    </r>
    <r>
      <rPr>
        <b/>
        <vertAlign val="subscript"/>
        <sz val="10"/>
        <rFont val="Tahoma"/>
        <family val="2"/>
      </rPr>
      <t>x</t>
    </r>
  </si>
  <si>
    <r>
      <rPr>
        <b/>
        <vertAlign val="subscript"/>
        <sz val="10"/>
        <rFont val="Tahoma"/>
        <family val="2"/>
      </rPr>
      <t>n</t>
    </r>
    <r>
      <rPr>
        <b/>
        <sz val="10"/>
        <rFont val="Tahoma"/>
        <family val="2"/>
      </rPr>
      <t>L</t>
    </r>
    <r>
      <rPr>
        <b/>
        <vertAlign val="subscript"/>
        <sz val="10"/>
        <rFont val="Tahoma"/>
        <family val="2"/>
      </rPr>
      <t>x</t>
    </r>
  </si>
  <si>
    <r>
      <t>e</t>
    </r>
    <r>
      <rPr>
        <b/>
        <vertAlign val="subscript"/>
        <sz val="10"/>
        <rFont val="Tahoma"/>
        <family val="2"/>
      </rPr>
      <t>x</t>
    </r>
  </si>
  <si>
    <t>1 - 4</t>
  </si>
  <si>
    <t xml:space="preserve"> 1-4</t>
  </si>
  <si>
    <t>5 - 9</t>
  </si>
  <si>
    <t xml:space="preserve"> 5-9</t>
  </si>
  <si>
    <t>10 - 14</t>
  </si>
  <si>
    <t xml:space="preserve"> 10-14</t>
  </si>
  <si>
    <t>15 - 19</t>
  </si>
  <si>
    <t xml:space="preserve"> 15-19</t>
  </si>
  <si>
    <t>20 - 24</t>
  </si>
  <si>
    <t xml:space="preserve"> 20-24</t>
  </si>
  <si>
    <t>25 - 29</t>
  </si>
  <si>
    <t xml:space="preserve"> 25-29</t>
  </si>
  <si>
    <t>30 - 34</t>
  </si>
  <si>
    <t xml:space="preserve"> 30-34</t>
  </si>
  <si>
    <t>35 - 39</t>
  </si>
  <si>
    <t xml:space="preserve"> 35-39</t>
  </si>
  <si>
    <t>40 - 44</t>
  </si>
  <si>
    <t xml:space="preserve"> 40-44</t>
  </si>
  <si>
    <t xml:space="preserve"> 45 - 49</t>
  </si>
  <si>
    <t xml:space="preserve"> 45-49</t>
  </si>
  <si>
    <t xml:space="preserve"> 50 - 54</t>
  </si>
  <si>
    <t xml:space="preserve"> 50-54</t>
  </si>
  <si>
    <t>55 - 59</t>
  </si>
  <si>
    <t xml:space="preserve"> 55-59</t>
  </si>
  <si>
    <t>60 - 64</t>
  </si>
  <si>
    <t xml:space="preserve"> 60-64</t>
  </si>
  <si>
    <t>65 - 69</t>
  </si>
  <si>
    <t xml:space="preserve"> 65-69</t>
  </si>
  <si>
    <t>70 - 74</t>
  </si>
  <si>
    <t xml:space="preserve"> 70-74</t>
  </si>
  <si>
    <t>75 - 79</t>
  </si>
  <si>
    <t xml:space="preserve"> 75-79</t>
  </si>
  <si>
    <t>80 - 84</t>
  </si>
  <si>
    <t>80-84</t>
  </si>
  <si>
    <t>85+</t>
  </si>
  <si>
    <t>total</t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</si>
  <si>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P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</si>
  <si>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D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</si>
  <si>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M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</si>
  <si>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q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</si>
  <si>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p</t>
    </r>
    <r>
      <rPr>
        <b/>
        <vertAlign val="subscript"/>
        <sz val="10"/>
        <color indexed="8"/>
        <rFont val="Arial"/>
        <family val="2"/>
      </rPr>
      <t>x</t>
    </r>
  </si>
  <si>
    <r>
      <t>l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</si>
  <si>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d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</si>
  <si>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L</t>
    </r>
    <r>
      <rPr>
        <b/>
        <vertAlign val="subscript"/>
        <sz val="10"/>
        <color indexed="8"/>
        <rFont val="Arial"/>
        <family val="2"/>
      </rPr>
      <t>x</t>
    </r>
  </si>
  <si>
    <r>
      <t>T</t>
    </r>
    <r>
      <rPr>
        <b/>
        <vertAlign val="subscript"/>
        <sz val="10"/>
        <color indexed="8"/>
        <rFont val="Arial"/>
        <family val="2"/>
      </rPr>
      <t>x</t>
    </r>
  </si>
  <si>
    <r>
      <t>e</t>
    </r>
    <r>
      <rPr>
        <b/>
        <vertAlign val="subscript"/>
        <sz val="10"/>
        <color indexed="8"/>
        <rFont val="Arial"/>
        <family val="2"/>
      </rPr>
      <t>x</t>
    </r>
  </si>
  <si>
    <t>sex</t>
  </si>
  <si>
    <t>age</t>
  </si>
  <si>
    <t>LE</t>
  </si>
  <si>
    <t>male</t>
  </si>
  <si>
    <t>female</t>
  </si>
  <si>
    <t>bothsex</t>
  </si>
  <si>
    <t xml:space="preserve">ตารางชีพย่อ ชาย </t>
  </si>
  <si>
    <t xml:space="preserve">ตารางชีพย่อ หญิง </t>
  </si>
  <si>
    <t xml:space="preserve">ตารางชีพย่อ รวมเพศ </t>
  </si>
  <si>
    <r>
      <t xml:space="preserve">การคำนวณ Health-adjusted life expectancy (HALE) : </t>
    </r>
    <r>
      <rPr>
        <b/>
        <sz val="12"/>
        <color rgb="FFFF0000"/>
        <rFont val="Tahoma"/>
        <family val="2"/>
      </rPr>
      <t>เพศชาย</t>
    </r>
    <r>
      <rPr>
        <b/>
        <sz val="12"/>
        <rFont val="Tahoma"/>
        <family val="2"/>
      </rPr>
      <t xml:space="preserve"> </t>
    </r>
  </si>
  <si>
    <r>
      <t xml:space="preserve">การคำนวณ Health-adjusted life expectancy (HALE) : </t>
    </r>
    <r>
      <rPr>
        <b/>
        <sz val="12"/>
        <color rgb="FFFF0000"/>
        <rFont val="Tahoma"/>
        <family val="2"/>
      </rPr>
      <t>เพศหญิง</t>
    </r>
  </si>
  <si>
    <t>การคำนวณ Health-adjusted life expectancy (HALE) : รวมเพศ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</si>
</sst>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0.00000"/>
    <numFmt numFmtId="165" formatCode="0.000"/>
    <numFmt numFmtId="166" formatCode="_-* #,##0_-;\-* #,##0_-;_-* &quot;-&quot;??_-;_-@_-"/>
    <numFmt numFmtId="167" formatCode="0.0"/>
  </numFmts>
  <fonts count="28" x14ac:knownFonts="1">
    <font>
      <sz val="11"/>
      <color theme="1"/>
      <name val="Tahoma"/>
      <family val="2"/>
      <charset val="22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b/>
      <vertAlign val="subscript"/>
      <sz val="10"/>
      <color indexed="8"/>
      <name val="Arial"/>
      <family val="2"/>
    </font>
    <font>
      <sz val="10"/>
      <color indexed="8"/>
      <name val="Arial"/>
      <family val="2"/>
    </font>
    <font>
      <b/>
      <sz val="14"/>
      <color indexed="9"/>
      <name val="Arial"/>
      <family val="2"/>
    </font>
    <font>
      <sz val="10"/>
      <name val="Tahoma"/>
      <family val="2"/>
    </font>
    <font>
      <b/>
      <sz val="10"/>
      <color indexed="9"/>
      <name val="Tahoma"/>
      <family val="2"/>
    </font>
    <font>
      <b/>
      <sz val="10"/>
      <name val="Tahoma"/>
      <family val="2"/>
    </font>
    <font>
      <sz val="10"/>
      <color indexed="8"/>
      <name val="Tahoma"/>
      <family val="2"/>
    </font>
    <font>
      <b/>
      <sz val="12"/>
      <name val="Tahoma"/>
      <family val="2"/>
    </font>
    <font>
      <b/>
      <vertAlign val="subscript"/>
      <sz val="10"/>
      <name val="Tahoma"/>
      <family val="2"/>
    </font>
    <font>
      <sz val="8"/>
      <name val="Tahoma"/>
      <family val="2"/>
      <charset val="222"/>
    </font>
    <font>
      <sz val="10"/>
      <color rgb="FF00B050"/>
      <name val="Arial"/>
      <family val="2"/>
    </font>
    <font>
      <sz val="11"/>
      <color theme="1"/>
      <name val="Tahoma"/>
      <family val="2"/>
      <charset val="222"/>
    </font>
    <font>
      <sz val="10"/>
      <color theme="0" tint="-0.499984740745262"/>
      <name val="Arial"/>
      <family val="2"/>
    </font>
    <font>
      <vertAlign val="subscript"/>
      <sz val="10"/>
      <color theme="0" tint="-0.499984740745262"/>
      <name val="Arial"/>
      <family val="2"/>
    </font>
    <font>
      <b/>
      <sz val="12"/>
      <color rgb="FFFF0000"/>
      <name val="Tahoma"/>
      <family val="2"/>
    </font>
    <font>
      <b/>
      <sz val="14"/>
      <name val="Arial"/>
      <family val="2"/>
    </font>
    <font>
      <b/>
      <sz val="14"/>
      <color indexed="8"/>
      <name val="Arial"/>
      <family val="2"/>
    </font>
    <font>
      <b/>
      <vertAlign val="subscript"/>
      <sz val="14"/>
      <color indexed="8"/>
      <name val="Arial"/>
      <family val="2"/>
    </font>
    <font>
      <b/>
      <sz val="10"/>
      <color rgb="FFFF0000"/>
      <name val="Tahoma"/>
      <family val="2"/>
    </font>
    <font>
      <sz val="11"/>
      <color rgb="FFFF0000"/>
      <name val="Tahoma"/>
      <family val="2"/>
      <charset val="222"/>
    </font>
    <font>
      <sz val="11"/>
      <color rgb="FF00B050"/>
      <name val="Tahoma"/>
      <family val="2"/>
      <charset val="222"/>
    </font>
    <font>
      <sz val="14"/>
      <color theme="1"/>
      <name val="Tahoma"/>
      <family val="2"/>
      <charset val="222"/>
    </font>
    <font>
      <sz val="14"/>
      <color rgb="FF00B050"/>
      <name val="Tahoma"/>
      <family val="2"/>
      <charset val="222"/>
    </font>
    <font>
      <sz val="14"/>
      <color rgb="FFFF0000"/>
      <name val="Tahoma"/>
      <family val="2"/>
      <charset val="222"/>
    </font>
  </fonts>
  <fills count="1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43" fontId="15" fillId="0" borderId="0" applyFont="0" applyFill="0" applyBorder="0" applyAlignment="0" applyProtection="0"/>
  </cellStyleXfs>
  <cellXfs count="74">
    <xf numFmtId="0" fontId="0" fillId="0" borderId="0" xfId="0"/>
    <xf numFmtId="0" fontId="2" fillId="0" borderId="0" xfId="0" applyFont="1" applyAlignment="1">
      <alignment horizontal="center"/>
    </xf>
    <xf numFmtId="0" fontId="5" fillId="0" borderId="0" xfId="0" applyFont="1"/>
    <xf numFmtId="164" fontId="5" fillId="0" borderId="0" xfId="0" applyNumberFormat="1" applyFont="1"/>
    <xf numFmtId="2" fontId="5" fillId="0" borderId="0" xfId="0" applyNumberFormat="1" applyFont="1"/>
    <xf numFmtId="1" fontId="5" fillId="0" borderId="0" xfId="0" applyNumberFormat="1" applyFont="1"/>
    <xf numFmtId="0" fontId="1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/>
    <xf numFmtId="0" fontId="2" fillId="0" borderId="3" xfId="0" applyFont="1" applyBorder="1" applyAlignment="1">
      <alignment horizontal="center"/>
    </xf>
    <xf numFmtId="3" fontId="14" fillId="0" borderId="0" xfId="0" applyNumberFormat="1" applyFont="1"/>
    <xf numFmtId="1" fontId="0" fillId="0" borderId="0" xfId="0" applyNumberFormat="1"/>
    <xf numFmtId="0" fontId="2" fillId="0" borderId="0" xfId="1"/>
    <xf numFmtId="164" fontId="5" fillId="0" borderId="3" xfId="0" applyNumberFormat="1" applyFont="1" applyBorder="1"/>
    <xf numFmtId="164" fontId="5" fillId="0" borderId="2" xfId="0" applyNumberFormat="1" applyFont="1" applyBorder="1"/>
    <xf numFmtId="0" fontId="5" fillId="0" borderId="2" xfId="0" applyFont="1" applyBorder="1"/>
    <xf numFmtId="1" fontId="5" fillId="0" borderId="2" xfId="0" applyNumberFormat="1" applyFont="1" applyBorder="1"/>
    <xf numFmtId="1" fontId="5" fillId="0" borderId="3" xfId="0" applyNumberFormat="1" applyFont="1" applyBorder="1"/>
    <xf numFmtId="0" fontId="3" fillId="0" borderId="10" xfId="0" applyFont="1" applyBorder="1" applyAlignment="1">
      <alignment horizontal="center"/>
    </xf>
    <xf numFmtId="0" fontId="16" fillId="0" borderId="1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166" fontId="5" fillId="0" borderId="0" xfId="2" applyNumberFormat="1" applyFont="1"/>
    <xf numFmtId="0" fontId="9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/>
    </xf>
    <xf numFmtId="0" fontId="9" fillId="2" borderId="0" xfId="0" applyFont="1" applyFill="1" applyAlignment="1">
      <alignment horizontal="right"/>
    </xf>
    <xf numFmtId="3" fontId="10" fillId="0" borderId="0" xfId="0" applyNumberFormat="1" applyFont="1"/>
    <xf numFmtId="0" fontId="7" fillId="0" borderId="7" xfId="0" applyFont="1" applyBorder="1" applyAlignment="1">
      <alignment horizontal="center"/>
    </xf>
    <xf numFmtId="3" fontId="10" fillId="0" borderId="3" xfId="0" applyNumberFormat="1" applyFont="1" applyBorder="1"/>
    <xf numFmtId="167" fontId="5" fillId="7" borderId="10" xfId="0" applyNumberFormat="1" applyFont="1" applyFill="1" applyBorder="1"/>
    <xf numFmtId="167" fontId="5" fillId="0" borderId="4" xfId="0" applyNumberFormat="1" applyFont="1" applyBorder="1"/>
    <xf numFmtId="167" fontId="5" fillId="0" borderId="5" xfId="0" applyNumberFormat="1" applyFont="1" applyBorder="1"/>
    <xf numFmtId="167" fontId="10" fillId="0" borderId="0" xfId="0" applyNumberFormat="1" applyFont="1"/>
    <xf numFmtId="167" fontId="10" fillId="0" borderId="4" xfId="0" applyNumberFormat="1" applyFont="1" applyBorder="1"/>
    <xf numFmtId="167" fontId="10" fillId="0" borderId="5" xfId="0" applyNumberFormat="1" applyFont="1" applyBorder="1"/>
    <xf numFmtId="167" fontId="10" fillId="0" borderId="3" xfId="0" applyNumberFormat="1" applyFont="1" applyBorder="1"/>
    <xf numFmtId="0" fontId="2" fillId="0" borderId="6" xfId="0" applyFont="1" applyBorder="1" applyAlignment="1">
      <alignment horizontal="center"/>
    </xf>
    <xf numFmtId="167" fontId="10" fillId="7" borderId="0" xfId="0" applyNumberFormat="1" applyFont="1" applyFill="1"/>
    <xf numFmtId="0" fontId="5" fillId="11" borderId="2" xfId="0" applyFont="1" applyFill="1" applyBorder="1"/>
    <xf numFmtId="165" fontId="10" fillId="9" borderId="0" xfId="0" applyNumberFormat="1" applyFont="1" applyFill="1" applyAlignment="1">
      <alignment horizontal="center"/>
    </xf>
    <xf numFmtId="165" fontId="10" fillId="0" borderId="0" xfId="0" applyNumberFormat="1" applyFont="1" applyAlignment="1">
      <alignment horizontal="center"/>
    </xf>
    <xf numFmtId="165" fontId="10" fillId="9" borderId="3" xfId="0" applyNumberFormat="1" applyFont="1" applyFill="1" applyBorder="1" applyAlignment="1">
      <alignment horizontal="center"/>
    </xf>
    <xf numFmtId="165" fontId="10" fillId="0" borderId="3" xfId="0" applyNumberFormat="1" applyFont="1" applyBorder="1" applyAlignment="1">
      <alignment horizontal="center"/>
    </xf>
    <xf numFmtId="0" fontId="19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166" fontId="5" fillId="13" borderId="0" xfId="2" applyNumberFormat="1" applyFont="1" applyFill="1" applyAlignment="1">
      <alignment horizontal="right" wrapText="1"/>
    </xf>
    <xf numFmtId="166" fontId="5" fillId="13" borderId="3" xfId="2" applyNumberFormat="1" applyFont="1" applyFill="1" applyBorder="1" applyAlignment="1">
      <alignment horizontal="right" wrapText="1"/>
    </xf>
    <xf numFmtId="0" fontId="23" fillId="0" borderId="0" xfId="0" applyFont="1"/>
    <xf numFmtId="167" fontId="23" fillId="0" borderId="0" xfId="0" applyNumberFormat="1" applyFont="1"/>
    <xf numFmtId="0" fontId="24" fillId="0" borderId="0" xfId="0" applyFont="1"/>
    <xf numFmtId="0" fontId="25" fillId="0" borderId="0" xfId="0" applyFont="1"/>
    <xf numFmtId="0" fontId="26" fillId="0" borderId="0" xfId="0" applyFont="1"/>
    <xf numFmtId="0" fontId="27" fillId="0" borderId="0" xfId="0" applyFont="1"/>
    <xf numFmtId="167" fontId="27" fillId="0" borderId="0" xfId="0" applyNumberFormat="1" applyFont="1"/>
    <xf numFmtId="0" fontId="6" fillId="8" borderId="0" xfId="0" applyFont="1" applyFill="1" applyAlignment="1">
      <alignment horizontal="center" vertical="center"/>
    </xf>
    <xf numFmtId="0" fontId="1" fillId="0" borderId="2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6" fillId="10" borderId="0" xfId="0" applyFont="1" applyFill="1" applyAlignment="1">
      <alignment horizontal="center"/>
    </xf>
    <xf numFmtId="0" fontId="6" fillId="12" borderId="0" xfId="0" applyFont="1" applyFill="1" applyAlignment="1">
      <alignment horizontal="center"/>
    </xf>
    <xf numFmtId="0" fontId="11" fillId="4" borderId="8" xfId="0" applyFont="1" applyFill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/>
    </xf>
    <xf numFmtId="0" fontId="11" fillId="4" borderId="12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 vertical="center" wrapText="1"/>
    </xf>
    <xf numFmtId="0" fontId="9" fillId="3" borderId="0" xfId="0" applyFont="1" applyFill="1" applyAlignment="1">
      <alignment horizontal="center" vertical="center" wrapText="1"/>
    </xf>
    <xf numFmtId="0" fontId="8" fillId="6" borderId="0" xfId="0" applyFont="1" applyFill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 wrapText="1"/>
    </xf>
    <xf numFmtId="0" fontId="9" fillId="3" borderId="0" xfId="0" applyFont="1" applyFill="1" applyAlignment="1">
      <alignment horizontal="center" wrapText="1"/>
    </xf>
    <xf numFmtId="0" fontId="8" fillId="6" borderId="0" xfId="0" applyFont="1" applyFill="1" applyAlignment="1">
      <alignment horizontal="center" wrapText="1"/>
    </xf>
    <xf numFmtId="0" fontId="8" fillId="6" borderId="4" xfId="0" applyFont="1" applyFill="1" applyBorder="1" applyAlignment="1">
      <alignment horizontal="center"/>
    </xf>
  </cellXfs>
  <cellStyles count="3">
    <cellStyle name="Microsoft Excel found an error in the formula you entered. Do you want to accept the correction proposed below?_x000a__x000a_|_x000a__x000a_• To accept the correction, click Yes._x000a_• To close this message and correct the formula yourself, click No." xfId="1" xr:uid="{00000000-0005-0000-0000-000000000000}"/>
    <cellStyle name="จุลภาค" xfId="2" builtinId="3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Z80"/>
  <sheetViews>
    <sheetView zoomScale="80" zoomScaleNormal="80" workbookViewId="0">
      <selection activeCell="H77" sqref="H7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5" max="5" width="8.796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58" t="s">
        <v>87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Q1" s="63" t="s">
        <v>90</v>
      </c>
      <c r="R1" s="64"/>
      <c r="S1" s="64"/>
      <c r="T1" s="64"/>
      <c r="U1" s="64"/>
      <c r="V1" s="64"/>
      <c r="W1" s="64"/>
      <c r="X1" s="64"/>
      <c r="Y1" s="64"/>
      <c r="Z1" s="65"/>
    </row>
    <row r="2" spans="1:26" s="9" customFormat="1" ht="35.549999999999997" customHeight="1" x14ac:dyDescent="0.25">
      <c r="A2" s="7"/>
      <c r="B2" s="59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6" t="s">
        <v>14</v>
      </c>
      <c r="S2" s="66"/>
      <c r="T2" s="66"/>
      <c r="U2" s="67" t="s">
        <v>15</v>
      </c>
      <c r="V2" s="67" t="s">
        <v>16</v>
      </c>
      <c r="W2" s="68" t="s">
        <v>17</v>
      </c>
      <c r="X2" s="68" t="s">
        <v>18</v>
      </c>
      <c r="Y2" s="69" t="s">
        <v>19</v>
      </c>
      <c r="Z2" s="69" t="s">
        <v>20</v>
      </c>
    </row>
    <row r="3" spans="1:26" s="10" customFormat="1" ht="23.25" customHeight="1" thickBot="1" x14ac:dyDescent="0.35">
      <c r="B3" s="60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7"/>
      <c r="V3" s="67"/>
      <c r="W3" s="68"/>
      <c r="X3" s="68"/>
      <c r="Y3" s="69"/>
      <c r="Z3" s="69"/>
    </row>
    <row r="4" spans="1:26" s="2" customFormat="1" x14ac:dyDescent="0.25">
      <c r="A4" s="2">
        <v>1</v>
      </c>
      <c r="B4" s="1">
        <v>0</v>
      </c>
      <c r="C4" s="1">
        <v>1</v>
      </c>
      <c r="D4">
        <v>2292</v>
      </c>
      <c r="E4" s="51">
        <v>18</v>
      </c>
      <c r="F4" s="3">
        <f>E4/D4</f>
        <v>7.8534031413612562E-3</v>
      </c>
      <c r="G4" s="2">
        <v>0.3</v>
      </c>
      <c r="H4" s="18">
        <f>C4*F4/(1+(1-G4)*C4*F4)</f>
        <v>7.8104660244727939E-3</v>
      </c>
      <c r="I4" s="18">
        <f>1-H4</f>
        <v>0.99218953397552723</v>
      </c>
      <c r="J4" s="41">
        <v>100000</v>
      </c>
      <c r="K4" s="20">
        <f>J4*H4</f>
        <v>781.04660244727938</v>
      </c>
      <c r="L4" s="20">
        <f>C4*(J5+G4*K4)</f>
        <v>99453.267378286895</v>
      </c>
      <c r="M4" s="5">
        <f t="shared" ref="M4:M20" si="0">L4+M5</f>
        <v>7833188.3391029667</v>
      </c>
      <c r="N4" s="32">
        <f>M4/J4</f>
        <v>78.331883391029663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99453.267378286895</v>
      </c>
      <c r="T4" s="35">
        <f t="shared" ref="T4:T22" si="3">N4</f>
        <v>78.331883391029663</v>
      </c>
      <c r="U4" s="42">
        <v>0.96680194174873568</v>
      </c>
      <c r="V4" s="43">
        <f>1-U4</f>
        <v>3.3198058251264317E-2</v>
      </c>
      <c r="W4" s="29">
        <f>S4*U4</f>
        <v>96151.612014583967</v>
      </c>
      <c r="X4" s="29">
        <f t="shared" ref="X4:X20" si="4">X5+W4</f>
        <v>6942247.0898617459</v>
      </c>
      <c r="Y4" s="40">
        <f>X4/R4</f>
        <v>69.422470898617462</v>
      </c>
      <c r="Z4" s="36">
        <f>T4-Y4</f>
        <v>8.9094124924122013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9132</v>
      </c>
      <c r="E5" s="51">
        <v>6</v>
      </c>
      <c r="F5" s="3">
        <f t="shared" ref="F5:F22" si="5">E5/D5</f>
        <v>6.5703022339027597E-4</v>
      </c>
      <c r="G5" s="2">
        <v>0.4</v>
      </c>
      <c r="H5" s="3">
        <f t="shared" ref="H5:H21" si="6">C5*F5/(1+(1-G5)*C5*F5)</f>
        <v>2.6239832065074785E-3</v>
      </c>
      <c r="I5" s="3">
        <f t="shared" ref="I5:I22" si="7">1-H5</f>
        <v>0.99737601679349253</v>
      </c>
      <c r="J5" s="5">
        <f>I4*J4</f>
        <v>99218.953397552716</v>
      </c>
      <c r="K5" s="5">
        <f t="shared" ref="K5:K22" si="8">J5*H5</f>
        <v>260.34886748242644</v>
      </c>
      <c r="L5" s="5">
        <f t="shared" ref="L5:L21" si="9">C5*(J6+G5*K5)</f>
        <v>396250.97630825301</v>
      </c>
      <c r="M5" s="5">
        <f t="shared" si="0"/>
        <v>7733735.0717246803</v>
      </c>
      <c r="N5" s="33">
        <f t="shared" ref="N5:N22" si="10">M5/J5</f>
        <v>77.946146445800309</v>
      </c>
      <c r="O5" s="4"/>
      <c r="Q5" s="27" t="s">
        <v>36</v>
      </c>
      <c r="R5" s="29">
        <f t="shared" si="1"/>
        <v>99218.953397552716</v>
      </c>
      <c r="S5" s="29">
        <f t="shared" si="2"/>
        <v>396250.97630825301</v>
      </c>
      <c r="T5" s="35">
        <f t="shared" si="3"/>
        <v>77.946146445800309</v>
      </c>
      <c r="U5" s="42">
        <v>0.96680194174873568</v>
      </c>
      <c r="V5" s="43">
        <f>1-U5</f>
        <v>3.3198058251264317E-2</v>
      </c>
      <c r="W5" s="29">
        <f t="shared" ref="W5:W22" si="11">S5*U5</f>
        <v>383096.21331465128</v>
      </c>
      <c r="X5" s="29">
        <f t="shared" si="4"/>
        <v>6846095.4778471617</v>
      </c>
      <c r="Y5" s="35">
        <f t="shared" ref="Y5:Y22" si="12">X5/R5</f>
        <v>68.99987596539215</v>
      </c>
      <c r="Z5" s="36">
        <f t="shared" ref="Z5:Z22" si="13">T5-Y5</f>
        <v>8.9462704804081596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11780</v>
      </c>
      <c r="E6" s="51">
        <v>4</v>
      </c>
      <c r="F6" s="3">
        <f t="shared" si="5"/>
        <v>3.3955857385398983E-4</v>
      </c>
      <c r="G6" s="2">
        <v>0.5</v>
      </c>
      <c r="H6" s="3">
        <f t="shared" si="6"/>
        <v>1.6963528413910093E-3</v>
      </c>
      <c r="I6" s="3">
        <f t="shared" si="7"/>
        <v>0.99830364715860898</v>
      </c>
      <c r="J6" s="5">
        <f t="shared" ref="J6:J22" si="14">I5*J5</f>
        <v>98958.604530070283</v>
      </c>
      <c r="K6" s="5">
        <f t="shared" si="8"/>
        <v>167.86870997467392</v>
      </c>
      <c r="L6" s="5">
        <f t="shared" si="9"/>
        <v>494373.35087541468</v>
      </c>
      <c r="M6" s="5">
        <f t="shared" si="0"/>
        <v>7337484.0954164276</v>
      </c>
      <c r="N6" s="33">
        <f t="shared" si="10"/>
        <v>74.147004500117077</v>
      </c>
      <c r="O6" s="4"/>
      <c r="Q6" s="27" t="s">
        <v>38</v>
      </c>
      <c r="R6" s="29">
        <f t="shared" si="1"/>
        <v>98958.604530070283</v>
      </c>
      <c r="S6" s="29">
        <f t="shared" si="2"/>
        <v>494373.35087541468</v>
      </c>
      <c r="T6" s="35">
        <f t="shared" si="3"/>
        <v>74.147004500117077</v>
      </c>
      <c r="U6" s="42">
        <v>0.96680194174873568</v>
      </c>
      <c r="V6" s="43">
        <f>1-U6</f>
        <v>3.3198058251264317E-2</v>
      </c>
      <c r="W6" s="29">
        <f t="shared" si="11"/>
        <v>477961.11557517992</v>
      </c>
      <c r="X6" s="29">
        <f t="shared" si="4"/>
        <v>6462999.2645325102</v>
      </c>
      <c r="Y6" s="35">
        <f t="shared" si="12"/>
        <v>65.310129374031504</v>
      </c>
      <c r="Z6" s="36">
        <f t="shared" si="13"/>
        <v>8.8368751260855731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12695</v>
      </c>
      <c r="E7" s="51">
        <v>4</v>
      </c>
      <c r="F7" s="3">
        <f t="shared" si="5"/>
        <v>3.1508467900748325E-4</v>
      </c>
      <c r="G7" s="2">
        <v>0.5</v>
      </c>
      <c r="H7" s="3">
        <f t="shared" si="6"/>
        <v>1.5741833923652105E-3</v>
      </c>
      <c r="I7" s="3">
        <f t="shared" si="7"/>
        <v>0.99842581660763474</v>
      </c>
      <c r="J7" s="5">
        <f t="shared" si="14"/>
        <v>98790.735820095608</v>
      </c>
      <c r="K7" s="5">
        <f t="shared" si="8"/>
        <v>155.51473564753343</v>
      </c>
      <c r="L7" s="5">
        <f t="shared" si="9"/>
        <v>493564.8922613592</v>
      </c>
      <c r="M7" s="5">
        <f t="shared" si="0"/>
        <v>6843110.7445410127</v>
      </c>
      <c r="N7" s="33">
        <f t="shared" si="10"/>
        <v>69.268749622462224</v>
      </c>
      <c r="O7" s="4"/>
      <c r="Q7" s="27" t="s">
        <v>40</v>
      </c>
      <c r="R7" s="29">
        <f t="shared" si="1"/>
        <v>98790.735820095608</v>
      </c>
      <c r="S7" s="29">
        <f t="shared" si="2"/>
        <v>493564.8922613592</v>
      </c>
      <c r="T7" s="35">
        <f t="shared" si="3"/>
        <v>69.268749622462224</v>
      </c>
      <c r="U7" s="42">
        <v>0.96680194174873568</v>
      </c>
      <c r="V7" s="43">
        <f>1-U7</f>
        <v>3.3198058251264317E-2</v>
      </c>
      <c r="W7" s="29">
        <f t="shared" si="11"/>
        <v>477179.49621728761</v>
      </c>
      <c r="X7" s="29">
        <f t="shared" si="4"/>
        <v>5985038.1489573307</v>
      </c>
      <c r="Y7" s="35">
        <f t="shared" si="12"/>
        <v>60.582989885372214</v>
      </c>
      <c r="Z7" s="36">
        <f t="shared" si="13"/>
        <v>8.6857597370900095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15178</v>
      </c>
      <c r="E8" s="51">
        <v>17</v>
      </c>
      <c r="F8" s="3">
        <f t="shared" si="5"/>
        <v>1.1200421662933193E-3</v>
      </c>
      <c r="G8" s="2">
        <v>0.5</v>
      </c>
      <c r="H8" s="3">
        <f t="shared" si="6"/>
        <v>5.5845734371406984E-3</v>
      </c>
      <c r="I8" s="3">
        <f t="shared" si="7"/>
        <v>0.99441542656285931</v>
      </c>
      <c r="J8" s="5">
        <f t="shared" si="14"/>
        <v>98635.221084448072</v>
      </c>
      <c r="K8" s="5">
        <f t="shared" si="8"/>
        <v>550.83563563470886</v>
      </c>
      <c r="L8" s="5">
        <f t="shared" si="9"/>
        <v>491799.01633315365</v>
      </c>
      <c r="M8" s="5">
        <f t="shared" si="0"/>
        <v>6349545.8522796538</v>
      </c>
      <c r="N8" s="33">
        <f t="shared" si="10"/>
        <v>64.374021596640333</v>
      </c>
      <c r="O8" s="4"/>
      <c r="Q8" s="27" t="s">
        <v>42</v>
      </c>
      <c r="R8" s="29">
        <f t="shared" si="1"/>
        <v>98635.221084448072</v>
      </c>
      <c r="S8" s="29">
        <f t="shared" si="2"/>
        <v>491799.01633315365</v>
      </c>
      <c r="T8" s="35">
        <f t="shared" si="3"/>
        <v>64.374021596640333</v>
      </c>
      <c r="U8" s="42">
        <v>0.96680194174873568</v>
      </c>
      <c r="V8" s="43">
        <f>1-U8</f>
        <v>3.3198058251264317E-2</v>
      </c>
      <c r="W8" s="29">
        <f t="shared" si="11"/>
        <v>475472.24394101114</v>
      </c>
      <c r="X8" s="29">
        <f t="shared" si="4"/>
        <v>5507858.6527400427</v>
      </c>
      <c r="Y8" s="35">
        <f t="shared" si="12"/>
        <v>55.840688469937163</v>
      </c>
      <c r="Z8" s="36">
        <f t="shared" si="13"/>
        <v>8.5333331267031696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16686</v>
      </c>
      <c r="E9" s="51">
        <v>37</v>
      </c>
      <c r="F9" s="3">
        <f t="shared" si="5"/>
        <v>2.2174277837708257E-3</v>
      </c>
      <c r="G9" s="2">
        <v>0.5</v>
      </c>
      <c r="H9" s="3">
        <f t="shared" si="6"/>
        <v>1.1026015436421611E-2</v>
      </c>
      <c r="I9" s="3">
        <f t="shared" si="7"/>
        <v>0.98897398456357843</v>
      </c>
      <c r="J9" s="5">
        <f t="shared" si="14"/>
        <v>98084.385448813366</v>
      </c>
      <c r="K9" s="5">
        <f t="shared" si="8"/>
        <v>1081.4799480305435</v>
      </c>
      <c r="L9" s="5">
        <f t="shared" si="9"/>
        <v>487718.22737399052</v>
      </c>
      <c r="M9" s="5">
        <f t="shared" si="0"/>
        <v>5857746.8359465003</v>
      </c>
      <c r="N9" s="33">
        <f t="shared" si="10"/>
        <v>59.721502144736817</v>
      </c>
      <c r="O9" s="4"/>
      <c r="Q9" s="27" t="s">
        <v>44</v>
      </c>
      <c r="R9" s="29">
        <f t="shared" si="1"/>
        <v>98084.385448813366</v>
      </c>
      <c r="S9" s="29">
        <f t="shared" si="2"/>
        <v>487718.22737399052</v>
      </c>
      <c r="T9" s="35">
        <f t="shared" si="3"/>
        <v>59.721502144736817</v>
      </c>
      <c r="U9" s="42">
        <v>0.9555940589531835</v>
      </c>
      <c r="V9" s="43">
        <f t="shared" ref="V9:V22" si="15">1-U9</f>
        <v>4.4405941046816499E-2</v>
      </c>
      <c r="W9" s="29">
        <f t="shared" si="11"/>
        <v>466060.64052176324</v>
      </c>
      <c r="X9" s="29">
        <f t="shared" si="4"/>
        <v>5032386.4087990317</v>
      </c>
      <c r="Y9" s="35">
        <f t="shared" si="12"/>
        <v>51.306702751634703</v>
      </c>
      <c r="Z9" s="36">
        <f t="shared" si="13"/>
        <v>8.4147993931021148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14714</v>
      </c>
      <c r="E10" s="51">
        <v>32</v>
      </c>
      <c r="F10" s="3">
        <f t="shared" si="5"/>
        <v>2.1747995106701102E-3</v>
      </c>
      <c r="G10" s="2">
        <v>0.5</v>
      </c>
      <c r="H10" s="3">
        <f t="shared" si="6"/>
        <v>1.0815195349465999E-2</v>
      </c>
      <c r="I10" s="3">
        <f t="shared" si="7"/>
        <v>0.98918480465053404</v>
      </c>
      <c r="J10" s="5">
        <f t="shared" si="14"/>
        <v>97002.905500782828</v>
      </c>
      <c r="K10" s="5">
        <f t="shared" si="8"/>
        <v>1049.1053724567562</v>
      </c>
      <c r="L10" s="5">
        <f t="shared" si="9"/>
        <v>482391.76407277229</v>
      </c>
      <c r="M10" s="5">
        <f t="shared" si="0"/>
        <v>5370028.6085725101</v>
      </c>
      <c r="N10" s="33">
        <f t="shared" si="10"/>
        <v>55.35946145993713</v>
      </c>
      <c r="O10" s="4"/>
      <c r="Q10" s="27" t="s">
        <v>46</v>
      </c>
      <c r="R10" s="29">
        <f t="shared" si="1"/>
        <v>97002.905500782828</v>
      </c>
      <c r="S10" s="29">
        <f t="shared" si="2"/>
        <v>482391.76407277229</v>
      </c>
      <c r="T10" s="35">
        <f t="shared" si="3"/>
        <v>55.35946145993713</v>
      </c>
      <c r="U10" s="42">
        <v>0.96363095511775332</v>
      </c>
      <c r="V10" s="43">
        <f t="shared" si="15"/>
        <v>3.6369044882246682E-2</v>
      </c>
      <c r="W10" s="29">
        <f t="shared" si="11"/>
        <v>464847.63635438349</v>
      </c>
      <c r="X10" s="29">
        <f t="shared" si="4"/>
        <v>4566325.7682772689</v>
      </c>
      <c r="Y10" s="35">
        <f t="shared" si="12"/>
        <v>47.074113344372122</v>
      </c>
      <c r="Z10" s="36">
        <f t="shared" si="13"/>
        <v>8.2853481155650073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15585</v>
      </c>
      <c r="E11" s="51">
        <v>42</v>
      </c>
      <c r="F11" s="3">
        <f t="shared" si="5"/>
        <v>2.6948989412897018E-3</v>
      </c>
      <c r="G11" s="2">
        <v>0.5</v>
      </c>
      <c r="H11" s="3">
        <f t="shared" si="6"/>
        <v>1.3384321223709368E-2</v>
      </c>
      <c r="I11" s="3">
        <f t="shared" si="7"/>
        <v>0.98661567877629064</v>
      </c>
      <c r="J11" s="5">
        <f t="shared" si="14"/>
        <v>95953.800128326082</v>
      </c>
      <c r="K11" s="5">
        <f t="shared" si="8"/>
        <v>1284.2764835531216</v>
      </c>
      <c r="L11" s="5">
        <f t="shared" si="9"/>
        <v>476558.30943274754</v>
      </c>
      <c r="M11" s="5">
        <f t="shared" si="0"/>
        <v>4887636.844499738</v>
      </c>
      <c r="N11" s="33">
        <f t="shared" si="10"/>
        <v>50.937397351258014</v>
      </c>
      <c r="O11" s="4"/>
      <c r="Q11" s="27" t="s">
        <v>48</v>
      </c>
      <c r="R11" s="29">
        <f t="shared" si="1"/>
        <v>95953.800128326082</v>
      </c>
      <c r="S11" s="29">
        <f t="shared" si="2"/>
        <v>476558.30943274754</v>
      </c>
      <c r="T11" s="35">
        <f t="shared" si="3"/>
        <v>50.937397351258014</v>
      </c>
      <c r="U11" s="42">
        <v>0.96005435016735896</v>
      </c>
      <c r="V11" s="43">
        <f t="shared" si="15"/>
        <v>3.9945649832641039E-2</v>
      </c>
      <c r="W11" s="29">
        <f t="shared" si="11"/>
        <v>457521.87807931163</v>
      </c>
      <c r="X11" s="29">
        <f t="shared" si="4"/>
        <v>4101478.1319228858</v>
      </c>
      <c r="Y11" s="35">
        <f t="shared" si="12"/>
        <v>42.744301178668039</v>
      </c>
      <c r="Z11" s="36">
        <f t="shared" si="13"/>
        <v>8.1930961725899749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16620</v>
      </c>
      <c r="E12" s="51">
        <v>78</v>
      </c>
      <c r="F12" s="3">
        <f t="shared" si="5"/>
        <v>4.6931407942238266E-3</v>
      </c>
      <c r="G12" s="2">
        <v>0.5</v>
      </c>
      <c r="H12" s="3">
        <f t="shared" si="6"/>
        <v>2.3193577163247103E-2</v>
      </c>
      <c r="I12" s="3">
        <f t="shared" si="7"/>
        <v>0.9768064228367529</v>
      </c>
      <c r="J12" s="5">
        <f t="shared" si="14"/>
        <v>94669.523644772955</v>
      </c>
      <c r="K12" s="5">
        <f t="shared" si="8"/>
        <v>2195.7249016628875</v>
      </c>
      <c r="L12" s="5">
        <f t="shared" si="9"/>
        <v>467858.30596970749</v>
      </c>
      <c r="M12" s="5">
        <f t="shared" si="0"/>
        <v>4411078.5350669902</v>
      </c>
      <c r="N12" s="33">
        <f t="shared" si="10"/>
        <v>46.594493826953375</v>
      </c>
      <c r="O12" s="4"/>
      <c r="Q12" s="27" t="s">
        <v>50</v>
      </c>
      <c r="R12" s="29">
        <f t="shared" si="1"/>
        <v>94669.523644772955</v>
      </c>
      <c r="S12" s="29">
        <f t="shared" si="2"/>
        <v>467858.30596970749</v>
      </c>
      <c r="T12" s="35">
        <f t="shared" si="3"/>
        <v>46.594493826953375</v>
      </c>
      <c r="U12" s="42">
        <v>0.94127750867207383</v>
      </c>
      <c r="V12" s="43">
        <f t="shared" si="15"/>
        <v>5.8722491327926174E-2</v>
      </c>
      <c r="W12" s="29">
        <f t="shared" si="11"/>
        <v>440384.50065470312</v>
      </c>
      <c r="X12" s="29">
        <f t="shared" si="4"/>
        <v>3643956.2538435743</v>
      </c>
      <c r="Y12" s="35">
        <f t="shared" si="12"/>
        <v>38.491333995898586</v>
      </c>
      <c r="Z12" s="36">
        <f t="shared" si="13"/>
        <v>8.1031598310547892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17241</v>
      </c>
      <c r="E13" s="51">
        <v>90</v>
      </c>
      <c r="F13" s="3">
        <f t="shared" si="5"/>
        <v>5.2201148425265352E-3</v>
      </c>
      <c r="G13" s="2">
        <v>0.5</v>
      </c>
      <c r="H13" s="3">
        <f t="shared" si="6"/>
        <v>2.5764342150463759E-2</v>
      </c>
      <c r="I13" s="3">
        <f t="shared" si="7"/>
        <v>0.97423565784953625</v>
      </c>
      <c r="J13" s="5">
        <f t="shared" si="14"/>
        <v>92473.798743110063</v>
      </c>
      <c r="K13" s="5">
        <f t="shared" si="8"/>
        <v>2382.526590770613</v>
      </c>
      <c r="L13" s="5">
        <f t="shared" si="9"/>
        <v>456412.67723862379</v>
      </c>
      <c r="M13" s="5">
        <f t="shared" si="0"/>
        <v>3943220.2290972825</v>
      </c>
      <c r="N13" s="33">
        <f t="shared" si="10"/>
        <v>42.641486374442678</v>
      </c>
      <c r="O13" s="4"/>
      <c r="Q13" s="27" t="s">
        <v>52</v>
      </c>
      <c r="R13" s="29">
        <f t="shared" si="1"/>
        <v>92473.798743110063</v>
      </c>
      <c r="S13" s="29">
        <f t="shared" si="2"/>
        <v>456412.67723862379</v>
      </c>
      <c r="T13" s="35">
        <f t="shared" si="3"/>
        <v>42.641486374442678</v>
      </c>
      <c r="U13" s="42">
        <v>0.95386474178345915</v>
      </c>
      <c r="V13" s="43">
        <f t="shared" si="15"/>
        <v>4.6135258216540853E-2</v>
      </c>
      <c r="W13" s="29">
        <f t="shared" si="11"/>
        <v>435355.96052091714</v>
      </c>
      <c r="X13" s="29">
        <f t="shared" si="4"/>
        <v>3203571.7531888713</v>
      </c>
      <c r="Y13" s="35">
        <f t="shared" si="12"/>
        <v>34.643021014939755</v>
      </c>
      <c r="Z13" s="36">
        <f t="shared" si="13"/>
        <v>7.9984653595029229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15719</v>
      </c>
      <c r="E14" s="51">
        <v>111</v>
      </c>
      <c r="F14" s="3">
        <f t="shared" si="5"/>
        <v>7.0615179082638849E-3</v>
      </c>
      <c r="G14" s="2">
        <v>0.5</v>
      </c>
      <c r="H14" s="3">
        <f t="shared" si="6"/>
        <v>3.4695089550839255E-2</v>
      </c>
      <c r="I14" s="3">
        <f t="shared" si="7"/>
        <v>0.96530491044916078</v>
      </c>
      <c r="J14" s="5">
        <f t="shared" si="14"/>
        <v>90091.272152339458</v>
      </c>
      <c r="K14" s="5">
        <f t="shared" si="8"/>
        <v>3125.7247550744482</v>
      </c>
      <c r="L14" s="5">
        <f t="shared" si="9"/>
        <v>442642.04887401115</v>
      </c>
      <c r="M14" s="5">
        <f t="shared" si="0"/>
        <v>3486807.5518586589</v>
      </c>
      <c r="N14" s="33">
        <f t="shared" si="10"/>
        <v>38.703056007053121</v>
      </c>
      <c r="O14" s="4"/>
      <c r="Q14" s="27" t="s">
        <v>54</v>
      </c>
      <c r="R14" s="29">
        <f t="shared" si="1"/>
        <v>90091.272152339458</v>
      </c>
      <c r="S14" s="29">
        <f t="shared" si="2"/>
        <v>442642.04887401115</v>
      </c>
      <c r="T14" s="35">
        <f t="shared" si="3"/>
        <v>38.703056007053121</v>
      </c>
      <c r="U14" s="42">
        <v>0.94210046609890041</v>
      </c>
      <c r="V14" s="43">
        <f t="shared" si="15"/>
        <v>5.7899533901099587E-2</v>
      </c>
      <c r="W14" s="29">
        <f t="shared" si="11"/>
        <v>417013.28055917815</v>
      </c>
      <c r="X14" s="29">
        <f t="shared" si="4"/>
        <v>2768215.7926679542</v>
      </c>
      <c r="Y14" s="35">
        <f t="shared" si="12"/>
        <v>30.726792135724882</v>
      </c>
      <c r="Z14" s="36">
        <f t="shared" si="13"/>
        <v>7.9762638713282392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13779</v>
      </c>
      <c r="E15" s="51">
        <v>158</v>
      </c>
      <c r="F15" s="3">
        <f t="shared" si="5"/>
        <v>1.1466724726032369E-2</v>
      </c>
      <c r="G15" s="2">
        <v>0.5</v>
      </c>
      <c r="H15" s="3">
        <f t="shared" si="6"/>
        <v>5.5735854381261468E-2</v>
      </c>
      <c r="I15" s="3">
        <f t="shared" si="7"/>
        <v>0.9442641456187385</v>
      </c>
      <c r="J15" s="5">
        <f t="shared" si="14"/>
        <v>86965.547397265007</v>
      </c>
      <c r="K15" s="5">
        <f t="shared" si="8"/>
        <v>4847.0990859206549</v>
      </c>
      <c r="L15" s="5">
        <f t="shared" si="9"/>
        <v>422709.98927152343</v>
      </c>
      <c r="M15" s="5">
        <f t="shared" si="0"/>
        <v>3044165.5029846476</v>
      </c>
      <c r="N15" s="33">
        <f t="shared" si="10"/>
        <v>35.004270013717914</v>
      </c>
      <c r="O15" s="4"/>
      <c r="Q15" s="27" t="s">
        <v>56</v>
      </c>
      <c r="R15" s="29">
        <f t="shared" si="1"/>
        <v>86965.547397265007</v>
      </c>
      <c r="S15" s="29">
        <f t="shared" si="2"/>
        <v>422709.98927152343</v>
      </c>
      <c r="T15" s="35">
        <f t="shared" si="3"/>
        <v>35.004270013717914</v>
      </c>
      <c r="U15" s="42">
        <v>0.91645683631107144</v>
      </c>
      <c r="V15" s="43">
        <f t="shared" si="15"/>
        <v>8.3543163688928557E-2</v>
      </c>
      <c r="W15" s="29">
        <f t="shared" si="11"/>
        <v>387395.45944486733</v>
      </c>
      <c r="X15" s="29">
        <f t="shared" si="4"/>
        <v>2351202.5121087763</v>
      </c>
      <c r="Y15" s="35">
        <f t="shared" si="12"/>
        <v>27.036022683423248</v>
      </c>
      <c r="Z15" s="36">
        <f t="shared" si="13"/>
        <v>7.9682473302946661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10996</v>
      </c>
      <c r="E16" s="51">
        <v>140</v>
      </c>
      <c r="F16" s="3">
        <f t="shared" si="5"/>
        <v>1.2731902510003638E-2</v>
      </c>
      <c r="G16" s="2">
        <v>0.5</v>
      </c>
      <c r="H16" s="3">
        <f t="shared" si="6"/>
        <v>6.1695751806804151E-2</v>
      </c>
      <c r="I16" s="3">
        <f t="shared" si="7"/>
        <v>0.9383042481931958</v>
      </c>
      <c r="J16" s="5">
        <f t="shared" si="14"/>
        <v>82118.448311344357</v>
      </c>
      <c r="K16" s="5">
        <f t="shared" si="8"/>
        <v>5066.3594057765768</v>
      </c>
      <c r="L16" s="5">
        <f t="shared" si="9"/>
        <v>397926.34304228029</v>
      </c>
      <c r="M16" s="5">
        <f t="shared" si="0"/>
        <v>2621455.5137131242</v>
      </c>
      <c r="N16" s="33">
        <f t="shared" si="10"/>
        <v>31.922857380038682</v>
      </c>
      <c r="O16" s="4"/>
      <c r="Q16" s="27" t="s">
        <v>58</v>
      </c>
      <c r="R16" s="29">
        <f t="shared" si="1"/>
        <v>82118.448311344357</v>
      </c>
      <c r="S16" s="29">
        <f t="shared" si="2"/>
        <v>397926.34304228029</v>
      </c>
      <c r="T16" s="35">
        <f t="shared" si="3"/>
        <v>31.922857380038682</v>
      </c>
      <c r="U16" s="42">
        <v>0.8859396016463057</v>
      </c>
      <c r="V16" s="43">
        <f t="shared" si="15"/>
        <v>0.1140603983536943</v>
      </c>
      <c r="W16" s="29">
        <f t="shared" si="11"/>
        <v>352538.70583944902</v>
      </c>
      <c r="X16" s="29">
        <f t="shared" si="4"/>
        <v>1963807.0526639088</v>
      </c>
      <c r="Y16" s="35">
        <f t="shared" si="12"/>
        <v>23.914322457949027</v>
      </c>
      <c r="Z16" s="36">
        <f t="shared" si="13"/>
        <v>8.0085349220896553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8521</v>
      </c>
      <c r="E17" s="51">
        <v>138</v>
      </c>
      <c r="F17" s="3">
        <f t="shared" si="5"/>
        <v>1.6195282243868091E-2</v>
      </c>
      <c r="G17" s="2">
        <v>0.5</v>
      </c>
      <c r="H17" s="3">
        <f t="shared" si="6"/>
        <v>7.7825400406045575E-2</v>
      </c>
      <c r="I17" s="3">
        <f t="shared" si="7"/>
        <v>0.92217459959395442</v>
      </c>
      <c r="J17" s="5">
        <f t="shared" si="14"/>
        <v>77052.088905567769</v>
      </c>
      <c r="K17" s="5">
        <f t="shared" si="8"/>
        <v>5996.6096711980335</v>
      </c>
      <c r="L17" s="5">
        <f t="shared" si="9"/>
        <v>370268.92034984374</v>
      </c>
      <c r="M17" s="5">
        <f t="shared" si="0"/>
        <v>2223529.1706708437</v>
      </c>
      <c r="N17" s="33">
        <f t="shared" si="10"/>
        <v>28.857480728341056</v>
      </c>
      <c r="O17" s="4"/>
      <c r="Q17" s="27" t="s">
        <v>60</v>
      </c>
      <c r="R17" s="29">
        <f t="shared" si="1"/>
        <v>77052.088905567769</v>
      </c>
      <c r="S17" s="29">
        <f t="shared" si="2"/>
        <v>370268.92034984374</v>
      </c>
      <c r="T17" s="35">
        <f t="shared" si="3"/>
        <v>28.857480728341056</v>
      </c>
      <c r="U17" s="42">
        <v>0.85631920960893304</v>
      </c>
      <c r="V17" s="43">
        <f t="shared" si="15"/>
        <v>0.14368079039106696</v>
      </c>
      <c r="W17" s="29">
        <f t="shared" si="11"/>
        <v>317068.38921673119</v>
      </c>
      <c r="X17" s="29">
        <f t="shared" si="4"/>
        <v>1611268.3468244597</v>
      </c>
      <c r="Y17" s="35">
        <f t="shared" si="12"/>
        <v>20.911416805314278</v>
      </c>
      <c r="Z17" s="36">
        <f t="shared" si="13"/>
        <v>7.9460639230267773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6555</v>
      </c>
      <c r="E18" s="51">
        <v>147</v>
      </c>
      <c r="F18" s="3">
        <f t="shared" si="5"/>
        <v>2.2425629290617848E-2</v>
      </c>
      <c r="G18" s="2">
        <v>0.5</v>
      </c>
      <c r="H18" s="3">
        <f t="shared" si="6"/>
        <v>0.10617551462621884</v>
      </c>
      <c r="I18" s="3">
        <f t="shared" si="7"/>
        <v>0.89382448537378112</v>
      </c>
      <c r="J18" s="5">
        <f t="shared" si="14"/>
        <v>71055.479234369734</v>
      </c>
      <c r="K18" s="5">
        <f t="shared" si="8"/>
        <v>7544.3520747218126</v>
      </c>
      <c r="L18" s="5">
        <f t="shared" si="9"/>
        <v>336416.51598504407</v>
      </c>
      <c r="M18" s="5">
        <f t="shared" si="0"/>
        <v>1853260.2503209999</v>
      </c>
      <c r="N18" s="33">
        <f t="shared" si="10"/>
        <v>26.081876729142834</v>
      </c>
      <c r="O18" s="4"/>
      <c r="Q18" s="27" t="s">
        <v>62</v>
      </c>
      <c r="R18" s="29">
        <f t="shared" si="1"/>
        <v>71055.479234369734</v>
      </c>
      <c r="S18" s="29">
        <f t="shared" si="2"/>
        <v>336416.51598504407</v>
      </c>
      <c r="T18" s="35">
        <f t="shared" si="3"/>
        <v>26.081876729142834</v>
      </c>
      <c r="U18" s="42">
        <v>0.77613843304153718</v>
      </c>
      <c r="V18" s="43">
        <f t="shared" si="15"/>
        <v>0.22386156695846282</v>
      </c>
      <c r="W18" s="29">
        <f t="shared" si="11"/>
        <v>261105.78756592536</v>
      </c>
      <c r="X18" s="29">
        <f t="shared" si="4"/>
        <v>1294199.9576077287</v>
      </c>
      <c r="Y18" s="35">
        <f t="shared" si="12"/>
        <v>18.213936089839507</v>
      </c>
      <c r="Z18" s="36">
        <f t="shared" si="13"/>
        <v>7.8679406393033275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4499</v>
      </c>
      <c r="E19" s="51">
        <v>133</v>
      </c>
      <c r="F19" s="3">
        <f t="shared" si="5"/>
        <v>2.9562124916648145E-2</v>
      </c>
      <c r="G19" s="2">
        <v>0.5</v>
      </c>
      <c r="H19" s="3">
        <f t="shared" si="6"/>
        <v>0.1376384145710442</v>
      </c>
      <c r="I19" s="3">
        <f t="shared" si="7"/>
        <v>0.8623615854289558</v>
      </c>
      <c r="J19" s="5">
        <f t="shared" si="14"/>
        <v>63511.12715964792</v>
      </c>
      <c r="K19" s="5">
        <f t="shared" si="8"/>
        <v>8741.5708498739259</v>
      </c>
      <c r="L19" s="5">
        <f t="shared" si="9"/>
        <v>295701.70867355476</v>
      </c>
      <c r="M19" s="5">
        <f t="shared" si="0"/>
        <v>1516843.7343359559</v>
      </c>
      <c r="N19" s="33">
        <f t="shared" si="10"/>
        <v>23.883117843634956</v>
      </c>
      <c r="O19" s="4"/>
      <c r="Q19" s="27" t="s">
        <v>64</v>
      </c>
      <c r="R19" s="29">
        <f t="shared" si="1"/>
        <v>63511.12715964792</v>
      </c>
      <c r="S19" s="29">
        <f t="shared" si="2"/>
        <v>295701.70867355476</v>
      </c>
      <c r="T19" s="35">
        <f t="shared" si="3"/>
        <v>23.883117843634956</v>
      </c>
      <c r="U19" s="42">
        <v>0.73716277889453141</v>
      </c>
      <c r="V19" s="43">
        <f t="shared" si="15"/>
        <v>0.26283722110546859</v>
      </c>
      <c r="W19" s="29">
        <f t="shared" si="11"/>
        <v>217980.29328965879</v>
      </c>
      <c r="X19" s="29">
        <f t="shared" si="4"/>
        <v>1033094.1700418033</v>
      </c>
      <c r="Y19" s="35">
        <f t="shared" si="12"/>
        <v>16.266349161854968</v>
      </c>
      <c r="Z19" s="36">
        <f t="shared" si="13"/>
        <v>7.6167686817799876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2982</v>
      </c>
      <c r="E20" s="51">
        <v>117</v>
      </c>
      <c r="F20" s="3">
        <f t="shared" si="5"/>
        <v>3.9235412474849095E-2</v>
      </c>
      <c r="G20" s="2">
        <v>0.5</v>
      </c>
      <c r="H20" s="3">
        <f t="shared" si="6"/>
        <v>0.17865322950068716</v>
      </c>
      <c r="I20" s="3">
        <f t="shared" si="7"/>
        <v>0.82134677049931282</v>
      </c>
      <c r="J20" s="5">
        <f t="shared" si="14"/>
        <v>54769.556309773994</v>
      </c>
      <c r="K20" s="5">
        <f t="shared" si="8"/>
        <v>9784.7581130608614</v>
      </c>
      <c r="L20" s="5">
        <f t="shared" si="9"/>
        <v>249385.88626621783</v>
      </c>
      <c r="M20" s="5">
        <f t="shared" si="0"/>
        <v>1221142.0256624012</v>
      </c>
      <c r="N20" s="33">
        <f t="shared" si="10"/>
        <v>22.295999966764022</v>
      </c>
      <c r="O20" s="4"/>
      <c r="Q20" s="27" t="s">
        <v>66</v>
      </c>
      <c r="R20" s="29">
        <f t="shared" si="1"/>
        <v>54769.556309773994</v>
      </c>
      <c r="S20" s="29">
        <f t="shared" si="2"/>
        <v>249385.88626621783</v>
      </c>
      <c r="T20" s="35">
        <f t="shared" si="3"/>
        <v>22.295999966764022</v>
      </c>
      <c r="U20" s="42">
        <v>0.7271372759570951</v>
      </c>
      <c r="V20" s="43">
        <f t="shared" si="15"/>
        <v>0.2728627240429049</v>
      </c>
      <c r="W20" s="29">
        <f t="shared" si="11"/>
        <v>181337.77400176355</v>
      </c>
      <c r="X20" s="29">
        <f t="shared" si="4"/>
        <v>815113.87675214454</v>
      </c>
      <c r="Y20" s="35">
        <f t="shared" si="12"/>
        <v>14.882608727773864</v>
      </c>
      <c r="Z20" s="36">
        <f t="shared" si="13"/>
        <v>7.4133912389901582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1838</v>
      </c>
      <c r="E21" s="51">
        <v>101</v>
      </c>
      <c r="F21" s="3">
        <f t="shared" si="5"/>
        <v>5.4951033732317738E-2</v>
      </c>
      <c r="G21" s="2">
        <v>0.5</v>
      </c>
      <c r="H21" s="3">
        <f t="shared" si="6"/>
        <v>0.24156900263094952</v>
      </c>
      <c r="I21" s="3">
        <f t="shared" si="7"/>
        <v>0.75843099736905051</v>
      </c>
      <c r="J21" s="5">
        <f t="shared" si="14"/>
        <v>44984.798196713135</v>
      </c>
      <c r="K21" s="5">
        <f t="shared" si="8"/>
        <v>10866.932833934528</v>
      </c>
      <c r="L21" s="5">
        <f t="shared" si="9"/>
        <v>197756.65889872934</v>
      </c>
      <c r="M21" s="5">
        <f>L21+M22</f>
        <v>971756.13939618343</v>
      </c>
      <c r="N21" s="33">
        <f t="shared" si="10"/>
        <v>21.601878375597245</v>
      </c>
      <c r="O21" s="4"/>
      <c r="Q21" s="27" t="s">
        <v>68</v>
      </c>
      <c r="R21" s="29">
        <f t="shared" si="1"/>
        <v>44984.798196713135</v>
      </c>
      <c r="S21" s="29">
        <f t="shared" si="2"/>
        <v>197756.65889872934</v>
      </c>
      <c r="T21" s="35">
        <f t="shared" si="3"/>
        <v>21.601878375597245</v>
      </c>
      <c r="U21" s="42">
        <v>0.68635947845240242</v>
      </c>
      <c r="V21" s="43">
        <f t="shared" si="15"/>
        <v>0.31364052154759758</v>
      </c>
      <c r="W21" s="29">
        <f t="shared" si="11"/>
        <v>135732.1572622215</v>
      </c>
      <c r="X21" s="29">
        <f>X22+W21</f>
        <v>633776.10275038099</v>
      </c>
      <c r="Y21" s="35">
        <f t="shared" si="12"/>
        <v>14.088672799618973</v>
      </c>
      <c r="Z21" s="36">
        <f t="shared" si="13"/>
        <v>7.5132055759782723</v>
      </c>
    </row>
    <row r="22" spans="1:26" s="2" customFormat="1" x14ac:dyDescent="0.25">
      <c r="A22" s="12">
        <v>19</v>
      </c>
      <c r="B22" s="13" t="s">
        <v>69</v>
      </c>
      <c r="C22" s="12"/>
      <c r="D22">
        <v>1951</v>
      </c>
      <c r="E22" s="51">
        <v>86</v>
      </c>
      <c r="F22" s="17">
        <f t="shared" si="5"/>
        <v>4.4079958995386984E-2</v>
      </c>
      <c r="G22" s="12"/>
      <c r="H22" s="17">
        <v>1</v>
      </c>
      <c r="I22" s="17">
        <f t="shared" si="7"/>
        <v>0</v>
      </c>
      <c r="J22" s="21">
        <f t="shared" si="14"/>
        <v>34117.865362778604</v>
      </c>
      <c r="K22" s="21">
        <f t="shared" si="8"/>
        <v>34117.865362778604</v>
      </c>
      <c r="L22" s="21">
        <f>K22/F22</f>
        <v>773999.48049745406</v>
      </c>
      <c r="M22" s="21">
        <f>L22</f>
        <v>773999.48049745406</v>
      </c>
      <c r="N22" s="34">
        <f t="shared" si="10"/>
        <v>22.686046511627904</v>
      </c>
      <c r="O22" s="4"/>
      <c r="Q22" s="30" t="s">
        <v>69</v>
      </c>
      <c r="R22" s="31">
        <f t="shared" si="1"/>
        <v>34117.865362778604</v>
      </c>
      <c r="S22" s="31">
        <f t="shared" si="2"/>
        <v>773999.48049745406</v>
      </c>
      <c r="T22" s="38">
        <f t="shared" si="3"/>
        <v>22.686046511627904</v>
      </c>
      <c r="U22" s="44">
        <v>0.64346806172022719</v>
      </c>
      <c r="V22" s="45">
        <f t="shared" si="15"/>
        <v>0.35653193827977281</v>
      </c>
      <c r="W22" s="31">
        <f t="shared" si="11"/>
        <v>498043.94548815954</v>
      </c>
      <c r="X22" s="31">
        <f>W22</f>
        <v>498043.94548815954</v>
      </c>
      <c r="Y22" s="38">
        <f t="shared" si="12"/>
        <v>14.597746376932129</v>
      </c>
      <c r="Z22" s="37">
        <f t="shared" si="13"/>
        <v>8.0883001346957748</v>
      </c>
    </row>
    <row r="23" spans="1:26" s="2" customFormat="1" ht="13.2" x14ac:dyDescent="0.25">
      <c r="B23" s="2" t="s">
        <v>70</v>
      </c>
      <c r="D23" s="25">
        <f>SUM(D4:D22)</f>
        <v>198763</v>
      </c>
      <c r="E23" s="25">
        <f>SUM(E4:E22)</f>
        <v>1459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1" t="s">
        <v>88</v>
      </c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Q26" s="63" t="s">
        <v>91</v>
      </c>
      <c r="R26" s="64"/>
      <c r="S26" s="64"/>
      <c r="T26" s="64"/>
      <c r="U26" s="64"/>
      <c r="V26" s="64"/>
      <c r="W26" s="64"/>
      <c r="X26" s="64"/>
      <c r="Y26" s="64"/>
      <c r="Z26" s="65"/>
    </row>
    <row r="27" spans="1:26" s="9" customFormat="1" ht="14.25" customHeight="1" x14ac:dyDescent="0.35">
      <c r="A27" s="7"/>
      <c r="B27" s="59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0" t="s">
        <v>14</v>
      </c>
      <c r="S27" s="70"/>
      <c r="T27" s="70"/>
      <c r="U27" s="67" t="s">
        <v>15</v>
      </c>
      <c r="V27" s="71" t="s">
        <v>16</v>
      </c>
      <c r="W27" s="72" t="s">
        <v>17</v>
      </c>
      <c r="X27" s="72" t="s">
        <v>18</v>
      </c>
      <c r="Y27" s="73" t="s">
        <v>19</v>
      </c>
      <c r="Z27" s="73" t="s">
        <v>20</v>
      </c>
    </row>
    <row r="28" spans="1:26" s="10" customFormat="1" ht="32.549999999999997" customHeight="1" thickBot="1" x14ac:dyDescent="0.35">
      <c r="B28" s="60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7"/>
      <c r="V28" s="71"/>
      <c r="W28" s="72"/>
      <c r="X28" s="72"/>
      <c r="Y28" s="73"/>
      <c r="Z28" s="73"/>
    </row>
    <row r="29" spans="1:26" s="2" customFormat="1" x14ac:dyDescent="0.25">
      <c r="A29" s="2">
        <v>1</v>
      </c>
      <c r="B29" s="1">
        <v>0</v>
      </c>
      <c r="C29" s="1">
        <v>1</v>
      </c>
      <c r="D29">
        <v>2235</v>
      </c>
      <c r="E29" s="51">
        <v>22</v>
      </c>
      <c r="F29" s="3">
        <f>E29/D29</f>
        <v>9.8434004474272935E-3</v>
      </c>
      <c r="G29" s="2">
        <v>0.3</v>
      </c>
      <c r="H29" s="18">
        <f>C29*F29/(1+(1-G29)*C29*F29)</f>
        <v>9.7760398151439751E-3</v>
      </c>
      <c r="I29" s="18">
        <f>1-H29</f>
        <v>0.99022396018485603</v>
      </c>
      <c r="J29" s="19">
        <v>100000</v>
      </c>
      <c r="K29" s="20">
        <f>J29*H29</f>
        <v>977.60398151439756</v>
      </c>
      <c r="L29" s="20">
        <f>C29*(J30+G29*K29)</f>
        <v>99315.677212939918</v>
      </c>
      <c r="M29" s="5">
        <f t="shared" ref="M29:M45" si="16">L29+M30</f>
        <v>8362130.1503654355</v>
      </c>
      <c r="N29" s="32">
        <f>M29/J29</f>
        <v>83.621301503654351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99315.677212939918</v>
      </c>
      <c r="T29" s="35">
        <f t="shared" ref="T29:T47" si="19">N29</f>
        <v>83.621301503654351</v>
      </c>
      <c r="U29" s="42">
        <v>0.95864674002964168</v>
      </c>
      <c r="V29" s="43">
        <f>1-U29</f>
        <v>4.1353259970358325E-2</v>
      </c>
      <c r="W29" s="29">
        <f>S29*U29</f>
        <v>95208.650194021015</v>
      </c>
      <c r="X29" s="29">
        <f t="shared" ref="X29:X45" si="20">X30+W29</f>
        <v>7268392.8622443825</v>
      </c>
      <c r="Y29" s="40">
        <f>X29/R29</f>
        <v>72.68392862244383</v>
      </c>
      <c r="Z29" s="36">
        <f>T29-Y29</f>
        <v>10.937372881210521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8725</v>
      </c>
      <c r="E30" s="51">
        <v>5</v>
      </c>
      <c r="F30" s="3">
        <f t="shared" ref="F30:F47" si="21">E30/D30</f>
        <v>5.7306590257879652E-4</v>
      </c>
      <c r="G30" s="2">
        <v>0.4</v>
      </c>
      <c r="H30" s="3">
        <f t="shared" ref="H30:H46" si="22">C30*F30/(1+(1-G30)*C30*F30)</f>
        <v>2.2891152569531874E-3</v>
      </c>
      <c r="I30" s="3">
        <f t="shared" ref="I30:I47" si="23">1-H30</f>
        <v>0.99771088474304681</v>
      </c>
      <c r="J30" s="5">
        <f>I29*J29</f>
        <v>99022.396018485597</v>
      </c>
      <c r="K30" s="5">
        <f t="shared" ref="K30:K47" si="24">J30*H30</f>
        <v>226.67367750597595</v>
      </c>
      <c r="L30" s="5">
        <f t="shared" ref="L30:L46" si="25">C30*(J31+G30*K30)</f>
        <v>395545.56724792806</v>
      </c>
      <c r="M30" s="5">
        <f t="shared" si="16"/>
        <v>8262814.4731524959</v>
      </c>
      <c r="N30" s="33">
        <f t="shared" ref="N30:N47" si="26">M30/J30</f>
        <v>83.44389557701659</v>
      </c>
      <c r="O30" s="4"/>
      <c r="Q30" s="27" t="s">
        <v>36</v>
      </c>
      <c r="R30" s="29">
        <f t="shared" si="17"/>
        <v>99022.396018485597</v>
      </c>
      <c r="S30" s="29">
        <f t="shared" si="18"/>
        <v>395545.56724792806</v>
      </c>
      <c r="T30" s="35">
        <f t="shared" si="19"/>
        <v>83.44389557701659</v>
      </c>
      <c r="U30" s="42">
        <v>0.95864674002964168</v>
      </c>
      <c r="V30" s="43">
        <f>1-U30</f>
        <v>4.1353259970358325E-2</v>
      </c>
      <c r="W30" s="29">
        <f t="shared" ref="W30:W47" si="27">S30*U30</f>
        <v>379188.46857540164</v>
      </c>
      <c r="X30" s="29">
        <f t="shared" si="20"/>
        <v>7173184.2120503616</v>
      </c>
      <c r="Y30" s="35">
        <f t="shared" ref="Y30:Y47" si="28">X30/R30</f>
        <v>72.440018626809078</v>
      </c>
      <c r="Z30" s="36">
        <f t="shared" ref="Z30:Z47" si="29">T30-Y30</f>
        <v>11.003876950207513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11638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98795.722340979628</v>
      </c>
      <c r="K31" s="5">
        <f t="shared" si="24"/>
        <v>0</v>
      </c>
      <c r="L31" s="5">
        <f t="shared" si="25"/>
        <v>493978.61170489813</v>
      </c>
      <c r="M31" s="5">
        <f t="shared" si="16"/>
        <v>7867268.9059045678</v>
      </c>
      <c r="N31" s="33">
        <f t="shared" si="26"/>
        <v>79.631675537041858</v>
      </c>
      <c r="O31" s="4"/>
      <c r="Q31" s="27" t="s">
        <v>38</v>
      </c>
      <c r="R31" s="29">
        <f t="shared" si="17"/>
        <v>98795.722340979628</v>
      </c>
      <c r="S31" s="29">
        <f t="shared" si="18"/>
        <v>493978.61170489813</v>
      </c>
      <c r="T31" s="35">
        <f t="shared" si="19"/>
        <v>79.631675537041858</v>
      </c>
      <c r="U31" s="42">
        <v>0.95864674002964168</v>
      </c>
      <c r="V31" s="43">
        <f>1-U31</f>
        <v>4.1353259970358325E-2</v>
      </c>
      <c r="W31" s="29">
        <f t="shared" si="27"/>
        <v>473550.98575526878</v>
      </c>
      <c r="X31" s="29">
        <f t="shared" si="20"/>
        <v>6793995.7434749603</v>
      </c>
      <c r="Y31" s="35">
        <f t="shared" si="28"/>
        <v>68.768116498267347</v>
      </c>
      <c r="Z31" s="36">
        <f t="shared" si="29"/>
        <v>10.863559038774511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12439</v>
      </c>
      <c r="E32" s="51">
        <v>8</v>
      </c>
      <c r="F32" s="3">
        <f t="shared" si="21"/>
        <v>6.4313851595787443E-4</v>
      </c>
      <c r="G32" s="2">
        <v>0.5</v>
      </c>
      <c r="H32" s="3">
        <f t="shared" si="22"/>
        <v>3.2105305401717629E-3</v>
      </c>
      <c r="I32" s="3">
        <f t="shared" si="23"/>
        <v>0.99678946945982827</v>
      </c>
      <c r="J32" s="5">
        <f t="shared" si="30"/>
        <v>98795.722340979628</v>
      </c>
      <c r="K32" s="5">
        <f t="shared" si="24"/>
        <v>317.18668381404484</v>
      </c>
      <c r="L32" s="5">
        <f t="shared" si="25"/>
        <v>493185.64499536302</v>
      </c>
      <c r="M32" s="5">
        <f t="shared" si="16"/>
        <v>7373290.2941996697</v>
      </c>
      <c r="N32" s="33">
        <f t="shared" si="26"/>
        <v>74.631675537041872</v>
      </c>
      <c r="O32" s="4"/>
      <c r="Q32" s="27" t="s">
        <v>40</v>
      </c>
      <c r="R32" s="29">
        <f t="shared" si="17"/>
        <v>98795.722340979628</v>
      </c>
      <c r="S32" s="29">
        <f t="shared" si="18"/>
        <v>493185.64499536302</v>
      </c>
      <c r="T32" s="35">
        <f t="shared" si="19"/>
        <v>74.631675537041872</v>
      </c>
      <c r="U32" s="42">
        <v>0.95864674002964168</v>
      </c>
      <c r="V32" s="43">
        <f>1-U32</f>
        <v>4.1353259970358325E-2</v>
      </c>
      <c r="W32" s="29">
        <f t="shared" si="27"/>
        <v>472790.81080422091</v>
      </c>
      <c r="X32" s="29">
        <f t="shared" si="20"/>
        <v>6320444.7577196918</v>
      </c>
      <c r="Y32" s="35">
        <f t="shared" si="28"/>
        <v>63.974882798119133</v>
      </c>
      <c r="Z32" s="36">
        <f t="shared" si="29"/>
        <v>10.656792738922739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15090</v>
      </c>
      <c r="E33" s="51">
        <v>14</v>
      </c>
      <c r="F33" s="3">
        <f t="shared" si="21"/>
        <v>9.2776673293571907E-4</v>
      </c>
      <c r="G33" s="2">
        <v>0.5</v>
      </c>
      <c r="H33" s="3">
        <f t="shared" si="22"/>
        <v>4.6280991735537192E-3</v>
      </c>
      <c r="I33" s="3">
        <f t="shared" si="23"/>
        <v>0.99537190082644633</v>
      </c>
      <c r="J33" s="5">
        <f t="shared" si="30"/>
        <v>98478.535657165587</v>
      </c>
      <c r="K33" s="5">
        <f t="shared" si="24"/>
        <v>455.76842948770854</v>
      </c>
      <c r="L33" s="5">
        <f t="shared" si="25"/>
        <v>491253.2572121087</v>
      </c>
      <c r="M33" s="5">
        <f t="shared" si="16"/>
        <v>6880104.6492043063</v>
      </c>
      <c r="N33" s="33">
        <f t="shared" si="26"/>
        <v>69.864002376681256</v>
      </c>
      <c r="O33" s="4"/>
      <c r="Q33" s="27" t="s">
        <v>42</v>
      </c>
      <c r="R33" s="29">
        <f t="shared" si="17"/>
        <v>98478.535657165587</v>
      </c>
      <c r="S33" s="29">
        <f t="shared" si="18"/>
        <v>491253.2572121087</v>
      </c>
      <c r="T33" s="35">
        <f t="shared" si="19"/>
        <v>69.864002376681256</v>
      </c>
      <c r="U33" s="42">
        <v>0.95864674002964168</v>
      </c>
      <c r="V33" s="43">
        <f>1-U33</f>
        <v>4.1353259970358325E-2</v>
      </c>
      <c r="W33" s="29">
        <f t="shared" si="27"/>
        <v>470938.33355533105</v>
      </c>
      <c r="X33" s="29">
        <f t="shared" si="20"/>
        <v>5847653.946915471</v>
      </c>
      <c r="Y33" s="35">
        <f t="shared" si="28"/>
        <v>59.379984764121325</v>
      </c>
      <c r="Z33" s="36">
        <f t="shared" si="29"/>
        <v>10.484017612559931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14371</v>
      </c>
      <c r="E34" s="51">
        <v>5</v>
      </c>
      <c r="F34" s="3">
        <f t="shared" si="21"/>
        <v>3.479229002852968E-4</v>
      </c>
      <c r="G34" s="2">
        <v>0.5</v>
      </c>
      <c r="H34" s="3">
        <f t="shared" si="22"/>
        <v>1.7381026871067546E-3</v>
      </c>
      <c r="I34" s="3">
        <f t="shared" si="23"/>
        <v>0.99826189731289328</v>
      </c>
      <c r="J34" s="5">
        <f t="shared" si="30"/>
        <v>98022.76722767789</v>
      </c>
      <c r="K34" s="5">
        <f t="shared" si="24"/>
        <v>170.37363511606685</v>
      </c>
      <c r="L34" s="5">
        <f t="shared" si="25"/>
        <v>489687.90205059928</v>
      </c>
      <c r="M34" s="5">
        <f t="shared" si="16"/>
        <v>6388851.3919921974</v>
      </c>
      <c r="N34" s="33">
        <f t="shared" si="26"/>
        <v>65.17721925920317</v>
      </c>
      <c r="O34" s="4"/>
      <c r="Q34" s="27" t="s">
        <v>44</v>
      </c>
      <c r="R34" s="29">
        <f t="shared" si="17"/>
        <v>98022.76722767789</v>
      </c>
      <c r="S34" s="29">
        <f t="shared" si="18"/>
        <v>489687.90205059928</v>
      </c>
      <c r="T34" s="35">
        <f t="shared" si="19"/>
        <v>65.17721925920317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474595.82730092586</v>
      </c>
      <c r="X34" s="29">
        <f t="shared" si="20"/>
        <v>5376715.6133601395</v>
      </c>
      <c r="Y34" s="35">
        <f t="shared" si="28"/>
        <v>54.85170196094974</v>
      </c>
      <c r="Z34" s="36">
        <f t="shared" si="29"/>
        <v>10.32551729825343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14193</v>
      </c>
      <c r="E35" s="51">
        <v>11</v>
      </c>
      <c r="F35" s="3">
        <f t="shared" si="21"/>
        <v>7.7502994433875855E-4</v>
      </c>
      <c r="G35" s="2">
        <v>0.5</v>
      </c>
      <c r="H35" s="3">
        <f t="shared" si="22"/>
        <v>3.8676558489504588E-3</v>
      </c>
      <c r="I35" s="3">
        <f t="shared" si="23"/>
        <v>0.99613234415104956</v>
      </c>
      <c r="J35" s="5">
        <f t="shared" si="30"/>
        <v>97852.393592561828</v>
      </c>
      <c r="K35" s="5">
        <f t="shared" si="24"/>
        <v>378.45938241207415</v>
      </c>
      <c r="L35" s="5">
        <f t="shared" si="25"/>
        <v>488315.81950677902</v>
      </c>
      <c r="M35" s="5">
        <f t="shared" si="16"/>
        <v>5899163.4899415979</v>
      </c>
      <c r="N35" s="33">
        <f t="shared" si="26"/>
        <v>60.286348380036131</v>
      </c>
      <c r="O35" s="4"/>
      <c r="Q35" s="27" t="s">
        <v>46</v>
      </c>
      <c r="R35" s="29">
        <f t="shared" si="17"/>
        <v>97852.393592561828</v>
      </c>
      <c r="S35" s="29">
        <f t="shared" si="18"/>
        <v>488315.81950677902</v>
      </c>
      <c r="T35" s="35">
        <f t="shared" si="19"/>
        <v>60.286348380036131</v>
      </c>
      <c r="U35" s="42">
        <v>0.96192878092594225</v>
      </c>
      <c r="V35" s="43">
        <f t="shared" si="31"/>
        <v>3.8071219074057749E-2</v>
      </c>
      <c r="W35" s="29">
        <f t="shared" si="27"/>
        <v>469725.04096500837</v>
      </c>
      <c r="X35" s="29">
        <f t="shared" si="20"/>
        <v>4902119.7860592138</v>
      </c>
      <c r="Y35" s="35">
        <f t="shared" si="28"/>
        <v>50.097086091431542</v>
      </c>
      <c r="Z35" s="36">
        <f t="shared" si="29"/>
        <v>10.189262288604588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16091</v>
      </c>
      <c r="E36" s="51">
        <v>14</v>
      </c>
      <c r="F36" s="3">
        <f t="shared" si="21"/>
        <v>8.7005158162948236E-4</v>
      </c>
      <c r="G36" s="2">
        <v>0.5</v>
      </c>
      <c r="H36" s="3">
        <f t="shared" si="22"/>
        <v>4.3408160734218042E-3</v>
      </c>
      <c r="I36" s="3">
        <f t="shared" si="23"/>
        <v>0.99565918392657815</v>
      </c>
      <c r="J36" s="5">
        <f t="shared" si="30"/>
        <v>97473.93421014976</v>
      </c>
      <c r="K36" s="5">
        <f t="shared" si="24"/>
        <v>423.11642035907755</v>
      </c>
      <c r="L36" s="5">
        <f t="shared" si="25"/>
        <v>486311.87999985111</v>
      </c>
      <c r="M36" s="5">
        <f t="shared" si="16"/>
        <v>5410847.6704348186</v>
      </c>
      <c r="N36" s="33">
        <f t="shared" si="26"/>
        <v>55.510713856786118</v>
      </c>
      <c r="O36" s="4"/>
      <c r="Q36" s="27" t="s">
        <v>48</v>
      </c>
      <c r="R36" s="29">
        <f t="shared" si="17"/>
        <v>97473.93421014976</v>
      </c>
      <c r="S36" s="29">
        <f t="shared" si="18"/>
        <v>486311.87999985111</v>
      </c>
      <c r="T36" s="35">
        <f t="shared" si="19"/>
        <v>55.510713856786118</v>
      </c>
      <c r="U36" s="42">
        <v>0.95558309086652893</v>
      </c>
      <c r="V36" s="43">
        <f t="shared" si="31"/>
        <v>4.4416909133471072E-2</v>
      </c>
      <c r="W36" s="29">
        <f t="shared" si="27"/>
        <v>464711.40941537026</v>
      </c>
      <c r="X36" s="29">
        <f t="shared" si="20"/>
        <v>4432394.7450942053</v>
      </c>
      <c r="Y36" s="35">
        <f t="shared" si="28"/>
        <v>45.472615638332051</v>
      </c>
      <c r="Z36" s="36">
        <f t="shared" si="29"/>
        <v>10.038098218454067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17484</v>
      </c>
      <c r="E37" s="51">
        <v>25</v>
      </c>
      <c r="F37" s="3">
        <f t="shared" si="21"/>
        <v>1.4298787462823153E-3</v>
      </c>
      <c r="G37" s="2">
        <v>0.5</v>
      </c>
      <c r="H37" s="3">
        <f t="shared" si="22"/>
        <v>7.1239278488587476E-3</v>
      </c>
      <c r="I37" s="3">
        <f t="shared" si="23"/>
        <v>0.99287607215114126</v>
      </c>
      <c r="J37" s="5">
        <f t="shared" si="30"/>
        <v>97050.817789790672</v>
      </c>
      <c r="K37" s="5">
        <f t="shared" si="24"/>
        <v>691.3830236072057</v>
      </c>
      <c r="L37" s="5">
        <f t="shared" si="25"/>
        <v>483525.63138993527</v>
      </c>
      <c r="M37" s="5">
        <f t="shared" si="16"/>
        <v>4924535.7904349677</v>
      </c>
      <c r="N37" s="33">
        <f t="shared" si="26"/>
        <v>50.741826834487611</v>
      </c>
      <c r="O37" s="4"/>
      <c r="Q37" s="27" t="s">
        <v>50</v>
      </c>
      <c r="R37" s="29">
        <f t="shared" si="17"/>
        <v>97050.817789790672</v>
      </c>
      <c r="S37" s="29">
        <f t="shared" si="18"/>
        <v>483525.63138993527</v>
      </c>
      <c r="T37" s="35">
        <f t="shared" si="19"/>
        <v>50.741826834487611</v>
      </c>
      <c r="U37" s="42">
        <v>0.95343645724036619</v>
      </c>
      <c r="V37" s="43">
        <f t="shared" si="31"/>
        <v>4.6563542759633814E-2</v>
      </c>
      <c r="W37" s="29">
        <f t="shared" si="27"/>
        <v>461010.96497733105</v>
      </c>
      <c r="X37" s="29">
        <f t="shared" si="20"/>
        <v>3967683.3356788349</v>
      </c>
      <c r="Y37" s="35">
        <f t="shared" si="28"/>
        <v>40.882533769810422</v>
      </c>
      <c r="Z37" s="36">
        <f t="shared" si="29"/>
        <v>9.859293064677189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18542</v>
      </c>
      <c r="E38" s="51">
        <v>36</v>
      </c>
      <c r="F38" s="3">
        <f t="shared" si="21"/>
        <v>1.9415381296516018E-3</v>
      </c>
      <c r="G38" s="2">
        <v>0.5</v>
      </c>
      <c r="H38" s="3">
        <f t="shared" si="22"/>
        <v>9.6607986260197534E-3</v>
      </c>
      <c r="I38" s="3">
        <f t="shared" si="23"/>
        <v>0.99033920137398024</v>
      </c>
      <c r="J38" s="5">
        <f t="shared" si="30"/>
        <v>96359.434766183462</v>
      </c>
      <c r="K38" s="5">
        <f t="shared" si="24"/>
        <v>930.90909499318525</v>
      </c>
      <c r="L38" s="5">
        <f t="shared" si="25"/>
        <v>479469.90109343437</v>
      </c>
      <c r="M38" s="5">
        <f t="shared" si="16"/>
        <v>4441010.1590450322</v>
      </c>
      <c r="N38" s="33">
        <f t="shared" si="26"/>
        <v>46.087963984234243</v>
      </c>
      <c r="O38" s="4"/>
      <c r="Q38" s="27" t="s">
        <v>52</v>
      </c>
      <c r="R38" s="29">
        <f t="shared" si="17"/>
        <v>96359.434766183462</v>
      </c>
      <c r="S38" s="29">
        <f t="shared" si="18"/>
        <v>479469.90109343437</v>
      </c>
      <c r="T38" s="35">
        <f t="shared" si="19"/>
        <v>46.087963984234243</v>
      </c>
      <c r="U38" s="42">
        <v>0.93748024841036759</v>
      </c>
      <c r="V38" s="43">
        <f t="shared" si="31"/>
        <v>6.2519751589632411E-2</v>
      </c>
      <c r="W38" s="29">
        <f t="shared" si="27"/>
        <v>449493.56198236725</v>
      </c>
      <c r="X38" s="29">
        <f t="shared" si="20"/>
        <v>3506672.3707015039</v>
      </c>
      <c r="Y38" s="35">
        <f t="shared" si="28"/>
        <v>36.391583026721335</v>
      </c>
      <c r="Z38" s="36">
        <f t="shared" si="29"/>
        <v>9.6963809575129076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17774</v>
      </c>
      <c r="E39" s="51">
        <v>31</v>
      </c>
      <c r="F39" s="3">
        <f t="shared" si="21"/>
        <v>1.744120625632947E-3</v>
      </c>
      <c r="G39" s="2">
        <v>0.5</v>
      </c>
      <c r="H39" s="3">
        <f t="shared" si="22"/>
        <v>8.6827437470240604E-3</v>
      </c>
      <c r="I39" s="3">
        <f t="shared" si="23"/>
        <v>0.99131725625297595</v>
      </c>
      <c r="J39" s="5">
        <f t="shared" si="30"/>
        <v>95428.525671190277</v>
      </c>
      <c r="K39" s="5">
        <f t="shared" si="24"/>
        <v>828.58143455925244</v>
      </c>
      <c r="L39" s="5">
        <f t="shared" si="25"/>
        <v>475071.17476955324</v>
      </c>
      <c r="M39" s="5">
        <f t="shared" si="16"/>
        <v>3961540.2579515977</v>
      </c>
      <c r="N39" s="33">
        <f t="shared" si="26"/>
        <v>41.513166320954497</v>
      </c>
      <c r="O39" s="4"/>
      <c r="Q39" s="27" t="s">
        <v>54</v>
      </c>
      <c r="R39" s="29">
        <f t="shared" si="17"/>
        <v>95428.525671190277</v>
      </c>
      <c r="S39" s="29">
        <f t="shared" si="18"/>
        <v>475071.17476955324</v>
      </c>
      <c r="T39" s="35">
        <f t="shared" si="19"/>
        <v>41.513166320954497</v>
      </c>
      <c r="U39" s="42">
        <v>0.91788799906018037</v>
      </c>
      <c r="V39" s="43">
        <f t="shared" si="31"/>
        <v>8.2112000939819629E-2</v>
      </c>
      <c r="W39" s="29">
        <f t="shared" si="27"/>
        <v>436062.13002039446</v>
      </c>
      <c r="X39" s="29">
        <f t="shared" si="20"/>
        <v>3057178.8087191368</v>
      </c>
      <c r="Y39" s="35">
        <f t="shared" si="28"/>
        <v>32.036320242995167</v>
      </c>
      <c r="Z39" s="36">
        <f t="shared" si="29"/>
        <v>9.4768460779593298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15109</v>
      </c>
      <c r="E40" s="51">
        <v>61</v>
      </c>
      <c r="F40" s="3">
        <f t="shared" si="21"/>
        <v>4.0373287444569464E-3</v>
      </c>
      <c r="G40" s="2">
        <v>0.5</v>
      </c>
      <c r="H40" s="3">
        <f t="shared" si="22"/>
        <v>1.9984929397503525E-2</v>
      </c>
      <c r="I40" s="3">
        <f t="shared" si="23"/>
        <v>0.98001507060249649</v>
      </c>
      <c r="J40" s="5">
        <f t="shared" si="30"/>
        <v>94599.944236631025</v>
      </c>
      <c r="K40" s="5">
        <f t="shared" si="24"/>
        <v>1890.5732065768416</v>
      </c>
      <c r="L40" s="5">
        <f t="shared" si="25"/>
        <v>468273.28816671303</v>
      </c>
      <c r="M40" s="5">
        <f t="shared" si="16"/>
        <v>3486469.0831820443</v>
      </c>
      <c r="N40" s="33">
        <f t="shared" si="26"/>
        <v>36.854874612410313</v>
      </c>
      <c r="O40" s="4"/>
      <c r="Q40" s="27" t="s">
        <v>56</v>
      </c>
      <c r="R40" s="29">
        <f t="shared" si="17"/>
        <v>94599.944236631025</v>
      </c>
      <c r="S40" s="29">
        <f t="shared" si="18"/>
        <v>468273.28816671303</v>
      </c>
      <c r="T40" s="35">
        <f t="shared" si="19"/>
        <v>36.854874612410313</v>
      </c>
      <c r="U40" s="42">
        <v>0.89571782863194893</v>
      </c>
      <c r="V40" s="43">
        <f t="shared" si="31"/>
        <v>0.10428217136805107</v>
      </c>
      <c r="W40" s="29">
        <f t="shared" si="27"/>
        <v>419440.73288303107</v>
      </c>
      <c r="X40" s="29">
        <f t="shared" si="20"/>
        <v>2621116.6786987423</v>
      </c>
      <c r="Y40" s="35">
        <f t="shared" si="28"/>
        <v>27.707380800799591</v>
      </c>
      <c r="Z40" s="36">
        <f t="shared" si="29"/>
        <v>9.1474938116107225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12760</v>
      </c>
      <c r="E41" s="51">
        <v>58</v>
      </c>
      <c r="F41" s="3">
        <f t="shared" si="21"/>
        <v>4.5454545454545452E-3</v>
      </c>
      <c r="G41" s="2">
        <v>0.5</v>
      </c>
      <c r="H41" s="3">
        <f t="shared" si="22"/>
        <v>2.247191011235955E-2</v>
      </c>
      <c r="I41" s="3">
        <f t="shared" si="23"/>
        <v>0.97752808988764039</v>
      </c>
      <c r="J41" s="5">
        <f t="shared" si="30"/>
        <v>92709.371030054186</v>
      </c>
      <c r="K41" s="5">
        <f t="shared" si="24"/>
        <v>2083.3566523607683</v>
      </c>
      <c r="L41" s="5">
        <f t="shared" si="25"/>
        <v>458338.46351936896</v>
      </c>
      <c r="M41" s="5">
        <f t="shared" si="16"/>
        <v>3018195.7950153314</v>
      </c>
      <c r="N41" s="33">
        <f t="shared" si="26"/>
        <v>32.555455413853508</v>
      </c>
      <c r="O41" s="4"/>
      <c r="Q41" s="27" t="s">
        <v>58</v>
      </c>
      <c r="R41" s="29">
        <f t="shared" si="17"/>
        <v>92709.371030054186</v>
      </c>
      <c r="S41" s="29">
        <f t="shared" si="18"/>
        <v>458338.46351936896</v>
      </c>
      <c r="T41" s="35">
        <f t="shared" si="19"/>
        <v>32.555455413853508</v>
      </c>
      <c r="U41" s="42">
        <v>0.86473435856680392</v>
      </c>
      <c r="V41" s="43">
        <f t="shared" si="31"/>
        <v>0.13526564143319608</v>
      </c>
      <c r="W41" s="29">
        <f t="shared" si="27"/>
        <v>396341.01725791598</v>
      </c>
      <c r="X41" s="29">
        <f t="shared" si="20"/>
        <v>2201675.9458157113</v>
      </c>
      <c r="Y41" s="35">
        <f t="shared" si="28"/>
        <v>23.748148880246205</v>
      </c>
      <c r="Z41" s="36">
        <f t="shared" si="29"/>
        <v>8.8073065336073029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10114</v>
      </c>
      <c r="E42" s="51">
        <v>89</v>
      </c>
      <c r="F42" s="3">
        <f t="shared" si="21"/>
        <v>8.7996836068815511E-3</v>
      </c>
      <c r="G42" s="2">
        <v>0.5</v>
      </c>
      <c r="H42" s="3">
        <f t="shared" si="22"/>
        <v>4.305132298166691E-2</v>
      </c>
      <c r="I42" s="3">
        <f t="shared" si="23"/>
        <v>0.95694867701833308</v>
      </c>
      <c r="J42" s="5">
        <f t="shared" si="30"/>
        <v>90626.014377693413</v>
      </c>
      <c r="K42" s="5">
        <f t="shared" si="24"/>
        <v>3901.5698155152681</v>
      </c>
      <c r="L42" s="5">
        <f t="shared" si="25"/>
        <v>443376.14734967891</v>
      </c>
      <c r="M42" s="5">
        <f t="shared" si="16"/>
        <v>2559857.3314959626</v>
      </c>
      <c r="N42" s="33">
        <f t="shared" si="26"/>
        <v>28.246385423367389</v>
      </c>
      <c r="O42" s="4"/>
      <c r="Q42" s="27" t="s">
        <v>60</v>
      </c>
      <c r="R42" s="29">
        <f t="shared" si="17"/>
        <v>90626.014377693413</v>
      </c>
      <c r="S42" s="29">
        <f t="shared" si="18"/>
        <v>443376.14734967891</v>
      </c>
      <c r="T42" s="35">
        <f t="shared" si="19"/>
        <v>28.246385423367389</v>
      </c>
      <c r="U42" s="42">
        <v>0.81758889711164551</v>
      </c>
      <c r="V42" s="43">
        <f t="shared" si="31"/>
        <v>0.18241110288835449</v>
      </c>
      <c r="W42" s="29">
        <f t="shared" si="27"/>
        <v>362499.41531723441</v>
      </c>
      <c r="X42" s="29">
        <f t="shared" si="20"/>
        <v>1805334.9285577955</v>
      </c>
      <c r="Y42" s="35">
        <f t="shared" si="28"/>
        <v>19.920714167500215</v>
      </c>
      <c r="Z42" s="36">
        <f t="shared" si="29"/>
        <v>8.3256712558671744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7506</v>
      </c>
      <c r="E43" s="51">
        <v>92</v>
      </c>
      <c r="F43" s="3">
        <f t="shared" si="21"/>
        <v>1.2256861177724487E-2</v>
      </c>
      <c r="G43" s="2">
        <v>0.5</v>
      </c>
      <c r="H43" s="3">
        <f t="shared" si="22"/>
        <v>5.946225439503619E-2</v>
      </c>
      <c r="I43" s="3">
        <f t="shared" si="23"/>
        <v>0.94053774560496384</v>
      </c>
      <c r="J43" s="5">
        <f t="shared" si="30"/>
        <v>86724.444562178149</v>
      </c>
      <c r="K43" s="5">
        <f t="shared" si="24"/>
        <v>5156.8309848244498</v>
      </c>
      <c r="L43" s="5">
        <f t="shared" si="25"/>
        <v>420730.14534882962</v>
      </c>
      <c r="M43" s="5">
        <f t="shared" si="16"/>
        <v>2116481.1841462837</v>
      </c>
      <c r="N43" s="33">
        <f t="shared" si="26"/>
        <v>24.404666929043824</v>
      </c>
      <c r="O43" s="4"/>
      <c r="Q43" s="27" t="s">
        <v>62</v>
      </c>
      <c r="R43" s="29">
        <f t="shared" si="17"/>
        <v>86724.444562178149</v>
      </c>
      <c r="S43" s="29">
        <f t="shared" si="18"/>
        <v>420730.14534882962</v>
      </c>
      <c r="T43" s="35">
        <f t="shared" si="19"/>
        <v>24.404666929043824</v>
      </c>
      <c r="U43" s="42">
        <v>0.77888026534586052</v>
      </c>
      <c r="V43" s="43">
        <f t="shared" si="31"/>
        <v>0.22111973465413948</v>
      </c>
      <c r="W43" s="29">
        <f t="shared" si="27"/>
        <v>327698.40724829887</v>
      </c>
      <c r="X43" s="29">
        <f t="shared" si="20"/>
        <v>1442835.5132405611</v>
      </c>
      <c r="Y43" s="35">
        <f t="shared" si="28"/>
        <v>16.637010712776632</v>
      </c>
      <c r="Z43" s="36">
        <f t="shared" si="29"/>
        <v>7.7676562162671914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4986</v>
      </c>
      <c r="E44" s="51">
        <v>99</v>
      </c>
      <c r="F44" s="3">
        <f t="shared" si="21"/>
        <v>1.9855595667870037E-2</v>
      </c>
      <c r="G44" s="2">
        <v>0.5</v>
      </c>
      <c r="H44" s="3">
        <f t="shared" si="22"/>
        <v>9.45829750644884E-2</v>
      </c>
      <c r="I44" s="3">
        <f t="shared" si="23"/>
        <v>0.90541702493551157</v>
      </c>
      <c r="J44" s="5">
        <f t="shared" si="30"/>
        <v>81567.613577353695</v>
      </c>
      <c r="K44" s="5">
        <f t="shared" si="24"/>
        <v>7714.9075610566697</v>
      </c>
      <c r="L44" s="5">
        <f t="shared" si="25"/>
        <v>388550.79898412683</v>
      </c>
      <c r="M44" s="5">
        <f t="shared" si="16"/>
        <v>1695751.0387974542</v>
      </c>
      <c r="N44" s="33">
        <f t="shared" si="26"/>
        <v>20.7895139311549</v>
      </c>
      <c r="O44" s="4"/>
      <c r="Q44" s="27" t="s">
        <v>64</v>
      </c>
      <c r="R44" s="29">
        <f t="shared" si="17"/>
        <v>81567.613577353695</v>
      </c>
      <c r="S44" s="29">
        <f t="shared" si="18"/>
        <v>388550.79898412683</v>
      </c>
      <c r="T44" s="35">
        <f t="shared" si="19"/>
        <v>20.7895139311549</v>
      </c>
      <c r="U44" s="42">
        <v>0.71980976748499381</v>
      </c>
      <c r="V44" s="43">
        <f t="shared" si="31"/>
        <v>0.28019023251500619</v>
      </c>
      <c r="W44" s="29">
        <f t="shared" si="27"/>
        <v>279682.66027287289</v>
      </c>
      <c r="X44" s="29">
        <f t="shared" si="20"/>
        <v>1115137.1059922623</v>
      </c>
      <c r="Y44" s="35">
        <f t="shared" si="28"/>
        <v>13.671321951018403</v>
      </c>
      <c r="Z44" s="36">
        <f t="shared" si="29"/>
        <v>7.1181919801364977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3347</v>
      </c>
      <c r="E45" s="51">
        <v>112</v>
      </c>
      <c r="F45" s="3">
        <f t="shared" si="21"/>
        <v>3.3462802509710191E-2</v>
      </c>
      <c r="G45" s="2">
        <v>0.5</v>
      </c>
      <c r="H45" s="3">
        <f t="shared" si="22"/>
        <v>0.15439757375241248</v>
      </c>
      <c r="I45" s="3">
        <f t="shared" si="23"/>
        <v>0.84560242624758752</v>
      </c>
      <c r="J45" s="5">
        <f t="shared" si="30"/>
        <v>73852.70601629703</v>
      </c>
      <c r="K45" s="5">
        <f t="shared" si="24"/>
        <v>11402.678623966458</v>
      </c>
      <c r="L45" s="5">
        <f t="shared" si="25"/>
        <v>340756.83352156897</v>
      </c>
      <c r="M45" s="5">
        <f t="shared" si="16"/>
        <v>1307200.2398133273</v>
      </c>
      <c r="N45" s="33">
        <f t="shared" si="26"/>
        <v>17.700099432035277</v>
      </c>
      <c r="O45" s="4"/>
      <c r="Q45" s="27" t="s">
        <v>66</v>
      </c>
      <c r="R45" s="29">
        <f t="shared" si="17"/>
        <v>73852.70601629703</v>
      </c>
      <c r="S45" s="29">
        <f t="shared" si="18"/>
        <v>340756.83352156897</v>
      </c>
      <c r="T45" s="35">
        <f t="shared" si="19"/>
        <v>17.700099432035277</v>
      </c>
      <c r="U45" s="42">
        <v>0.68480776711742686</v>
      </c>
      <c r="V45" s="43">
        <f t="shared" si="31"/>
        <v>0.31519223288257314</v>
      </c>
      <c r="W45" s="29">
        <f t="shared" si="27"/>
        <v>233352.92629391039</v>
      </c>
      <c r="X45" s="29">
        <f t="shared" si="20"/>
        <v>835454.44571938948</v>
      </c>
      <c r="Y45" s="35">
        <f t="shared" si="28"/>
        <v>11.312441896645334</v>
      </c>
      <c r="Z45" s="36">
        <f t="shared" si="29"/>
        <v>6.387657535389943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2017</v>
      </c>
      <c r="E46" s="51">
        <v>111</v>
      </c>
      <c r="F46" s="3">
        <f t="shared" si="21"/>
        <v>5.5032226078334162E-2</v>
      </c>
      <c r="G46" s="2">
        <v>0.5</v>
      </c>
      <c r="H46" s="3">
        <f t="shared" si="22"/>
        <v>0.24188276312922208</v>
      </c>
      <c r="I46" s="3">
        <f t="shared" si="23"/>
        <v>0.75811723687077792</v>
      </c>
      <c r="J46" s="5">
        <f t="shared" si="30"/>
        <v>62450.027392330572</v>
      </c>
      <c r="K46" s="5">
        <f t="shared" si="24"/>
        <v>15105.585183152527</v>
      </c>
      <c r="L46" s="5">
        <f t="shared" si="25"/>
        <v>274486.17400377151</v>
      </c>
      <c r="M46" s="5">
        <f>L46+M47</f>
        <v>966443.40629175829</v>
      </c>
      <c r="N46" s="33">
        <f t="shared" si="26"/>
        <v>15.475468092596005</v>
      </c>
      <c r="O46" s="4"/>
      <c r="Q46" s="27" t="s">
        <v>68</v>
      </c>
      <c r="R46" s="29">
        <f t="shared" si="17"/>
        <v>62450.027392330572</v>
      </c>
      <c r="S46" s="29">
        <f t="shared" si="18"/>
        <v>274486.17400377151</v>
      </c>
      <c r="T46" s="35">
        <f t="shared" si="19"/>
        <v>15.475468092596005</v>
      </c>
      <c r="U46" s="42">
        <v>0.65629805890441617</v>
      </c>
      <c r="V46" s="43">
        <f t="shared" si="31"/>
        <v>0.34370194109558383</v>
      </c>
      <c r="W46" s="29">
        <f t="shared" si="27"/>
        <v>180144.74319477504</v>
      </c>
      <c r="X46" s="29">
        <f>X47+W46</f>
        <v>602101.51942547911</v>
      </c>
      <c r="Y46" s="35">
        <f t="shared" si="28"/>
        <v>9.6413331517517094</v>
      </c>
      <c r="Z46" s="36">
        <f t="shared" si="29"/>
        <v>5.8341349408442955</v>
      </c>
    </row>
    <row r="47" spans="1:26" s="2" customFormat="1" x14ac:dyDescent="0.25">
      <c r="A47" s="12">
        <v>19</v>
      </c>
      <c r="B47" s="13" t="s">
        <v>69</v>
      </c>
      <c r="C47" s="12"/>
      <c r="D47">
        <v>1900</v>
      </c>
      <c r="E47" s="51">
        <v>130</v>
      </c>
      <c r="F47" s="17">
        <f t="shared" si="21"/>
        <v>6.8421052631578952E-2</v>
      </c>
      <c r="G47" s="12"/>
      <c r="H47" s="17">
        <v>1</v>
      </c>
      <c r="I47" s="17">
        <f t="shared" si="23"/>
        <v>0</v>
      </c>
      <c r="J47" s="21">
        <f t="shared" si="30"/>
        <v>47344.442209178043</v>
      </c>
      <c r="K47" s="21">
        <f t="shared" si="24"/>
        <v>47344.442209178043</v>
      </c>
      <c r="L47" s="21">
        <f>K47/F47</f>
        <v>691957.23228798679</v>
      </c>
      <c r="M47" s="21">
        <f>L47</f>
        <v>691957.23228798679</v>
      </c>
      <c r="N47" s="34">
        <f t="shared" si="26"/>
        <v>14.615384615384615</v>
      </c>
      <c r="O47" s="4"/>
      <c r="Q47" s="30" t="s">
        <v>69</v>
      </c>
      <c r="R47" s="31">
        <f t="shared" si="17"/>
        <v>47344.442209178043</v>
      </c>
      <c r="S47" s="31">
        <f t="shared" si="18"/>
        <v>691957.23228798679</v>
      </c>
      <c r="T47" s="38">
        <f t="shared" si="19"/>
        <v>14.615384615384615</v>
      </c>
      <c r="U47" s="44">
        <v>0.6098018151143324</v>
      </c>
      <c r="V47" s="45">
        <f t="shared" si="31"/>
        <v>0.3901981848856676</v>
      </c>
      <c r="W47" s="31">
        <f t="shared" si="27"/>
        <v>421956.7762307041</v>
      </c>
      <c r="X47" s="31">
        <f>W47</f>
        <v>421956.7762307041</v>
      </c>
      <c r="Y47" s="38">
        <f t="shared" si="28"/>
        <v>8.9124880670556283</v>
      </c>
      <c r="Z47" s="37">
        <f t="shared" si="29"/>
        <v>5.7028965483289866</v>
      </c>
    </row>
    <row r="48" spans="1:26" s="2" customFormat="1" ht="13.2" x14ac:dyDescent="0.25">
      <c r="B48" s="2" t="s">
        <v>70</v>
      </c>
      <c r="D48" s="25">
        <f>SUM(D29:D47)</f>
        <v>206321</v>
      </c>
      <c r="E48" s="25">
        <f>SUM(E29:E47)</f>
        <v>923</v>
      </c>
    </row>
    <row r="51" spans="1:26" s="2" customFormat="1" ht="18" thickBot="1" x14ac:dyDescent="0.35">
      <c r="B51" s="62" t="s">
        <v>89</v>
      </c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Q51" s="63" t="s">
        <v>92</v>
      </c>
      <c r="R51" s="64"/>
      <c r="S51" s="64"/>
      <c r="T51" s="64"/>
      <c r="U51" s="64"/>
      <c r="V51" s="64"/>
      <c r="W51" s="64"/>
      <c r="X51" s="64"/>
      <c r="Y51" s="64"/>
      <c r="Z51" s="65"/>
    </row>
    <row r="52" spans="1:26" s="9" customFormat="1" ht="14.25" customHeight="1" x14ac:dyDescent="0.35">
      <c r="A52" s="7"/>
      <c r="B52" s="59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0" t="s">
        <v>14</v>
      </c>
      <c r="S52" s="70"/>
      <c r="T52" s="70"/>
      <c r="U52" s="67" t="s">
        <v>15</v>
      </c>
      <c r="V52" s="71" t="s">
        <v>16</v>
      </c>
      <c r="W52" s="72" t="s">
        <v>17</v>
      </c>
      <c r="X52" s="72" t="s">
        <v>18</v>
      </c>
      <c r="Y52" s="73" t="s">
        <v>19</v>
      </c>
      <c r="Z52" s="73" t="s">
        <v>20</v>
      </c>
    </row>
    <row r="53" spans="1:26" s="10" customFormat="1" ht="35.549999999999997" customHeight="1" thickBot="1" x14ac:dyDescent="0.35">
      <c r="B53" s="60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7"/>
      <c r="V53" s="71"/>
      <c r="W53" s="72"/>
      <c r="X53" s="72"/>
      <c r="Y53" s="73"/>
      <c r="Z53" s="73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4527</v>
      </c>
      <c r="E54" s="49">
        <f>E4+E29</f>
        <v>40</v>
      </c>
      <c r="F54" s="3">
        <f>E54/D54</f>
        <v>8.8358736470068484E-3</v>
      </c>
      <c r="G54" s="2">
        <v>0.3</v>
      </c>
      <c r="H54" s="18">
        <f>C54*F54/(1+(1-G54)*C54*F54)</f>
        <v>8.7815587266739849E-3</v>
      </c>
      <c r="I54" s="18">
        <f>1-H54</f>
        <v>0.99121844127332603</v>
      </c>
      <c r="J54" s="19">
        <v>100000</v>
      </c>
      <c r="K54" s="20">
        <f>J54*H54</f>
        <v>878.15587266739851</v>
      </c>
      <c r="L54" s="20">
        <f>C54*(J55+G54*K54)</f>
        <v>99385.290889132826</v>
      </c>
      <c r="M54" s="5">
        <f t="shared" ref="M54:M70" si="32">L54+M55</f>
        <v>8083743.945823946</v>
      </c>
      <c r="N54" s="32">
        <f>M54/J54</f>
        <v>80.837439458239459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99385.290889132826</v>
      </c>
      <c r="T54" s="35">
        <f t="shared" ref="T54:T72" si="35">N54</f>
        <v>80.837439458239459</v>
      </c>
      <c r="U54" s="42">
        <v>0.96170886472285344</v>
      </c>
      <c r="V54" s="43">
        <f>1-U54</f>
        <v>3.829113527714656E-2</v>
      </c>
      <c r="W54" s="29">
        <f>S54*U54</f>
        <v>95579.715271138484</v>
      </c>
      <c r="X54" s="29">
        <f t="shared" ref="X54:X70" si="36">X55+W54</f>
        <v>7003325.3317269161</v>
      </c>
      <c r="Y54" s="40">
        <f>X54/R54</f>
        <v>70.033253317269157</v>
      </c>
      <c r="Z54" s="36">
        <f>T54-Y54</f>
        <v>10.804186140970302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2" si="37">D5+D30</f>
        <v>17857</v>
      </c>
      <c r="E55" s="49">
        <f t="shared" si="37"/>
        <v>11</v>
      </c>
      <c r="F55" s="3">
        <f t="shared" ref="F55:F72" si="38">E55/D55</f>
        <v>6.1600492803942435E-4</v>
      </c>
      <c r="G55" s="2">
        <v>0.4</v>
      </c>
      <c r="H55" s="3">
        <f t="shared" ref="H55:H71" si="39">C55*F55/(1+(1-G55)*C55*F55)</f>
        <v>2.4603822539338159E-3</v>
      </c>
      <c r="I55" s="3">
        <f t="shared" ref="I55:I72" si="40">1-H55</f>
        <v>0.99753961774606614</v>
      </c>
      <c r="J55" s="5">
        <f>I54*J54</f>
        <v>99121.844127332603</v>
      </c>
      <c r="K55" s="5">
        <f t="shared" ref="K55:K72" si="41">J55*H55</f>
        <v>243.87762626808296</v>
      </c>
      <c r="L55" s="5">
        <f t="shared" ref="L55:L71" si="42">C55*(J56+G55*K55)</f>
        <v>395902.07020628697</v>
      </c>
      <c r="M55" s="5">
        <f t="shared" si="32"/>
        <v>7984358.6549348133</v>
      </c>
      <c r="N55" s="33">
        <f t="shared" ref="N55:N72" si="43">M55/J55</f>
        <v>80.550949442365607</v>
      </c>
      <c r="O55" s="4"/>
      <c r="Q55" s="27" t="s">
        <v>36</v>
      </c>
      <c r="R55" s="29">
        <f t="shared" si="33"/>
        <v>99121.844127332603</v>
      </c>
      <c r="S55" s="29">
        <f t="shared" si="34"/>
        <v>395902.07020628697</v>
      </c>
      <c r="T55" s="35">
        <f t="shared" si="35"/>
        <v>80.550949442365607</v>
      </c>
      <c r="U55" s="42">
        <v>0.96170886472285344</v>
      </c>
      <c r="V55" s="43">
        <f>1-U55</f>
        <v>3.829113527714656E-2</v>
      </c>
      <c r="W55" s="29">
        <f t="shared" ref="W55:W72" si="44">S55*U55</f>
        <v>380742.53047951567</v>
      </c>
      <c r="X55" s="29">
        <f t="shared" si="36"/>
        <v>6907745.6164557775</v>
      </c>
      <c r="Y55" s="35">
        <f t="shared" ref="Y55:Y72" si="45">X55/R55</f>
        <v>69.689438057488516</v>
      </c>
      <c r="Z55" s="36">
        <f t="shared" ref="Z55:Z72" si="46">T55-Y55</f>
        <v>10.86151138487709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23418</v>
      </c>
      <c r="E56" s="49">
        <f t="shared" si="37"/>
        <v>4</v>
      </c>
      <c r="F56" s="3">
        <f t="shared" si="38"/>
        <v>1.7080877957126997E-4</v>
      </c>
      <c r="G56" s="2">
        <v>0.5</v>
      </c>
      <c r="H56" s="3">
        <f t="shared" si="39"/>
        <v>8.5367935803312277E-4</v>
      </c>
      <c r="I56" s="3">
        <f t="shared" si="40"/>
        <v>0.99914632064196685</v>
      </c>
      <c r="J56" s="5">
        <f t="shared" ref="J56:J72" si="47">I55*J55</f>
        <v>98877.966501064511</v>
      </c>
      <c r="K56" s="5">
        <f t="shared" si="41"/>
        <v>84.410078966249372</v>
      </c>
      <c r="L56" s="5">
        <f t="shared" si="42"/>
        <v>494178.80730790697</v>
      </c>
      <c r="M56" s="5">
        <f t="shared" si="32"/>
        <v>7588456.584728526</v>
      </c>
      <c r="N56" s="33">
        <f t="shared" si="43"/>
        <v>76.745678064150212</v>
      </c>
      <c r="O56" s="4"/>
      <c r="Q56" s="27" t="s">
        <v>38</v>
      </c>
      <c r="R56" s="29">
        <f t="shared" si="33"/>
        <v>98877.966501064511</v>
      </c>
      <c r="S56" s="29">
        <f t="shared" si="34"/>
        <v>494178.80730790697</v>
      </c>
      <c r="T56" s="35">
        <f t="shared" si="35"/>
        <v>76.745678064150212</v>
      </c>
      <c r="U56" s="42">
        <v>0.96170886472285344</v>
      </c>
      <c r="V56" s="43">
        <f>1-U56</f>
        <v>3.829113527714656E-2</v>
      </c>
      <c r="W56" s="29">
        <f t="shared" si="44"/>
        <v>475256.13974618097</v>
      </c>
      <c r="X56" s="29">
        <f t="shared" si="36"/>
        <v>6527003.0859762616</v>
      </c>
      <c r="Y56" s="35">
        <f t="shared" si="45"/>
        <v>66.010692947513164</v>
      </c>
      <c r="Z56" s="36">
        <f t="shared" si="46"/>
        <v>10.734985116637048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25134</v>
      </c>
      <c r="E57" s="49">
        <f t="shared" si="37"/>
        <v>12</v>
      </c>
      <c r="F57" s="3">
        <f t="shared" si="38"/>
        <v>4.7744091668656003E-4</v>
      </c>
      <c r="G57" s="2">
        <v>0.5</v>
      </c>
      <c r="H57" s="3">
        <f t="shared" si="39"/>
        <v>2.384358607534573E-3</v>
      </c>
      <c r="I57" s="3">
        <f t="shared" si="40"/>
        <v>0.99761564139246539</v>
      </c>
      <c r="J57" s="5">
        <f t="shared" si="47"/>
        <v>98793.556422098263</v>
      </c>
      <c r="K57" s="5">
        <f t="shared" si="41"/>
        <v>235.5592666239825</v>
      </c>
      <c r="L57" s="5">
        <f t="shared" si="42"/>
        <v>493378.88394393137</v>
      </c>
      <c r="M57" s="5">
        <f t="shared" si="32"/>
        <v>7094277.7774206186</v>
      </c>
      <c r="N57" s="33">
        <f t="shared" si="43"/>
        <v>71.809114221074466</v>
      </c>
      <c r="O57" s="4"/>
      <c r="Q57" s="27" t="s">
        <v>40</v>
      </c>
      <c r="R57" s="29">
        <f t="shared" si="33"/>
        <v>98793.556422098263</v>
      </c>
      <c r="S57" s="29">
        <f t="shared" si="34"/>
        <v>493378.88394393137</v>
      </c>
      <c r="T57" s="35">
        <f t="shared" si="35"/>
        <v>71.809114221074466</v>
      </c>
      <c r="U57" s="42">
        <v>0.96170886472285344</v>
      </c>
      <c r="V57" s="43">
        <f>1-U57</f>
        <v>3.829113527714656E-2</v>
      </c>
      <c r="W57" s="29">
        <f t="shared" si="44"/>
        <v>474486.84635594668</v>
      </c>
      <c r="X57" s="29">
        <f t="shared" si="36"/>
        <v>6051746.9462300809</v>
      </c>
      <c r="Y57" s="35">
        <f t="shared" si="45"/>
        <v>61.256494506320038</v>
      </c>
      <c r="Z57" s="36">
        <f t="shared" si="46"/>
        <v>10.552619714754428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30268</v>
      </c>
      <c r="E58" s="49">
        <f t="shared" si="37"/>
        <v>31</v>
      </c>
      <c r="F58" s="3">
        <f t="shared" si="38"/>
        <v>1.0241839566538919E-3</v>
      </c>
      <c r="G58" s="2">
        <v>0.5</v>
      </c>
      <c r="H58" s="3">
        <f t="shared" si="39"/>
        <v>5.1078413603334932E-3</v>
      </c>
      <c r="I58" s="3">
        <f t="shared" si="40"/>
        <v>0.99489215863966651</v>
      </c>
      <c r="J58" s="5">
        <f t="shared" si="47"/>
        <v>98557.997155474281</v>
      </c>
      <c r="K58" s="5">
        <f t="shared" si="41"/>
        <v>503.41861426236233</v>
      </c>
      <c r="L58" s="5">
        <f t="shared" si="42"/>
        <v>491531.43924171547</v>
      </c>
      <c r="M58" s="5">
        <f t="shared" si="32"/>
        <v>6600898.8934766874</v>
      </c>
      <c r="N58" s="33">
        <f t="shared" si="43"/>
        <v>66.97476697972904</v>
      </c>
      <c r="O58" s="4"/>
      <c r="Q58" s="27" t="s">
        <v>42</v>
      </c>
      <c r="R58" s="29">
        <f t="shared" si="33"/>
        <v>98557.997155474281</v>
      </c>
      <c r="S58" s="29">
        <f t="shared" si="34"/>
        <v>491531.43924171547</v>
      </c>
      <c r="T58" s="35">
        <f t="shared" si="35"/>
        <v>66.97476697972904</v>
      </c>
      <c r="U58" s="42">
        <v>0.96170886472285344</v>
      </c>
      <c r="V58" s="43">
        <f>1-U58</f>
        <v>3.829113527714656E-2</v>
      </c>
      <c r="W58" s="29">
        <f t="shared" si="44"/>
        <v>472710.14240874042</v>
      </c>
      <c r="X58" s="29">
        <f t="shared" si="36"/>
        <v>5577260.0998741342</v>
      </c>
      <c r="Y58" s="35">
        <f t="shared" si="45"/>
        <v>56.588610369953649</v>
      </c>
      <c r="Z58" s="36">
        <f t="shared" si="46"/>
        <v>10.386156609775391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31057</v>
      </c>
      <c r="E59" s="49">
        <f t="shared" si="37"/>
        <v>42</v>
      </c>
      <c r="F59" s="3">
        <f t="shared" si="38"/>
        <v>1.3523521267347137E-3</v>
      </c>
      <c r="G59" s="2">
        <v>0.5</v>
      </c>
      <c r="H59" s="3">
        <f t="shared" si="39"/>
        <v>6.7389769591168743E-3</v>
      </c>
      <c r="I59" s="3">
        <f t="shared" si="40"/>
        <v>0.99326102304088315</v>
      </c>
      <c r="J59" s="5">
        <f t="shared" si="47"/>
        <v>98054.578541211915</v>
      </c>
      <c r="K59" s="5">
        <f t="shared" si="41"/>
        <v>660.78754552514295</v>
      </c>
      <c r="L59" s="5">
        <f t="shared" si="42"/>
        <v>488620.92384224676</v>
      </c>
      <c r="M59" s="5">
        <f t="shared" si="32"/>
        <v>6109367.4542349717</v>
      </c>
      <c r="N59" s="33">
        <f t="shared" si="43"/>
        <v>62.305784646937532</v>
      </c>
      <c r="O59" s="4"/>
      <c r="Q59" s="27" t="s">
        <v>44</v>
      </c>
      <c r="R59" s="29">
        <f t="shared" si="33"/>
        <v>98054.578541211915</v>
      </c>
      <c r="S59" s="29">
        <f t="shared" si="34"/>
        <v>488620.92384224676</v>
      </c>
      <c r="T59" s="35">
        <f t="shared" si="35"/>
        <v>62.305784646937532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470586.75087784219</v>
      </c>
      <c r="X59" s="29">
        <f t="shared" si="36"/>
        <v>5104549.9574653935</v>
      </c>
      <c r="Y59" s="35">
        <f t="shared" si="45"/>
        <v>52.058251979737726</v>
      </c>
      <c r="Z59" s="36">
        <f t="shared" si="46"/>
        <v>10.247532667199806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28907</v>
      </c>
      <c r="E60" s="49">
        <f t="shared" si="37"/>
        <v>43</v>
      </c>
      <c r="F60" s="3">
        <f t="shared" si="38"/>
        <v>1.4875289722212613E-3</v>
      </c>
      <c r="G60" s="2">
        <v>0.5</v>
      </c>
      <c r="H60" s="3">
        <f t="shared" si="39"/>
        <v>7.4100880594185669E-3</v>
      </c>
      <c r="I60" s="3">
        <f t="shared" si="40"/>
        <v>0.99258991194058144</v>
      </c>
      <c r="J60" s="5">
        <f t="shared" si="47"/>
        <v>97393.790995686781</v>
      </c>
      <c r="K60" s="5">
        <f t="shared" si="41"/>
        <v>721.69656771864618</v>
      </c>
      <c r="L60" s="5">
        <f t="shared" si="42"/>
        <v>485164.71355913725</v>
      </c>
      <c r="M60" s="5">
        <f t="shared" si="32"/>
        <v>5620746.530392725</v>
      </c>
      <c r="N60" s="33">
        <f t="shared" si="43"/>
        <v>57.711548887563559</v>
      </c>
      <c r="O60" s="4"/>
      <c r="Q60" s="27" t="s">
        <v>46</v>
      </c>
      <c r="R60" s="29">
        <f t="shared" si="33"/>
        <v>97393.790995686781</v>
      </c>
      <c r="S60" s="29">
        <f t="shared" si="34"/>
        <v>485164.71355913725</v>
      </c>
      <c r="T60" s="35">
        <f t="shared" si="35"/>
        <v>57.711548887563559</v>
      </c>
      <c r="U60" s="42">
        <v>0.95736753435116873</v>
      </c>
      <c r="V60" s="43">
        <f t="shared" si="48"/>
        <v>4.2632465648831275E-2</v>
      </c>
      <c r="W60" s="29">
        <f t="shared" si="44"/>
        <v>464480.94557430228</v>
      </c>
      <c r="X60" s="29">
        <f t="shared" si="36"/>
        <v>4633963.2065875512</v>
      </c>
      <c r="Y60" s="35">
        <f t="shared" si="45"/>
        <v>47.579657380754107</v>
      </c>
      <c r="Z60" s="36">
        <f t="shared" si="46"/>
        <v>10.131891506809453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31676</v>
      </c>
      <c r="E61" s="49">
        <f t="shared" si="37"/>
        <v>56</v>
      </c>
      <c r="F61" s="3">
        <f t="shared" si="38"/>
        <v>1.7678999873721429E-3</v>
      </c>
      <c r="G61" s="2">
        <v>0.5</v>
      </c>
      <c r="H61" s="3">
        <f t="shared" si="39"/>
        <v>8.8006034699522253E-3</v>
      </c>
      <c r="I61" s="3">
        <f t="shared" si="40"/>
        <v>0.99119939653004774</v>
      </c>
      <c r="J61" s="5">
        <f t="shared" si="47"/>
        <v>96672.094427968128</v>
      </c>
      <c r="K61" s="5">
        <f t="shared" si="41"/>
        <v>850.77276967032549</v>
      </c>
      <c r="L61" s="5">
        <f t="shared" si="42"/>
        <v>481233.54021566483</v>
      </c>
      <c r="M61" s="5">
        <f t="shared" si="32"/>
        <v>5135581.8168335874</v>
      </c>
      <c r="N61" s="33">
        <f t="shared" si="43"/>
        <v>53.123725592396148</v>
      </c>
      <c r="O61" s="4"/>
      <c r="Q61" s="27" t="s">
        <v>48</v>
      </c>
      <c r="R61" s="29">
        <f t="shared" si="33"/>
        <v>96672.094427968128</v>
      </c>
      <c r="S61" s="29">
        <f t="shared" si="34"/>
        <v>481233.54021566483</v>
      </c>
      <c r="T61" s="35">
        <f t="shared" si="35"/>
        <v>53.123725592396148</v>
      </c>
      <c r="U61" s="42">
        <v>0.95681081085376496</v>
      </c>
      <c r="V61" s="43">
        <f t="shared" si="48"/>
        <v>4.3189189146235041E-2</v>
      </c>
      <c r="W61" s="29">
        <f t="shared" si="44"/>
        <v>460449.4538237782</v>
      </c>
      <c r="X61" s="29">
        <f t="shared" si="36"/>
        <v>4169482.2610132485</v>
      </c>
      <c r="Y61" s="35">
        <f t="shared" si="45"/>
        <v>43.13015338795617</v>
      </c>
      <c r="Z61" s="36">
        <f t="shared" si="46"/>
        <v>9.9935722044399782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34104</v>
      </c>
      <c r="E62" s="49">
        <f t="shared" si="37"/>
        <v>103</v>
      </c>
      <c r="F62" s="3">
        <f t="shared" si="38"/>
        <v>3.0201735866760499E-3</v>
      </c>
      <c r="G62" s="2">
        <v>0.5</v>
      </c>
      <c r="H62" s="3">
        <f t="shared" si="39"/>
        <v>1.4987704262037455E-2</v>
      </c>
      <c r="I62" s="3">
        <f t="shared" si="40"/>
        <v>0.98501229573796256</v>
      </c>
      <c r="J62" s="5">
        <f t="shared" si="47"/>
        <v>95821.321658297806</v>
      </c>
      <c r="K62" s="5">
        <f t="shared" si="41"/>
        <v>1436.1416310121319</v>
      </c>
      <c r="L62" s="5">
        <f t="shared" si="42"/>
        <v>475516.25421395875</v>
      </c>
      <c r="M62" s="5">
        <f t="shared" si="32"/>
        <v>4654348.2766179228</v>
      </c>
      <c r="N62" s="33">
        <f t="shared" si="43"/>
        <v>48.573200578630008</v>
      </c>
      <c r="O62" s="4"/>
      <c r="Q62" s="27" t="s">
        <v>50</v>
      </c>
      <c r="R62" s="29">
        <f t="shared" si="33"/>
        <v>95821.321658297806</v>
      </c>
      <c r="S62" s="29">
        <f t="shared" si="34"/>
        <v>475516.25421395875</v>
      </c>
      <c r="T62" s="35">
        <f t="shared" si="35"/>
        <v>48.573200578630008</v>
      </c>
      <c r="U62" s="42">
        <v>0.94800928093814252</v>
      </c>
      <c r="V62" s="43">
        <f t="shared" si="48"/>
        <v>5.1990719061857482E-2</v>
      </c>
      <c r="W62" s="29">
        <f t="shared" si="44"/>
        <v>450793.82223177399</v>
      </c>
      <c r="X62" s="29">
        <f t="shared" si="36"/>
        <v>3709032.8071894702</v>
      </c>
      <c r="Y62" s="35">
        <f t="shared" si="45"/>
        <v>38.707802637246139</v>
      </c>
      <c r="Z62" s="36">
        <f t="shared" si="46"/>
        <v>9.8653979413838684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35783</v>
      </c>
      <c r="E63" s="49">
        <f t="shared" si="37"/>
        <v>126</v>
      </c>
      <c r="F63" s="3">
        <f t="shared" si="38"/>
        <v>3.5212251627867982E-3</v>
      </c>
      <c r="G63" s="2">
        <v>0.5</v>
      </c>
      <c r="H63" s="3">
        <f t="shared" si="39"/>
        <v>1.7452490442683804E-2</v>
      </c>
      <c r="I63" s="3">
        <f t="shared" si="40"/>
        <v>0.98254750955731618</v>
      </c>
      <c r="J63" s="5">
        <f t="shared" si="47"/>
        <v>94385.180027285678</v>
      </c>
      <c r="K63" s="5">
        <f t="shared" si="41"/>
        <v>1647.2564523571934</v>
      </c>
      <c r="L63" s="5">
        <f t="shared" si="42"/>
        <v>467807.75900553539</v>
      </c>
      <c r="M63" s="5">
        <f t="shared" si="32"/>
        <v>4178832.0224039638</v>
      </c>
      <c r="N63" s="33">
        <f t="shared" si="43"/>
        <v>44.274239040450112</v>
      </c>
      <c r="O63" s="4"/>
      <c r="Q63" s="27" t="s">
        <v>52</v>
      </c>
      <c r="R63" s="29">
        <f t="shared" si="33"/>
        <v>94385.180027285678</v>
      </c>
      <c r="S63" s="29">
        <f t="shared" si="34"/>
        <v>467807.75900553539</v>
      </c>
      <c r="T63" s="35">
        <f t="shared" si="35"/>
        <v>44.274239040450112</v>
      </c>
      <c r="U63" s="42">
        <v>0.94216194080535964</v>
      </c>
      <c r="V63" s="43">
        <f t="shared" si="48"/>
        <v>5.7838059194640357E-2</v>
      </c>
      <c r="W63" s="29">
        <f t="shared" si="44"/>
        <v>440750.66614846117</v>
      </c>
      <c r="X63" s="29">
        <f t="shared" si="36"/>
        <v>3258238.9849576959</v>
      </c>
      <c r="Y63" s="35">
        <f t="shared" si="45"/>
        <v>34.520662926274824</v>
      </c>
      <c r="Z63" s="36">
        <f t="shared" si="46"/>
        <v>9.7535761141752886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33493</v>
      </c>
      <c r="E64" s="49">
        <f t="shared" si="37"/>
        <v>142</v>
      </c>
      <c r="F64" s="3">
        <f t="shared" si="38"/>
        <v>4.23969187591437E-3</v>
      </c>
      <c r="G64" s="2">
        <v>0.5</v>
      </c>
      <c r="H64" s="3">
        <f t="shared" si="39"/>
        <v>2.0976128574805009E-2</v>
      </c>
      <c r="I64" s="3">
        <f t="shared" si="40"/>
        <v>0.97902387142519498</v>
      </c>
      <c r="J64" s="5">
        <f t="shared" si="47"/>
        <v>92737.923574928485</v>
      </c>
      <c r="K64" s="5">
        <f t="shared" si="41"/>
        <v>1945.2826086681405</v>
      </c>
      <c r="L64" s="5">
        <f t="shared" si="42"/>
        <v>458826.41135297203</v>
      </c>
      <c r="M64" s="5">
        <f t="shared" si="32"/>
        <v>3711024.2633984284</v>
      </c>
      <c r="N64" s="33">
        <f t="shared" si="43"/>
        <v>40.016253549175822</v>
      </c>
      <c r="O64" s="4"/>
      <c r="Q64" s="27" t="s">
        <v>54</v>
      </c>
      <c r="R64" s="29">
        <f t="shared" si="33"/>
        <v>92737.923574928485</v>
      </c>
      <c r="S64" s="29">
        <f t="shared" si="34"/>
        <v>458826.41135297203</v>
      </c>
      <c r="T64" s="35">
        <f t="shared" si="35"/>
        <v>40.016253549175822</v>
      </c>
      <c r="U64" s="42">
        <v>0.92489605986448908</v>
      </c>
      <c r="V64" s="43">
        <f t="shared" si="48"/>
        <v>7.5103940135510916E-2</v>
      </c>
      <c r="W64" s="29">
        <f t="shared" si="44"/>
        <v>424366.74002212711</v>
      </c>
      <c r="X64" s="29">
        <f t="shared" si="36"/>
        <v>2817488.318809235</v>
      </c>
      <c r="Y64" s="35">
        <f t="shared" si="45"/>
        <v>30.381188301383723</v>
      </c>
      <c r="Z64" s="36">
        <f t="shared" si="46"/>
        <v>9.6350652477920988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28888</v>
      </c>
      <c r="E65" s="49">
        <f t="shared" si="37"/>
        <v>219</v>
      </c>
      <c r="F65" s="3">
        <f t="shared" si="38"/>
        <v>7.5810024923843814E-3</v>
      </c>
      <c r="G65" s="2">
        <v>0.5</v>
      </c>
      <c r="H65" s="3">
        <f t="shared" si="39"/>
        <v>3.7199979616449524E-2</v>
      </c>
      <c r="I65" s="3">
        <f t="shared" si="40"/>
        <v>0.9628000203835505</v>
      </c>
      <c r="J65" s="5">
        <f t="shared" si="47"/>
        <v>90792.64096626034</v>
      </c>
      <c r="K65" s="5">
        <f t="shared" si="41"/>
        <v>3377.4843932685048</v>
      </c>
      <c r="L65" s="5">
        <f t="shared" si="42"/>
        <v>445519.49384813046</v>
      </c>
      <c r="M65" s="5">
        <f t="shared" si="32"/>
        <v>3252197.8520454564</v>
      </c>
      <c r="N65" s="33">
        <f t="shared" si="43"/>
        <v>35.820060055902694</v>
      </c>
      <c r="O65" s="4"/>
      <c r="Q65" s="27" t="s">
        <v>56</v>
      </c>
      <c r="R65" s="29">
        <f t="shared" si="33"/>
        <v>90792.64096626034</v>
      </c>
      <c r="S65" s="29">
        <f t="shared" si="34"/>
        <v>445519.49384813046</v>
      </c>
      <c r="T65" s="35">
        <f t="shared" si="35"/>
        <v>35.820060055902694</v>
      </c>
      <c r="U65" s="42">
        <v>0.89970667843387275</v>
      </c>
      <c r="V65" s="43">
        <f t="shared" si="48"/>
        <v>0.10029332156612725</v>
      </c>
      <c r="W65" s="29">
        <f t="shared" si="44"/>
        <v>400836.86398764164</v>
      </c>
      <c r="X65" s="29">
        <f t="shared" si="36"/>
        <v>2393121.578787108</v>
      </c>
      <c r="Y65" s="35">
        <f t="shared" si="45"/>
        <v>26.358100759250096</v>
      </c>
      <c r="Z65" s="36">
        <f t="shared" si="46"/>
        <v>9.4619592966525978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23756</v>
      </c>
      <c r="E66" s="49">
        <f t="shared" si="37"/>
        <v>198</v>
      </c>
      <c r="F66" s="3">
        <f t="shared" si="38"/>
        <v>8.3347364876241795E-3</v>
      </c>
      <c r="G66" s="2">
        <v>0.5</v>
      </c>
      <c r="H66" s="3">
        <f t="shared" si="39"/>
        <v>4.0823058842934315E-2</v>
      </c>
      <c r="I66" s="3">
        <f t="shared" si="40"/>
        <v>0.95917694115706564</v>
      </c>
      <c r="J66" s="5">
        <f t="shared" si="47"/>
        <v>87415.156572991837</v>
      </c>
      <c r="K66" s="5">
        <f t="shared" si="41"/>
        <v>3568.5540805435621</v>
      </c>
      <c r="L66" s="5">
        <f t="shared" si="42"/>
        <v>428154.39766360034</v>
      </c>
      <c r="M66" s="5">
        <f t="shared" si="32"/>
        <v>2806678.3581973258</v>
      </c>
      <c r="N66" s="33">
        <f t="shared" si="43"/>
        <v>32.107456741254516</v>
      </c>
      <c r="O66" s="4"/>
      <c r="Q66" s="27" t="s">
        <v>58</v>
      </c>
      <c r="R66" s="29">
        <f t="shared" si="33"/>
        <v>87415.156572991837</v>
      </c>
      <c r="S66" s="29">
        <f t="shared" si="34"/>
        <v>428154.39766360034</v>
      </c>
      <c r="T66" s="35">
        <f t="shared" si="35"/>
        <v>32.107456741254516</v>
      </c>
      <c r="U66" s="42">
        <v>0.86438699185239576</v>
      </c>
      <c r="V66" s="43">
        <f t="shared" si="48"/>
        <v>0.13561300814760424</v>
      </c>
      <c r="W66" s="29">
        <f t="shared" si="44"/>
        <v>370091.0918448139</v>
      </c>
      <c r="X66" s="29">
        <f t="shared" si="36"/>
        <v>1992284.7147994661</v>
      </c>
      <c r="Y66" s="35">
        <f t="shared" si="45"/>
        <v>22.791067280602583</v>
      </c>
      <c r="Z66" s="36">
        <f t="shared" si="46"/>
        <v>9.3163894606519335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18635</v>
      </c>
      <c r="E67" s="49">
        <f t="shared" si="37"/>
        <v>227</v>
      </c>
      <c r="F67" s="3">
        <f t="shared" si="38"/>
        <v>1.2181379125301851E-2</v>
      </c>
      <c r="G67" s="2">
        <v>0.5</v>
      </c>
      <c r="H67" s="3">
        <f t="shared" si="39"/>
        <v>5.9106887124072388E-2</v>
      </c>
      <c r="I67" s="3">
        <f t="shared" si="40"/>
        <v>0.94089311287592758</v>
      </c>
      <c r="J67" s="5">
        <f t="shared" si="47"/>
        <v>83846.602492448277</v>
      </c>
      <c r="K67" s="5">
        <f t="shared" si="41"/>
        <v>4955.9116692581065</v>
      </c>
      <c r="L67" s="5">
        <f t="shared" si="42"/>
        <v>406843.2332890961</v>
      </c>
      <c r="M67" s="5">
        <f t="shared" si="32"/>
        <v>2378523.9605337256</v>
      </c>
      <c r="N67" s="33">
        <f t="shared" si="43"/>
        <v>28.367565170549987</v>
      </c>
      <c r="O67" s="4"/>
      <c r="Q67" s="27" t="s">
        <v>60</v>
      </c>
      <c r="R67" s="29">
        <f t="shared" si="33"/>
        <v>83846.602492448277</v>
      </c>
      <c r="S67" s="29">
        <f t="shared" si="34"/>
        <v>406843.2332890961</v>
      </c>
      <c r="T67" s="35">
        <f t="shared" si="35"/>
        <v>28.367565170549987</v>
      </c>
      <c r="U67" s="42">
        <v>0.82345390469096191</v>
      </c>
      <c r="V67" s="43">
        <f t="shared" si="48"/>
        <v>0.17654609530903809</v>
      </c>
      <c r="W67" s="29">
        <f t="shared" si="44"/>
        <v>335016.6490490021</v>
      </c>
      <c r="X67" s="29">
        <f t="shared" si="36"/>
        <v>1622193.6229546522</v>
      </c>
      <c r="Y67" s="35">
        <f t="shared" si="45"/>
        <v>19.347159869724674</v>
      </c>
      <c r="Z67" s="36">
        <f t="shared" si="46"/>
        <v>9.0204053008253133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14061</v>
      </c>
      <c r="E68" s="49">
        <f t="shared" si="37"/>
        <v>239</v>
      </c>
      <c r="F68" s="3">
        <f t="shared" si="38"/>
        <v>1.6997368608207098E-2</v>
      </c>
      <c r="G68" s="2">
        <v>0.5</v>
      </c>
      <c r="H68" s="3">
        <f t="shared" si="39"/>
        <v>8.1522666029948496E-2</v>
      </c>
      <c r="I68" s="3">
        <f t="shared" si="40"/>
        <v>0.91847733397005149</v>
      </c>
      <c r="J68" s="5">
        <f t="shared" si="47"/>
        <v>78890.690823190162</v>
      </c>
      <c r="K68" s="5">
        <f t="shared" si="41"/>
        <v>6431.3794408508538</v>
      </c>
      <c r="L68" s="5">
        <f t="shared" si="42"/>
        <v>378375.00551382365</v>
      </c>
      <c r="M68" s="5">
        <f t="shared" si="32"/>
        <v>1971680.7272446295</v>
      </c>
      <c r="N68" s="33">
        <f t="shared" si="43"/>
        <v>24.992565113462639</v>
      </c>
      <c r="O68" s="4"/>
      <c r="Q68" s="27" t="s">
        <v>62</v>
      </c>
      <c r="R68" s="29">
        <f t="shared" si="33"/>
        <v>78890.690823190162</v>
      </c>
      <c r="S68" s="29">
        <f t="shared" si="34"/>
        <v>378375.00551382365</v>
      </c>
      <c r="T68" s="35">
        <f t="shared" si="35"/>
        <v>24.992565113462639</v>
      </c>
      <c r="U68" s="42">
        <v>0.7557222850963411</v>
      </c>
      <c r="V68" s="43">
        <f t="shared" si="48"/>
        <v>0.2442777149036589</v>
      </c>
      <c r="W68" s="29">
        <f t="shared" si="44"/>
        <v>285946.42379024747</v>
      </c>
      <c r="X68" s="29">
        <f t="shared" si="36"/>
        <v>1287176.97390565</v>
      </c>
      <c r="Y68" s="35">
        <f t="shared" si="45"/>
        <v>16.3159551586444</v>
      </c>
      <c r="Z68" s="36">
        <f t="shared" si="46"/>
        <v>8.6766099548182396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9485</v>
      </c>
      <c r="E69" s="49">
        <f t="shared" si="37"/>
        <v>232</v>
      </c>
      <c r="F69" s="3">
        <f t="shared" si="38"/>
        <v>2.4459673168160254E-2</v>
      </c>
      <c r="G69" s="2">
        <v>0.5</v>
      </c>
      <c r="H69" s="3">
        <f t="shared" si="39"/>
        <v>0.11525086934923</v>
      </c>
      <c r="I69" s="3">
        <f t="shared" si="40"/>
        <v>0.88474913065076999</v>
      </c>
      <c r="J69" s="5">
        <f t="shared" si="47"/>
        <v>72459.311382339307</v>
      </c>
      <c r="K69" s="5">
        <f t="shared" si="41"/>
        <v>8350.9986292611611</v>
      </c>
      <c r="L69" s="5">
        <f t="shared" si="42"/>
        <v>341419.06033854361</v>
      </c>
      <c r="M69" s="5">
        <f t="shared" si="32"/>
        <v>1593305.7217308059</v>
      </c>
      <c r="N69" s="33">
        <f t="shared" si="43"/>
        <v>21.988971345912436</v>
      </c>
      <c r="O69" s="4"/>
      <c r="Q69" s="27" t="s">
        <v>64</v>
      </c>
      <c r="R69" s="29">
        <f t="shared" si="33"/>
        <v>72459.311382339307</v>
      </c>
      <c r="S69" s="29">
        <f t="shared" si="34"/>
        <v>341419.06033854361</v>
      </c>
      <c r="T69" s="35">
        <f t="shared" si="35"/>
        <v>21.988971345912436</v>
      </c>
      <c r="U69" s="42">
        <v>0.69850988448397933</v>
      </c>
      <c r="V69" s="43">
        <f t="shared" si="48"/>
        <v>0.30149011551602067</v>
      </c>
      <c r="W69" s="29">
        <f t="shared" si="44"/>
        <v>238484.58839770488</v>
      </c>
      <c r="X69" s="29">
        <f t="shared" si="36"/>
        <v>1001230.5501154024</v>
      </c>
      <c r="Y69" s="35">
        <f t="shared" si="45"/>
        <v>13.817831428624851</v>
      </c>
      <c r="Z69" s="36">
        <f t="shared" si="46"/>
        <v>8.1711399172875847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6329</v>
      </c>
      <c r="E70" s="49">
        <f t="shared" si="37"/>
        <v>229</v>
      </c>
      <c r="F70" s="3">
        <f t="shared" si="38"/>
        <v>3.6182651287723182E-2</v>
      </c>
      <c r="G70" s="2">
        <v>0.5</v>
      </c>
      <c r="H70" s="3">
        <f t="shared" si="39"/>
        <v>0.1659059624719264</v>
      </c>
      <c r="I70" s="3">
        <f t="shared" si="40"/>
        <v>0.83409403752807365</v>
      </c>
      <c r="J70" s="5">
        <f t="shared" si="47"/>
        <v>64108.312753078142</v>
      </c>
      <c r="K70" s="5">
        <f t="shared" si="41"/>
        <v>10635.951329750704</v>
      </c>
      <c r="L70" s="5">
        <f t="shared" si="42"/>
        <v>293951.68544101401</v>
      </c>
      <c r="M70" s="5">
        <f t="shared" si="32"/>
        <v>1251886.6613922624</v>
      </c>
      <c r="N70" s="33">
        <f t="shared" si="43"/>
        <v>19.527680695857239</v>
      </c>
      <c r="O70" s="4"/>
      <c r="Q70" s="27" t="s">
        <v>66</v>
      </c>
      <c r="R70" s="29">
        <f t="shared" si="33"/>
        <v>64108.312753078142</v>
      </c>
      <c r="S70" s="29">
        <f t="shared" si="34"/>
        <v>293951.68544101401</v>
      </c>
      <c r="T70" s="35">
        <f t="shared" si="35"/>
        <v>19.527680695857239</v>
      </c>
      <c r="U70" s="42">
        <v>0.67065690345363116</v>
      </c>
      <c r="V70" s="43">
        <f t="shared" si="48"/>
        <v>0.32934309654636884</v>
      </c>
      <c r="W70" s="29">
        <f t="shared" si="44"/>
        <v>197140.72712284629</v>
      </c>
      <c r="X70" s="29">
        <f t="shared" si="36"/>
        <v>762745.96171769756</v>
      </c>
      <c r="Y70" s="35">
        <f t="shared" si="45"/>
        <v>11.897770023296621</v>
      </c>
      <c r="Z70" s="36">
        <f t="shared" si="46"/>
        <v>7.6299106725606176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si="37"/>
        <v>3855</v>
      </c>
      <c r="E71" s="49">
        <f t="shared" si="37"/>
        <v>212</v>
      </c>
      <c r="F71" s="3">
        <f t="shared" si="38"/>
        <v>5.4993514915693903E-2</v>
      </c>
      <c r="G71" s="2">
        <v>0.5</v>
      </c>
      <c r="H71" s="3">
        <f t="shared" si="39"/>
        <v>0.241733181299886</v>
      </c>
      <c r="I71" s="3">
        <f t="shared" si="40"/>
        <v>0.75826681870011403</v>
      </c>
      <c r="J71" s="5">
        <f t="shared" si="47"/>
        <v>53472.361423327442</v>
      </c>
      <c r="K71" s="5">
        <f t="shared" si="41"/>
        <v>12926.044038478243</v>
      </c>
      <c r="L71" s="5">
        <f t="shared" si="42"/>
        <v>235046.69702044161</v>
      </c>
      <c r="M71" s="5">
        <f>L71+M72</f>
        <v>957934.97595124843</v>
      </c>
      <c r="N71" s="33">
        <f t="shared" si="43"/>
        <v>17.914581485704634</v>
      </c>
      <c r="O71" s="4"/>
      <c r="Q71" s="27" t="s">
        <v>68</v>
      </c>
      <c r="R71" s="29">
        <f t="shared" si="33"/>
        <v>53472.361423327442</v>
      </c>
      <c r="S71" s="29">
        <f t="shared" si="34"/>
        <v>235046.69702044161</v>
      </c>
      <c r="T71" s="35">
        <f t="shared" si="35"/>
        <v>17.914581485704634</v>
      </c>
      <c r="U71" s="42">
        <v>0.63527807449444496</v>
      </c>
      <c r="V71" s="43">
        <f t="shared" si="48"/>
        <v>0.36472192550555504</v>
      </c>
      <c r="W71" s="29">
        <f t="shared" si="44"/>
        <v>149320.01309942533</v>
      </c>
      <c r="X71" s="29">
        <f>X72+W71</f>
        <v>565605.23459485127</v>
      </c>
      <c r="Y71" s="35">
        <f t="shared" si="45"/>
        <v>10.577524903325191</v>
      </c>
      <c r="Z71" s="36">
        <f t="shared" si="46"/>
        <v>7.3370565823794429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37"/>
        <v>3851</v>
      </c>
      <c r="E72" s="50">
        <f t="shared" si="37"/>
        <v>216</v>
      </c>
      <c r="F72" s="17">
        <f t="shared" si="38"/>
        <v>5.6089327447416258E-2</v>
      </c>
      <c r="G72" s="12"/>
      <c r="H72" s="17">
        <v>1</v>
      </c>
      <c r="I72" s="17">
        <f t="shared" si="40"/>
        <v>0</v>
      </c>
      <c r="J72" s="21">
        <f t="shared" si="47"/>
        <v>40546.317384849201</v>
      </c>
      <c r="K72" s="21">
        <f t="shared" si="41"/>
        <v>40546.317384849201</v>
      </c>
      <c r="L72" s="21">
        <f>K72/F72</f>
        <v>722888.27893080679</v>
      </c>
      <c r="M72" s="21">
        <f>L72</f>
        <v>722888.27893080679</v>
      </c>
      <c r="N72" s="34">
        <f t="shared" si="43"/>
        <v>17.828703703703702</v>
      </c>
      <c r="O72" s="4"/>
      <c r="Q72" s="30" t="s">
        <v>69</v>
      </c>
      <c r="R72" s="31">
        <f t="shared" si="33"/>
        <v>40546.317384849201</v>
      </c>
      <c r="S72" s="31">
        <f t="shared" si="34"/>
        <v>722888.27893080679</v>
      </c>
      <c r="T72" s="38">
        <f t="shared" si="35"/>
        <v>17.828703703703702</v>
      </c>
      <c r="U72" s="44">
        <v>0.57586384179742911</v>
      </c>
      <c r="V72" s="45">
        <f t="shared" si="48"/>
        <v>0.42413615820257089</v>
      </c>
      <c r="W72" s="31">
        <f t="shared" si="44"/>
        <v>416285.22149542591</v>
      </c>
      <c r="X72" s="31">
        <f>W72</f>
        <v>416285.22149542591</v>
      </c>
      <c r="Y72" s="38">
        <f t="shared" si="45"/>
        <v>10.266905809082868</v>
      </c>
      <c r="Z72" s="37">
        <f t="shared" si="46"/>
        <v>7.5617978946208346</v>
      </c>
    </row>
    <row r="73" spans="1:26" s="2" customFormat="1" ht="13.2" x14ac:dyDescent="0.25">
      <c r="B73" s="2" t="s">
        <v>70</v>
      </c>
      <c r="D73" s="25">
        <f>SUM(D54:D72)</f>
        <v>405084</v>
      </c>
      <c r="E73" s="25">
        <f>SUM(E54:E72)</f>
        <v>2382</v>
      </c>
    </row>
    <row r="77" spans="1:26" s="54" customFormat="1" ht="17.399999999999999" x14ac:dyDescent="0.3">
      <c r="C77" s="55" t="s">
        <v>81</v>
      </c>
      <c r="D77" s="55" t="s">
        <v>82</v>
      </c>
      <c r="E77" s="55" t="s">
        <v>83</v>
      </c>
      <c r="F77" s="55" t="s">
        <v>19</v>
      </c>
      <c r="G77" s="55" t="s">
        <v>20</v>
      </c>
    </row>
    <row r="78" spans="1:26" s="54" customFormat="1" ht="17.399999999999999" x14ac:dyDescent="0.3">
      <c r="C78" s="55" t="s">
        <v>84</v>
      </c>
      <c r="D78" s="56">
        <v>0</v>
      </c>
      <c r="E78" s="57">
        <f>$N$4</f>
        <v>78.331883391029663</v>
      </c>
      <c r="F78" s="57">
        <f>$Y$4</f>
        <v>69.422470898617462</v>
      </c>
      <c r="G78" s="57">
        <f>E78-F78</f>
        <v>8.9094124924122013</v>
      </c>
    </row>
    <row r="79" spans="1:26" s="54" customFormat="1" ht="17.399999999999999" x14ac:dyDescent="0.3">
      <c r="C79" s="55" t="s">
        <v>85</v>
      </c>
      <c r="D79" s="56">
        <v>0</v>
      </c>
      <c r="E79" s="57">
        <f>$N$29</f>
        <v>83.621301503654351</v>
      </c>
      <c r="F79" s="57">
        <f>$Y$29</f>
        <v>72.68392862244383</v>
      </c>
      <c r="G79" s="57">
        <f t="shared" ref="G79:G80" si="49">E79-F79</f>
        <v>10.937372881210521</v>
      </c>
    </row>
    <row r="80" spans="1:26" s="54" customFormat="1" ht="17.399999999999999" x14ac:dyDescent="0.3">
      <c r="C80" s="55" t="s">
        <v>86</v>
      </c>
      <c r="D80" s="56">
        <v>0</v>
      </c>
      <c r="E80" s="57">
        <f>$N$54</f>
        <v>80.837439458239459</v>
      </c>
      <c r="F80" s="57">
        <f>$Y$54</f>
        <v>70.033253317269157</v>
      </c>
      <c r="G80" s="57">
        <f t="shared" si="49"/>
        <v>10.804186140970302</v>
      </c>
    </row>
  </sheetData>
  <mergeCells count="30">
    <mergeCell ref="Z27:Z28"/>
    <mergeCell ref="Q51:Z51"/>
    <mergeCell ref="R52:T52"/>
    <mergeCell ref="U52:U53"/>
    <mergeCell ref="V52:V53"/>
    <mergeCell ref="W52:W53"/>
    <mergeCell ref="X52:X53"/>
    <mergeCell ref="Y52:Y53"/>
    <mergeCell ref="Z52:Z53"/>
    <mergeCell ref="B52:B53"/>
    <mergeCell ref="Q1:Z1"/>
    <mergeCell ref="R2:T2"/>
    <mergeCell ref="U2:U3"/>
    <mergeCell ref="V2:V3"/>
    <mergeCell ref="W2:W3"/>
    <mergeCell ref="X2:X3"/>
    <mergeCell ref="Y2:Y3"/>
    <mergeCell ref="Z2:Z3"/>
    <mergeCell ref="Q26:Z26"/>
    <mergeCell ref="R27:T27"/>
    <mergeCell ref="U27:U28"/>
    <mergeCell ref="V27:V28"/>
    <mergeCell ref="W27:W28"/>
    <mergeCell ref="X27:X28"/>
    <mergeCell ref="Y27:Y28"/>
    <mergeCell ref="B1:N1"/>
    <mergeCell ref="B2:B3"/>
    <mergeCell ref="B26:N26"/>
    <mergeCell ref="B27:B28"/>
    <mergeCell ref="B51:N51"/>
  </mergeCells>
  <phoneticPr fontId="13" type="noConversion"/>
  <pageMargins left="0.7" right="0.7" top="0.75" bottom="0.75" header="0.3" footer="0.3"/>
  <pageSetup paperSize="9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89DFF-BE25-E04D-94EE-089F20FC751B}">
  <dimension ref="A1:Z80"/>
  <sheetViews>
    <sheetView topLeftCell="A58" workbookViewId="0">
      <selection activeCell="C86" sqref="C86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58" t="s">
        <v>87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Q1" s="63" t="s">
        <v>90</v>
      </c>
      <c r="R1" s="64"/>
      <c r="S1" s="64"/>
      <c r="T1" s="64"/>
      <c r="U1" s="64"/>
      <c r="V1" s="64"/>
      <c r="W1" s="64"/>
      <c r="X1" s="64"/>
      <c r="Y1" s="64"/>
      <c r="Z1" s="65"/>
    </row>
    <row r="2" spans="1:26" s="9" customFormat="1" ht="35.549999999999997" customHeight="1" x14ac:dyDescent="0.25">
      <c r="A2" s="7"/>
      <c r="B2" s="59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6" t="s">
        <v>14</v>
      </c>
      <c r="S2" s="66"/>
      <c r="T2" s="66"/>
      <c r="U2" s="67" t="s">
        <v>15</v>
      </c>
      <c r="V2" s="67" t="s">
        <v>16</v>
      </c>
      <c r="W2" s="68" t="s">
        <v>17</v>
      </c>
      <c r="X2" s="68" t="s">
        <v>18</v>
      </c>
      <c r="Y2" s="69" t="s">
        <v>19</v>
      </c>
      <c r="Z2" s="69" t="s">
        <v>20</v>
      </c>
    </row>
    <row r="3" spans="1:26" s="10" customFormat="1" ht="23.25" customHeight="1" thickBot="1" x14ac:dyDescent="0.35">
      <c r="B3" s="60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7"/>
      <c r="V3" s="67"/>
      <c r="W3" s="68"/>
      <c r="X3" s="68"/>
      <c r="Y3" s="69"/>
      <c r="Z3" s="69"/>
    </row>
    <row r="4" spans="1:26" s="2" customFormat="1" x14ac:dyDescent="0.25">
      <c r="A4" s="2">
        <v>1</v>
      </c>
      <c r="B4" s="1">
        <v>0</v>
      </c>
      <c r="C4" s="1">
        <v>1</v>
      </c>
      <c r="D4">
        <v>2307</v>
      </c>
      <c r="E4">
        <v>22</v>
      </c>
      <c r="F4" s="3">
        <f>E4/D4</f>
        <v>9.5361941915908105E-3</v>
      </c>
      <c r="G4" s="2">
        <v>0.3</v>
      </c>
      <c r="H4" s="18">
        <f>C4*F4/(1+(1-G4)*C4*F4)</f>
        <v>9.4729590079228373E-3</v>
      </c>
      <c r="I4" s="18">
        <f>1-H4</f>
        <v>0.99052704099207711</v>
      </c>
      <c r="J4" s="41">
        <v>100000</v>
      </c>
      <c r="K4" s="20">
        <f>J4*H4</f>
        <v>947.29590079228376</v>
      </c>
      <c r="L4" s="20">
        <f>C4*(J5+G4*K4)</f>
        <v>99336.892869445393</v>
      </c>
      <c r="M4" s="5">
        <f t="shared" ref="M4:M20" si="0">L4+M5</f>
        <v>7858341.1357588405</v>
      </c>
      <c r="N4" s="32">
        <f>M4/J4</f>
        <v>78.583411357588403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99336.892869445393</v>
      </c>
      <c r="T4" s="35">
        <f t="shared" ref="T4:T22" si="3">N4</f>
        <v>78.583411357588403</v>
      </c>
      <c r="U4" s="42">
        <v>0.96680194174873568</v>
      </c>
      <c r="V4" s="43">
        <f>1-U4</f>
        <v>3.3198058251264317E-2</v>
      </c>
      <c r="W4" s="29">
        <f>S4*U4</f>
        <v>96039.10091346594</v>
      </c>
      <c r="X4" s="29">
        <f t="shared" ref="X4:X20" si="4">X5+W4</f>
        <v>6943431.5161742941</v>
      </c>
      <c r="Y4" s="40">
        <f>X4/R4</f>
        <v>69.434315161742944</v>
      </c>
      <c r="Z4" s="36">
        <f>T4-Y4</f>
        <v>9.1490961958454591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9075</v>
      </c>
      <c r="E5">
        <v>5</v>
      </c>
      <c r="F5" s="3">
        <f t="shared" ref="F5:F22" si="5">E5/D5</f>
        <v>5.5096418732782364E-4</v>
      </c>
      <c r="G5" s="2">
        <v>0.4</v>
      </c>
      <c r="H5" s="3">
        <f t="shared" ref="H5:H21" si="6">C5*F5/(1+(1-G5)*C5*F5)</f>
        <v>2.2009464069549902E-3</v>
      </c>
      <c r="I5" s="3">
        <f t="shared" ref="I5:I22" si="7">1-H5</f>
        <v>0.99779905359304499</v>
      </c>
      <c r="J5" s="5">
        <f>I4*J4</f>
        <v>99052.704099207709</v>
      </c>
      <c r="K5" s="5">
        <f t="shared" ref="K5:K22" si="8">J5*H5</f>
        <v>218.00969318632704</v>
      </c>
      <c r="L5" s="5">
        <f t="shared" ref="L5:L21" si="9">C5*(J6+G5*K5)</f>
        <v>395687.59313318366</v>
      </c>
      <c r="M5" s="5">
        <f t="shared" si="0"/>
        <v>7759004.242889395</v>
      </c>
      <c r="N5" s="33">
        <f t="shared" ref="N5:N22" si="10">M5/J5</f>
        <v>78.332079002287998</v>
      </c>
      <c r="O5" s="4"/>
      <c r="Q5" s="27" t="s">
        <v>36</v>
      </c>
      <c r="R5" s="29">
        <f t="shared" si="1"/>
        <v>99052.704099207709</v>
      </c>
      <c r="S5" s="29">
        <f t="shared" si="2"/>
        <v>395687.59313318366</v>
      </c>
      <c r="T5" s="35">
        <f t="shared" si="3"/>
        <v>78.332079002287998</v>
      </c>
      <c r="U5" s="42">
        <v>0.96680194174873568</v>
      </c>
      <c r="V5" s="43">
        <f>1-U5</f>
        <v>3.3198058251264317E-2</v>
      </c>
      <c r="W5" s="29">
        <f t="shared" ref="W5:W22" si="11">S5*U5</f>
        <v>382551.53336704563</v>
      </c>
      <c r="X5" s="29">
        <f t="shared" si="4"/>
        <v>6847392.4152608281</v>
      </c>
      <c r="Y5" s="35">
        <f t="shared" ref="Y5:Y22" si="12">X5/R5</f>
        <v>69.128778235097144</v>
      </c>
      <c r="Z5" s="36">
        <f t="shared" ref="Z5:Z22" si="13">T5-Y5</f>
        <v>9.2033007671908535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11724</v>
      </c>
      <c r="E6">
        <v>6</v>
      </c>
      <c r="F6" s="3">
        <f t="shared" si="5"/>
        <v>5.1177072671443195E-4</v>
      </c>
      <c r="G6" s="2">
        <v>0.5</v>
      </c>
      <c r="H6" s="3">
        <f t="shared" si="6"/>
        <v>2.555583950932788E-3</v>
      </c>
      <c r="I6" s="3">
        <f t="shared" si="7"/>
        <v>0.9974444160490672</v>
      </c>
      <c r="J6" s="5">
        <f t="shared" ref="J6:J22" si="14">I5*J5</f>
        <v>98834.694406021386</v>
      </c>
      <c r="K6" s="5">
        <f t="shared" si="8"/>
        <v>252.58035881937485</v>
      </c>
      <c r="L6" s="5">
        <f t="shared" si="9"/>
        <v>493542.02113305847</v>
      </c>
      <c r="M6" s="5">
        <f t="shared" si="0"/>
        <v>7363316.6497562118</v>
      </c>
      <c r="N6" s="33">
        <f t="shared" si="10"/>
        <v>74.501334718627007</v>
      </c>
      <c r="O6" s="4"/>
      <c r="Q6" s="27" t="s">
        <v>38</v>
      </c>
      <c r="R6" s="29">
        <f t="shared" si="1"/>
        <v>98834.694406021386</v>
      </c>
      <c r="S6" s="29">
        <f t="shared" si="2"/>
        <v>493542.02113305847</v>
      </c>
      <c r="T6" s="35">
        <f t="shared" si="3"/>
        <v>74.501334718627007</v>
      </c>
      <c r="U6" s="42">
        <v>0.96680194174873568</v>
      </c>
      <c r="V6" s="43">
        <f>1-U6</f>
        <v>3.3198058251264317E-2</v>
      </c>
      <c r="W6" s="29">
        <f t="shared" si="11"/>
        <v>477157.38436603645</v>
      </c>
      <c r="X6" s="29">
        <f t="shared" si="4"/>
        <v>6464840.8818937829</v>
      </c>
      <c r="Y6" s="35">
        <f t="shared" si="12"/>
        <v>65.410642697347384</v>
      </c>
      <c r="Z6" s="36">
        <f t="shared" si="13"/>
        <v>9.0906920212796223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12515</v>
      </c>
      <c r="E7">
        <v>7</v>
      </c>
      <c r="F7" s="3">
        <f t="shared" si="5"/>
        <v>5.5932880543347978E-4</v>
      </c>
      <c r="G7" s="2">
        <v>0.5</v>
      </c>
      <c r="H7" s="3">
        <f t="shared" si="6"/>
        <v>2.792738878914821E-3</v>
      </c>
      <c r="I7" s="3">
        <f t="shared" si="7"/>
        <v>0.99720726112108515</v>
      </c>
      <c r="J7" s="5">
        <f t="shared" si="14"/>
        <v>98582.114047202005</v>
      </c>
      <c r="K7" s="5">
        <f t="shared" si="8"/>
        <v>275.31410266523596</v>
      </c>
      <c r="L7" s="5">
        <f t="shared" si="9"/>
        <v>492222.28497934691</v>
      </c>
      <c r="M7" s="5">
        <f t="shared" si="0"/>
        <v>6869774.6286231531</v>
      </c>
      <c r="N7" s="33">
        <f t="shared" si="10"/>
        <v>69.685811620288874</v>
      </c>
      <c r="O7" s="4"/>
      <c r="Q7" s="27" t="s">
        <v>40</v>
      </c>
      <c r="R7" s="29">
        <f t="shared" si="1"/>
        <v>98582.114047202005</v>
      </c>
      <c r="S7" s="29">
        <f t="shared" si="2"/>
        <v>492222.28497934691</v>
      </c>
      <c r="T7" s="35">
        <f t="shared" si="3"/>
        <v>69.685811620288874</v>
      </c>
      <c r="U7" s="42">
        <v>0.96680194174873568</v>
      </c>
      <c r="V7" s="43">
        <f>1-U7</f>
        <v>3.3198058251264317E-2</v>
      </c>
      <c r="W7" s="29">
        <f t="shared" si="11"/>
        <v>475881.46089003212</v>
      </c>
      <c r="X7" s="29">
        <f t="shared" si="4"/>
        <v>5987683.4975277465</v>
      </c>
      <c r="Y7" s="35">
        <f t="shared" si="12"/>
        <v>60.738030984614404</v>
      </c>
      <c r="Z7" s="36">
        <f t="shared" si="13"/>
        <v>8.9477806356744694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14720</v>
      </c>
      <c r="E8">
        <v>21</v>
      </c>
      <c r="F8" s="3">
        <f t="shared" si="5"/>
        <v>1.4266304347826087E-3</v>
      </c>
      <c r="G8" s="2">
        <v>0.5</v>
      </c>
      <c r="H8" s="3">
        <f t="shared" si="6"/>
        <v>7.1078016584870543E-3</v>
      </c>
      <c r="I8" s="3">
        <f t="shared" si="7"/>
        <v>0.99289219834151299</v>
      </c>
      <c r="J8" s="5">
        <f t="shared" si="14"/>
        <v>98306.79994453676</v>
      </c>
      <c r="K8" s="5">
        <f t="shared" si="8"/>
        <v>698.74523568633344</v>
      </c>
      <c r="L8" s="5">
        <f t="shared" si="9"/>
        <v>489787.13663346798</v>
      </c>
      <c r="M8" s="5">
        <f t="shared" si="0"/>
        <v>6377552.3436438059</v>
      </c>
      <c r="N8" s="33">
        <f t="shared" si="10"/>
        <v>64.873969524406519</v>
      </c>
      <c r="O8" s="4"/>
      <c r="Q8" s="27" t="s">
        <v>42</v>
      </c>
      <c r="R8" s="29">
        <f t="shared" si="1"/>
        <v>98306.79994453676</v>
      </c>
      <c r="S8" s="29">
        <f t="shared" si="2"/>
        <v>489787.13663346798</v>
      </c>
      <c r="T8" s="35">
        <f t="shared" si="3"/>
        <v>64.873969524406519</v>
      </c>
      <c r="U8" s="42">
        <v>0.96680194174873568</v>
      </c>
      <c r="V8" s="43">
        <f>1-U8</f>
        <v>3.3198058251264317E-2</v>
      </c>
      <c r="W8" s="29">
        <f t="shared" si="11"/>
        <v>473527.15474079014</v>
      </c>
      <c r="X8" s="29">
        <f t="shared" si="4"/>
        <v>5511802.0366377141</v>
      </c>
      <c r="Y8" s="35">
        <f t="shared" si="12"/>
        <v>56.067352815343305</v>
      </c>
      <c r="Z8" s="36">
        <f t="shared" si="13"/>
        <v>8.8066167090632135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16578</v>
      </c>
      <c r="E9">
        <v>27</v>
      </c>
      <c r="F9" s="3">
        <f t="shared" si="5"/>
        <v>1.6286644951140066E-3</v>
      </c>
      <c r="G9" s="2">
        <v>0.5</v>
      </c>
      <c r="H9" s="3">
        <f t="shared" si="6"/>
        <v>8.1103000811030019E-3</v>
      </c>
      <c r="I9" s="3">
        <f t="shared" si="7"/>
        <v>0.99188969991889697</v>
      </c>
      <c r="J9" s="5">
        <f t="shared" si="14"/>
        <v>97608.054708850425</v>
      </c>
      <c r="K9" s="5">
        <f t="shared" si="8"/>
        <v>791.63061402149583</v>
      </c>
      <c r="L9" s="5">
        <f t="shared" si="9"/>
        <v>486061.19700919837</v>
      </c>
      <c r="M9" s="5">
        <f t="shared" si="0"/>
        <v>5887765.2070103381</v>
      </c>
      <c r="N9" s="33">
        <f t="shared" si="10"/>
        <v>60.320485072391023</v>
      </c>
      <c r="O9" s="4"/>
      <c r="Q9" s="27" t="s">
        <v>44</v>
      </c>
      <c r="R9" s="29">
        <f t="shared" si="1"/>
        <v>97608.054708850425</v>
      </c>
      <c r="S9" s="29">
        <f t="shared" si="2"/>
        <v>486061.19700919837</v>
      </c>
      <c r="T9" s="35">
        <f t="shared" si="3"/>
        <v>60.320485072391023</v>
      </c>
      <c r="U9" s="42">
        <v>0.9555940589531835</v>
      </c>
      <c r="V9" s="43">
        <f t="shared" ref="V9:V22" si="15">1-U9</f>
        <v>4.4405941046816499E-2</v>
      </c>
      <c r="W9" s="29">
        <f t="shared" si="11"/>
        <v>464477.19214966282</v>
      </c>
      <c r="X9" s="29">
        <f t="shared" si="4"/>
        <v>5038274.8818969242</v>
      </c>
      <c r="Y9" s="35">
        <f t="shared" si="12"/>
        <v>51.617409003030652</v>
      </c>
      <c r="Z9" s="36">
        <f t="shared" si="13"/>
        <v>8.703076069360371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14447</v>
      </c>
      <c r="E10">
        <v>40</v>
      </c>
      <c r="F10" s="3">
        <f t="shared" si="5"/>
        <v>2.7687409150688722E-3</v>
      </c>
      <c r="G10" s="2">
        <v>0.5</v>
      </c>
      <c r="H10" s="3">
        <f t="shared" si="6"/>
        <v>1.3748539217708118E-2</v>
      </c>
      <c r="I10" s="3">
        <f t="shared" si="7"/>
        <v>0.98625146078229187</v>
      </c>
      <c r="J10" s="5">
        <f t="shared" si="14"/>
        <v>96816.424094828923</v>
      </c>
      <c r="K10" s="5">
        <f t="shared" si="8"/>
        <v>1331.0844035860166</v>
      </c>
      <c r="L10" s="5">
        <f t="shared" si="9"/>
        <v>480754.40946517955</v>
      </c>
      <c r="M10" s="5">
        <f t="shared" si="0"/>
        <v>5401704.0100011397</v>
      </c>
      <c r="N10" s="33">
        <f t="shared" si="10"/>
        <v>55.793260911085966</v>
      </c>
      <c r="O10" s="4"/>
      <c r="Q10" s="27" t="s">
        <v>46</v>
      </c>
      <c r="R10" s="29">
        <f t="shared" si="1"/>
        <v>96816.424094828923</v>
      </c>
      <c r="S10" s="29">
        <f t="shared" si="2"/>
        <v>480754.40946517955</v>
      </c>
      <c r="T10" s="35">
        <f t="shared" si="3"/>
        <v>55.793260911085966</v>
      </c>
      <c r="U10" s="42">
        <v>0.96363095511775332</v>
      </c>
      <c r="V10" s="43">
        <f t="shared" si="15"/>
        <v>3.6369044882246682E-2</v>
      </c>
      <c r="W10" s="29">
        <f t="shared" si="11"/>
        <v>463269.83077000245</v>
      </c>
      <c r="X10" s="29">
        <f t="shared" si="4"/>
        <v>4573797.6897472618</v>
      </c>
      <c r="Y10" s="35">
        <f t="shared" si="12"/>
        <v>47.241960571352621</v>
      </c>
      <c r="Z10" s="36">
        <f t="shared" si="13"/>
        <v>8.5513003397333449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15223</v>
      </c>
      <c r="E11">
        <v>52</v>
      </c>
      <c r="F11" s="3">
        <f t="shared" si="5"/>
        <v>3.4158838599487617E-3</v>
      </c>
      <c r="G11" s="2">
        <v>0.5</v>
      </c>
      <c r="H11" s="3">
        <f t="shared" si="6"/>
        <v>1.6934801016088061E-2</v>
      </c>
      <c r="I11" s="3">
        <f t="shared" si="7"/>
        <v>0.98306519898391198</v>
      </c>
      <c r="J11" s="5">
        <f t="shared" si="14"/>
        <v>95485.339691242902</v>
      </c>
      <c r="K11" s="5">
        <f t="shared" si="8"/>
        <v>1617.0252276247738</v>
      </c>
      <c r="L11" s="5">
        <f t="shared" si="9"/>
        <v>473384.13538715267</v>
      </c>
      <c r="M11" s="5">
        <f t="shared" si="0"/>
        <v>4920949.6005359599</v>
      </c>
      <c r="N11" s="33">
        <f t="shared" si="10"/>
        <v>51.536179443337808</v>
      </c>
      <c r="O11" s="4"/>
      <c r="Q11" s="27" t="s">
        <v>48</v>
      </c>
      <c r="R11" s="29">
        <f t="shared" si="1"/>
        <v>95485.339691242902</v>
      </c>
      <c r="S11" s="29">
        <f t="shared" si="2"/>
        <v>473384.13538715267</v>
      </c>
      <c r="T11" s="35">
        <f t="shared" si="3"/>
        <v>51.536179443337808</v>
      </c>
      <c r="U11" s="42">
        <v>0.96005435016735896</v>
      </c>
      <c r="V11" s="43">
        <f t="shared" si="15"/>
        <v>3.9945649832641039E-2</v>
      </c>
      <c r="W11" s="29">
        <f t="shared" si="11"/>
        <v>454474.49847864994</v>
      </c>
      <c r="X11" s="29">
        <f t="shared" si="4"/>
        <v>4110527.8589772591</v>
      </c>
      <c r="Y11" s="35">
        <f t="shared" si="12"/>
        <v>43.048784999549426</v>
      </c>
      <c r="Z11" s="36">
        <f t="shared" si="13"/>
        <v>8.4873944437883821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16353</v>
      </c>
      <c r="E12">
        <v>87</v>
      </c>
      <c r="F12" s="3">
        <f t="shared" si="5"/>
        <v>5.320124747752706E-3</v>
      </c>
      <c r="G12" s="2">
        <v>0.5</v>
      </c>
      <c r="H12" s="3">
        <f t="shared" si="6"/>
        <v>2.6251470987598443E-2</v>
      </c>
      <c r="I12" s="3">
        <f t="shared" si="7"/>
        <v>0.97374852901240161</v>
      </c>
      <c r="J12" s="5">
        <f t="shared" si="14"/>
        <v>93868.314463618139</v>
      </c>
      <c r="K12" s="5">
        <f t="shared" si="8"/>
        <v>2464.181333796439</v>
      </c>
      <c r="L12" s="5">
        <f t="shared" si="9"/>
        <v>463181.11898359965</v>
      </c>
      <c r="M12" s="5">
        <f t="shared" si="0"/>
        <v>4447565.4651488075</v>
      </c>
      <c r="N12" s="33">
        <f t="shared" si="10"/>
        <v>47.380902603429753</v>
      </c>
      <c r="O12" s="4"/>
      <c r="Q12" s="27" t="s">
        <v>50</v>
      </c>
      <c r="R12" s="29">
        <f t="shared" si="1"/>
        <v>93868.314463618139</v>
      </c>
      <c r="S12" s="29">
        <f t="shared" si="2"/>
        <v>463181.11898359965</v>
      </c>
      <c r="T12" s="35">
        <f t="shared" si="3"/>
        <v>47.380902603429753</v>
      </c>
      <c r="U12" s="42">
        <v>0.94127750867207383</v>
      </c>
      <c r="V12" s="43">
        <f t="shared" si="15"/>
        <v>5.8722491327926174E-2</v>
      </c>
      <c r="W12" s="29">
        <f t="shared" si="11"/>
        <v>435981.96974082605</v>
      </c>
      <c r="X12" s="29">
        <f t="shared" si="4"/>
        <v>3656053.360498609</v>
      </c>
      <c r="Y12" s="35">
        <f t="shared" si="12"/>
        <v>38.948748375743307</v>
      </c>
      <c r="Z12" s="36">
        <f t="shared" si="13"/>
        <v>8.4321542276864463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17350</v>
      </c>
      <c r="E13">
        <v>98</v>
      </c>
      <c r="F13" s="3">
        <f t="shared" si="5"/>
        <v>5.6484149855907783E-3</v>
      </c>
      <c r="G13" s="2">
        <v>0.5</v>
      </c>
      <c r="H13" s="3">
        <f t="shared" si="6"/>
        <v>2.7848820687695373E-2</v>
      </c>
      <c r="I13" s="3">
        <f t="shared" si="7"/>
        <v>0.97215117931230466</v>
      </c>
      <c r="J13" s="5">
        <f t="shared" si="14"/>
        <v>91404.133129821712</v>
      </c>
      <c r="K13" s="5">
        <f t="shared" si="8"/>
        <v>2545.497313646641</v>
      </c>
      <c r="L13" s="5">
        <f t="shared" si="9"/>
        <v>450656.92236499191</v>
      </c>
      <c r="M13" s="5">
        <f t="shared" si="0"/>
        <v>3984384.3461652081</v>
      </c>
      <c r="N13" s="33">
        <f t="shared" si="10"/>
        <v>43.590855355590634</v>
      </c>
      <c r="O13" s="4"/>
      <c r="Q13" s="27" t="s">
        <v>52</v>
      </c>
      <c r="R13" s="29">
        <f t="shared" si="1"/>
        <v>91404.133129821712</v>
      </c>
      <c r="S13" s="29">
        <f t="shared" si="2"/>
        <v>450656.92236499191</v>
      </c>
      <c r="T13" s="35">
        <f t="shared" si="3"/>
        <v>43.590855355590634</v>
      </c>
      <c r="U13" s="42">
        <v>0.95386474178345915</v>
      </c>
      <c r="V13" s="43">
        <f t="shared" si="15"/>
        <v>4.6135258216540853E-2</v>
      </c>
      <c r="W13" s="29">
        <f t="shared" si="11"/>
        <v>429865.74888461141</v>
      </c>
      <c r="X13" s="29">
        <f t="shared" si="4"/>
        <v>3220071.3907577829</v>
      </c>
      <c r="Y13" s="35">
        <f t="shared" si="12"/>
        <v>35.228947318873431</v>
      </c>
      <c r="Z13" s="36">
        <f t="shared" si="13"/>
        <v>8.3619080367172032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16010</v>
      </c>
      <c r="E14">
        <v>132</v>
      </c>
      <c r="F14" s="3">
        <f t="shared" si="5"/>
        <v>8.2448469706433471E-3</v>
      </c>
      <c r="G14" s="2">
        <v>0.5</v>
      </c>
      <c r="H14" s="3">
        <f t="shared" si="6"/>
        <v>4.0391676866585062E-2</v>
      </c>
      <c r="I14" s="3">
        <f t="shared" si="7"/>
        <v>0.95960832313341493</v>
      </c>
      <c r="J14" s="5">
        <f t="shared" si="14"/>
        <v>88858.635816175069</v>
      </c>
      <c r="K14" s="5">
        <f t="shared" si="8"/>
        <v>3589.1493046925052</v>
      </c>
      <c r="L14" s="5">
        <f t="shared" si="9"/>
        <v>435320.30581914412</v>
      </c>
      <c r="M14" s="5">
        <f t="shared" si="0"/>
        <v>3533727.4238002161</v>
      </c>
      <c r="N14" s="33">
        <f t="shared" si="10"/>
        <v>39.767968429208842</v>
      </c>
      <c r="O14" s="4"/>
      <c r="Q14" s="27" t="s">
        <v>54</v>
      </c>
      <c r="R14" s="29">
        <f t="shared" si="1"/>
        <v>88858.635816175069</v>
      </c>
      <c r="S14" s="29">
        <f t="shared" si="2"/>
        <v>435320.30581914412</v>
      </c>
      <c r="T14" s="35">
        <f t="shared" si="3"/>
        <v>39.767968429208842</v>
      </c>
      <c r="U14" s="42">
        <v>0.94210046609890041</v>
      </c>
      <c r="V14" s="43">
        <f t="shared" si="15"/>
        <v>5.7899533901099587E-2</v>
      </c>
      <c r="W14" s="29">
        <f t="shared" si="11"/>
        <v>410115.46301453153</v>
      </c>
      <c r="X14" s="29">
        <f t="shared" si="4"/>
        <v>2790205.6418731716</v>
      </c>
      <c r="Y14" s="35">
        <f t="shared" si="12"/>
        <v>31.400500539366444</v>
      </c>
      <c r="Z14" s="36">
        <f t="shared" si="13"/>
        <v>8.3674678898423984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13867</v>
      </c>
      <c r="E15">
        <v>129</v>
      </c>
      <c r="F15" s="3">
        <f t="shared" si="5"/>
        <v>9.3026609937261126E-3</v>
      </c>
      <c r="G15" s="2">
        <v>0.5</v>
      </c>
      <c r="H15" s="3">
        <f t="shared" si="6"/>
        <v>4.5456147151062408E-2</v>
      </c>
      <c r="I15" s="3">
        <f t="shared" si="7"/>
        <v>0.95454385284893761</v>
      </c>
      <c r="J15" s="5">
        <f t="shared" si="14"/>
        <v>85269.486511482566</v>
      </c>
      <c r="K15" s="5">
        <f t="shared" si="8"/>
        <v>3876.0223263614826</v>
      </c>
      <c r="L15" s="5">
        <f t="shared" si="9"/>
        <v>416657.37674150913</v>
      </c>
      <c r="M15" s="5">
        <f t="shared" si="0"/>
        <v>3098407.117981072</v>
      </c>
      <c r="N15" s="33">
        <f t="shared" si="10"/>
        <v>36.336645671764828</v>
      </c>
      <c r="O15" s="4"/>
      <c r="Q15" s="27" t="s">
        <v>56</v>
      </c>
      <c r="R15" s="29">
        <f t="shared" si="1"/>
        <v>85269.486511482566</v>
      </c>
      <c r="S15" s="29">
        <f t="shared" si="2"/>
        <v>416657.37674150913</v>
      </c>
      <c r="T15" s="35">
        <f t="shared" si="3"/>
        <v>36.336645671764828</v>
      </c>
      <c r="U15" s="42">
        <v>0.91645683631107144</v>
      </c>
      <c r="V15" s="43">
        <f t="shared" si="15"/>
        <v>8.3543163688928557E-2</v>
      </c>
      <c r="W15" s="29">
        <f t="shared" si="11"/>
        <v>381848.50131419365</v>
      </c>
      <c r="X15" s="29">
        <f t="shared" si="4"/>
        <v>2380090.1788586401</v>
      </c>
      <c r="Y15" s="35">
        <f t="shared" si="12"/>
        <v>27.912566103445837</v>
      </c>
      <c r="Z15" s="36">
        <f t="shared" si="13"/>
        <v>8.4240795683189909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11581</v>
      </c>
      <c r="E16">
        <v>146</v>
      </c>
      <c r="F16" s="3">
        <f t="shared" si="5"/>
        <v>1.2606856057335291E-2</v>
      </c>
      <c r="G16" s="2">
        <v>0.5</v>
      </c>
      <c r="H16" s="3">
        <f t="shared" si="6"/>
        <v>6.1108320776829067E-2</v>
      </c>
      <c r="I16" s="3">
        <f t="shared" si="7"/>
        <v>0.93889167922317096</v>
      </c>
      <c r="J16" s="5">
        <f t="shared" si="14"/>
        <v>81393.464185121091</v>
      </c>
      <c r="K16" s="5">
        <f t="shared" si="8"/>
        <v>4973.8179185617273</v>
      </c>
      <c r="L16" s="5">
        <f t="shared" si="9"/>
        <v>394532.77612920117</v>
      </c>
      <c r="M16" s="5">
        <f t="shared" si="0"/>
        <v>2681749.7412395631</v>
      </c>
      <c r="N16" s="33">
        <f t="shared" si="10"/>
        <v>32.947973993835653</v>
      </c>
      <c r="O16" s="4"/>
      <c r="Q16" s="27" t="s">
        <v>58</v>
      </c>
      <c r="R16" s="29">
        <f t="shared" si="1"/>
        <v>81393.464185121091</v>
      </c>
      <c r="S16" s="29">
        <f t="shared" si="2"/>
        <v>394532.77612920117</v>
      </c>
      <c r="T16" s="35">
        <f t="shared" si="3"/>
        <v>32.947973993835653</v>
      </c>
      <c r="U16" s="42">
        <v>0.8859396016463057</v>
      </c>
      <c r="V16" s="43">
        <f t="shared" si="15"/>
        <v>0.1140603983536943</v>
      </c>
      <c r="W16" s="29">
        <f t="shared" si="11"/>
        <v>349532.21052031557</v>
      </c>
      <c r="X16" s="29">
        <f t="shared" si="4"/>
        <v>1998241.6775444467</v>
      </c>
      <c r="Y16" s="35">
        <f t="shared" si="12"/>
        <v>24.550394771251543</v>
      </c>
      <c r="Z16" s="36">
        <f t="shared" si="13"/>
        <v>8.3975792225841097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8820</v>
      </c>
      <c r="E17">
        <v>147</v>
      </c>
      <c r="F17" s="3">
        <f t="shared" si="5"/>
        <v>1.6666666666666666E-2</v>
      </c>
      <c r="G17" s="2">
        <v>0.5</v>
      </c>
      <c r="H17" s="3">
        <f t="shared" si="6"/>
        <v>7.9999999999999988E-2</v>
      </c>
      <c r="I17" s="3">
        <f t="shared" si="7"/>
        <v>0.92</v>
      </c>
      <c r="J17" s="5">
        <f t="shared" si="14"/>
        <v>76419.646266559372</v>
      </c>
      <c r="K17" s="5">
        <f t="shared" si="8"/>
        <v>6113.5717013247486</v>
      </c>
      <c r="L17" s="5">
        <f t="shared" si="9"/>
        <v>366814.30207948497</v>
      </c>
      <c r="M17" s="5">
        <f t="shared" si="0"/>
        <v>2287216.965110362</v>
      </c>
      <c r="N17" s="33">
        <f t="shared" si="10"/>
        <v>29.929698406772527</v>
      </c>
      <c r="O17" s="4"/>
      <c r="Q17" s="27" t="s">
        <v>60</v>
      </c>
      <c r="R17" s="29">
        <f t="shared" si="1"/>
        <v>76419.646266559372</v>
      </c>
      <c r="S17" s="29">
        <f t="shared" si="2"/>
        <v>366814.30207948497</v>
      </c>
      <c r="T17" s="35">
        <f t="shared" si="3"/>
        <v>29.929698406772527</v>
      </c>
      <c r="U17" s="42">
        <v>0.85631920960893304</v>
      </c>
      <c r="V17" s="43">
        <f t="shared" si="15"/>
        <v>0.14368079039106696</v>
      </c>
      <c r="W17" s="29">
        <f t="shared" si="11"/>
        <v>314110.13322995696</v>
      </c>
      <c r="X17" s="29">
        <f t="shared" si="4"/>
        <v>1648709.4670241312</v>
      </c>
      <c r="Y17" s="35">
        <f t="shared" si="12"/>
        <v>21.574418982172041</v>
      </c>
      <c r="Z17" s="36">
        <f t="shared" si="13"/>
        <v>8.3552794246004858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6861</v>
      </c>
      <c r="E18">
        <v>173</v>
      </c>
      <c r="F18" s="3">
        <f t="shared" si="5"/>
        <v>2.5214983238594956E-2</v>
      </c>
      <c r="G18" s="2">
        <v>0.5</v>
      </c>
      <c r="H18" s="3">
        <f t="shared" si="6"/>
        <v>0.11859875231370398</v>
      </c>
      <c r="I18" s="3">
        <f t="shared" si="7"/>
        <v>0.88140124768629602</v>
      </c>
      <c r="J18" s="5">
        <f t="shared" si="14"/>
        <v>70306.074565234623</v>
      </c>
      <c r="K18" s="5">
        <f t="shared" si="8"/>
        <v>8338.2127235110638</v>
      </c>
      <c r="L18" s="5">
        <f t="shared" si="9"/>
        <v>330684.84101739543</v>
      </c>
      <c r="M18" s="5">
        <f t="shared" si="0"/>
        <v>1920402.6630308772</v>
      </c>
      <c r="N18" s="33">
        <f t="shared" si="10"/>
        <v>27.314889572578835</v>
      </c>
      <c r="O18" s="4"/>
      <c r="Q18" s="27" t="s">
        <v>62</v>
      </c>
      <c r="R18" s="29">
        <f t="shared" si="1"/>
        <v>70306.074565234623</v>
      </c>
      <c r="S18" s="29">
        <f t="shared" si="2"/>
        <v>330684.84101739543</v>
      </c>
      <c r="T18" s="35">
        <f t="shared" si="3"/>
        <v>27.314889572578835</v>
      </c>
      <c r="U18" s="42">
        <v>0.77613843304153718</v>
      </c>
      <c r="V18" s="43">
        <f t="shared" si="15"/>
        <v>0.22386156695846282</v>
      </c>
      <c r="W18" s="29">
        <f t="shared" si="11"/>
        <v>256657.21433783113</v>
      </c>
      <c r="X18" s="29">
        <f t="shared" si="4"/>
        <v>1334599.3337941743</v>
      </c>
      <c r="Y18" s="35">
        <f t="shared" si="12"/>
        <v>18.982703017444742</v>
      </c>
      <c r="Z18" s="36">
        <f t="shared" si="13"/>
        <v>8.3321865551340935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4801</v>
      </c>
      <c r="E19">
        <v>151</v>
      </c>
      <c r="F19" s="3">
        <f t="shared" si="5"/>
        <v>3.1451780878983544E-2</v>
      </c>
      <c r="G19" s="2">
        <v>0.5</v>
      </c>
      <c r="H19" s="3">
        <f t="shared" si="6"/>
        <v>0.14579511441537124</v>
      </c>
      <c r="I19" s="3">
        <f t="shared" si="7"/>
        <v>0.8542048855846287</v>
      </c>
      <c r="J19" s="5">
        <f t="shared" si="14"/>
        <v>61967.861841723556</v>
      </c>
      <c r="K19" s="5">
        <f t="shared" si="8"/>
        <v>9034.6115072900029</v>
      </c>
      <c r="L19" s="5">
        <f t="shared" si="9"/>
        <v>287252.78044039273</v>
      </c>
      <c r="M19" s="5">
        <f t="shared" si="0"/>
        <v>1589717.8220134818</v>
      </c>
      <c r="N19" s="33">
        <f t="shared" si="10"/>
        <v>25.653907925270861</v>
      </c>
      <c r="O19" s="4"/>
      <c r="Q19" s="27" t="s">
        <v>64</v>
      </c>
      <c r="R19" s="29">
        <f t="shared" si="1"/>
        <v>61967.861841723556</v>
      </c>
      <c r="S19" s="29">
        <f t="shared" si="2"/>
        <v>287252.78044039273</v>
      </c>
      <c r="T19" s="35">
        <f t="shared" si="3"/>
        <v>25.653907925270861</v>
      </c>
      <c r="U19" s="42">
        <v>0.73716277889453141</v>
      </c>
      <c r="V19" s="43">
        <f t="shared" si="15"/>
        <v>0.26283722110546859</v>
      </c>
      <c r="W19" s="29">
        <f t="shared" si="11"/>
        <v>211752.0578746206</v>
      </c>
      <c r="X19" s="29">
        <f t="shared" si="4"/>
        <v>1077942.1194563431</v>
      </c>
      <c r="Y19" s="35">
        <f t="shared" si="12"/>
        <v>17.395180137239372</v>
      </c>
      <c r="Z19" s="36">
        <f t="shared" si="13"/>
        <v>8.2587277880314893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3117</v>
      </c>
      <c r="E20">
        <v>128</v>
      </c>
      <c r="F20" s="3">
        <f t="shared" si="5"/>
        <v>4.1065126724414501E-2</v>
      </c>
      <c r="G20" s="2">
        <v>0.5</v>
      </c>
      <c r="H20" s="3">
        <f t="shared" si="6"/>
        <v>0.18620890311318011</v>
      </c>
      <c r="I20" s="3">
        <f t="shared" si="7"/>
        <v>0.81379109688681983</v>
      </c>
      <c r="J20" s="5">
        <f t="shared" si="14"/>
        <v>52933.250334433549</v>
      </c>
      <c r="K20" s="5">
        <f t="shared" si="8"/>
        <v>9856.6424829902462</v>
      </c>
      <c r="L20" s="5">
        <f t="shared" si="9"/>
        <v>240024.64546469215</v>
      </c>
      <c r="M20" s="5">
        <f t="shared" si="0"/>
        <v>1302465.0415730891</v>
      </c>
      <c r="N20" s="33">
        <f t="shared" si="10"/>
        <v>24.605801331754307</v>
      </c>
      <c r="O20" s="4"/>
      <c r="Q20" s="27" t="s">
        <v>66</v>
      </c>
      <c r="R20" s="29">
        <f t="shared" si="1"/>
        <v>52933.250334433549</v>
      </c>
      <c r="S20" s="29">
        <f t="shared" si="2"/>
        <v>240024.64546469215</v>
      </c>
      <c r="T20" s="35">
        <f t="shared" si="3"/>
        <v>24.605801331754307</v>
      </c>
      <c r="U20" s="42">
        <v>0.7271372759570951</v>
      </c>
      <c r="V20" s="43">
        <f t="shared" si="15"/>
        <v>0.2728627240429049</v>
      </c>
      <c r="W20" s="29">
        <f t="shared" si="11"/>
        <v>174530.86686576376</v>
      </c>
      <c r="X20" s="29">
        <f t="shared" si="4"/>
        <v>866190.06158172258</v>
      </c>
      <c r="Y20" s="35">
        <f t="shared" si="12"/>
        <v>16.363817753663586</v>
      </c>
      <c r="Z20" s="36">
        <f t="shared" si="13"/>
        <v>8.2419835780907214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1880</v>
      </c>
      <c r="E21">
        <v>115</v>
      </c>
      <c r="F21" s="3">
        <f t="shared" si="5"/>
        <v>6.1170212765957445E-2</v>
      </c>
      <c r="G21" s="2">
        <v>0.5</v>
      </c>
      <c r="H21" s="3">
        <f t="shared" si="6"/>
        <v>0.26528258362168394</v>
      </c>
      <c r="I21" s="3">
        <f t="shared" si="7"/>
        <v>0.73471741637831611</v>
      </c>
      <c r="J21" s="5">
        <f t="shared" si="14"/>
        <v>43076.607851443303</v>
      </c>
      <c r="K21" s="5">
        <f t="shared" si="8"/>
        <v>11427.473824488996</v>
      </c>
      <c r="L21" s="5">
        <f t="shared" si="9"/>
        <v>186814.35469599406</v>
      </c>
      <c r="M21" s="5">
        <f>L21+M22</f>
        <v>1062440.3961083968</v>
      </c>
      <c r="N21" s="33">
        <f t="shared" si="10"/>
        <v>24.663975394079209</v>
      </c>
      <c r="O21" s="4"/>
      <c r="Q21" s="27" t="s">
        <v>68</v>
      </c>
      <c r="R21" s="29">
        <f t="shared" si="1"/>
        <v>43076.607851443303</v>
      </c>
      <c r="S21" s="29">
        <f t="shared" si="2"/>
        <v>186814.35469599406</v>
      </c>
      <c r="T21" s="35">
        <f t="shared" si="3"/>
        <v>24.663975394079209</v>
      </c>
      <c r="U21" s="42">
        <v>0.68635947845240242</v>
      </c>
      <c r="V21" s="43">
        <f t="shared" si="15"/>
        <v>0.31364052154759758</v>
      </c>
      <c r="W21" s="29">
        <f t="shared" si="11"/>
        <v>128221.80305656459</v>
      </c>
      <c r="X21" s="29">
        <f>X22+W21</f>
        <v>691659.19471595879</v>
      </c>
      <c r="Y21" s="35">
        <f t="shared" si="12"/>
        <v>16.056491660189636</v>
      </c>
      <c r="Z21" s="36">
        <f t="shared" si="13"/>
        <v>8.6074837338895733</v>
      </c>
    </row>
    <row r="22" spans="1:26" s="2" customFormat="1" x14ac:dyDescent="0.25">
      <c r="A22" s="12">
        <v>19</v>
      </c>
      <c r="B22" s="13" t="s">
        <v>69</v>
      </c>
      <c r="C22" s="12"/>
      <c r="D22">
        <v>2158</v>
      </c>
      <c r="E22">
        <v>78</v>
      </c>
      <c r="F22" s="17">
        <f t="shared" si="5"/>
        <v>3.614457831325301E-2</v>
      </c>
      <c r="G22" s="12"/>
      <c r="H22" s="17">
        <v>1</v>
      </c>
      <c r="I22" s="17">
        <f t="shared" si="7"/>
        <v>0</v>
      </c>
      <c r="J22" s="21">
        <f t="shared" si="14"/>
        <v>31649.134026954311</v>
      </c>
      <c r="K22" s="21">
        <f t="shared" si="8"/>
        <v>31649.134026954311</v>
      </c>
      <c r="L22" s="21">
        <f>K22/F22</f>
        <v>875626.04141240264</v>
      </c>
      <c r="M22" s="21">
        <f>L22</f>
        <v>875626.04141240264</v>
      </c>
      <c r="N22" s="34">
        <f t="shared" si="10"/>
        <v>27.666666666666668</v>
      </c>
      <c r="O22" s="4"/>
      <c r="Q22" s="30" t="s">
        <v>69</v>
      </c>
      <c r="R22" s="31">
        <f t="shared" si="1"/>
        <v>31649.134026954311</v>
      </c>
      <c r="S22" s="31">
        <f t="shared" si="2"/>
        <v>875626.04141240264</v>
      </c>
      <c r="T22" s="38">
        <f t="shared" si="3"/>
        <v>27.666666666666668</v>
      </c>
      <c r="U22" s="44">
        <v>0.64346806172022719</v>
      </c>
      <c r="V22" s="45">
        <f t="shared" si="15"/>
        <v>0.35653193827977281</v>
      </c>
      <c r="W22" s="31">
        <f t="shared" si="11"/>
        <v>563437.39165939414</v>
      </c>
      <c r="X22" s="31">
        <f>W22</f>
        <v>563437.39165939414</v>
      </c>
      <c r="Y22" s="38">
        <f t="shared" si="12"/>
        <v>17.802616374259621</v>
      </c>
      <c r="Z22" s="37">
        <f t="shared" si="13"/>
        <v>9.8640502924070468</v>
      </c>
    </row>
    <row r="23" spans="1:26" s="2" customFormat="1" ht="13.2" x14ac:dyDescent="0.25">
      <c r="B23" s="2" t="s">
        <v>70</v>
      </c>
      <c r="D23" s="25">
        <f>SUM(D4:D22)</f>
        <v>199387</v>
      </c>
      <c r="E23" s="25">
        <f>SUM(E4:E22)</f>
        <v>1564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1" t="s">
        <v>88</v>
      </c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Q26" s="63" t="s">
        <v>91</v>
      </c>
      <c r="R26" s="64"/>
      <c r="S26" s="64"/>
      <c r="T26" s="64"/>
      <c r="U26" s="64"/>
      <c r="V26" s="64"/>
      <c r="W26" s="64"/>
      <c r="X26" s="64"/>
      <c r="Y26" s="64"/>
      <c r="Z26" s="65"/>
    </row>
    <row r="27" spans="1:26" s="9" customFormat="1" ht="14.25" customHeight="1" x14ac:dyDescent="0.35">
      <c r="A27" s="7"/>
      <c r="B27" s="59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0" t="s">
        <v>14</v>
      </c>
      <c r="S27" s="70"/>
      <c r="T27" s="70"/>
      <c r="U27" s="67" t="s">
        <v>15</v>
      </c>
      <c r="V27" s="71" t="s">
        <v>16</v>
      </c>
      <c r="W27" s="72" t="s">
        <v>17</v>
      </c>
      <c r="X27" s="72" t="s">
        <v>18</v>
      </c>
      <c r="Y27" s="73" t="s">
        <v>19</v>
      </c>
      <c r="Z27" s="73" t="s">
        <v>20</v>
      </c>
    </row>
    <row r="28" spans="1:26" s="10" customFormat="1" ht="32.549999999999997" customHeight="1" thickBot="1" x14ac:dyDescent="0.35">
      <c r="B28" s="60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7"/>
      <c r="V28" s="71"/>
      <c r="W28" s="72"/>
      <c r="X28" s="72"/>
      <c r="Y28" s="73"/>
      <c r="Z28" s="73"/>
    </row>
    <row r="29" spans="1:26" s="2" customFormat="1" x14ac:dyDescent="0.25">
      <c r="A29" s="2">
        <v>1</v>
      </c>
      <c r="B29" s="1">
        <v>0</v>
      </c>
      <c r="C29" s="1">
        <v>1</v>
      </c>
      <c r="D29">
        <v>2139</v>
      </c>
      <c r="E29">
        <v>14</v>
      </c>
      <c r="F29" s="3">
        <f>E29/D29</f>
        <v>6.5451145395044414E-3</v>
      </c>
      <c r="G29" s="2">
        <v>0.3</v>
      </c>
      <c r="H29" s="18">
        <f>C29*F29/(1+(1-G29)*C29*F29)</f>
        <v>6.5152643335815337E-3</v>
      </c>
      <c r="I29" s="18">
        <f>1-H29</f>
        <v>0.99348473566641848</v>
      </c>
      <c r="J29" s="19">
        <v>100000</v>
      </c>
      <c r="K29" s="20">
        <f>J29*H29</f>
        <v>651.52643335815333</v>
      </c>
      <c r="L29" s="20">
        <f>C29*(J30+G29*K29)</f>
        <v>99543.931496649282</v>
      </c>
      <c r="M29" s="5">
        <f t="shared" ref="M29:M45" si="16">L29+M30</f>
        <v>8285047.1137602311</v>
      </c>
      <c r="N29" s="32">
        <f>M29/J29</f>
        <v>82.850471137602312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99543.931496649282</v>
      </c>
      <c r="T29" s="35">
        <f t="shared" ref="T29:T47" si="19">N29</f>
        <v>82.850471137602312</v>
      </c>
      <c r="U29" s="42">
        <v>0.95864674002964168</v>
      </c>
      <c r="V29" s="43">
        <f>1-U29</f>
        <v>4.1353259970358325E-2</v>
      </c>
      <c r="W29" s="29">
        <f>S29*U29</f>
        <v>95427.465418996799</v>
      </c>
      <c r="X29" s="29">
        <f t="shared" ref="X29:X45" si="20">X30+W29</f>
        <v>7225983.7241802169</v>
      </c>
      <c r="Y29" s="40">
        <f>X29/R29</f>
        <v>72.259837241802174</v>
      </c>
      <c r="Z29" s="36">
        <f>T29-Y29</f>
        <v>10.590633895800138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8755</v>
      </c>
      <c r="E30">
        <v>3</v>
      </c>
      <c r="F30" s="3">
        <f t="shared" ref="F30:F47" si="21">E30/D30</f>
        <v>3.4266133637921188E-4</v>
      </c>
      <c r="G30" s="2">
        <v>0.4</v>
      </c>
      <c r="H30" s="3">
        <f t="shared" ref="H30:H46" si="22">C30*F30/(1+(1-G30)*C30*F30)</f>
        <v>1.3695190705530576E-3</v>
      </c>
      <c r="I30" s="3">
        <f t="shared" ref="I30:I47" si="23">1-H30</f>
        <v>0.99863048092944695</v>
      </c>
      <c r="J30" s="5">
        <f>I29*J29</f>
        <v>99348.473566641842</v>
      </c>
      <c r="K30" s="5">
        <f t="shared" ref="K30:K47" si="24">J30*H30</f>
        <v>136.05962917985235</v>
      </c>
      <c r="L30" s="5">
        <f t="shared" ref="L30:L46" si="25">C30*(J31+G30*K30)</f>
        <v>397067.35115653567</v>
      </c>
      <c r="M30" s="5">
        <f t="shared" si="16"/>
        <v>8185503.182263582</v>
      </c>
      <c r="N30" s="33">
        <f t="shared" ref="N30:N47" si="26">M30/J30</f>
        <v>82.391836415814055</v>
      </c>
      <c r="O30" s="4"/>
      <c r="Q30" s="27" t="s">
        <v>36</v>
      </c>
      <c r="R30" s="29">
        <f t="shared" si="17"/>
        <v>99348.473566641842</v>
      </c>
      <c r="S30" s="29">
        <f t="shared" si="18"/>
        <v>397067.35115653567</v>
      </c>
      <c r="T30" s="35">
        <f t="shared" si="19"/>
        <v>82.391836415814055</v>
      </c>
      <c r="U30" s="42">
        <v>0.95864674002964168</v>
      </c>
      <c r="V30" s="43">
        <f>1-U30</f>
        <v>4.1353259970358325E-2</v>
      </c>
      <c r="W30" s="29">
        <f t="shared" ref="W30:W47" si="27">S30*U30</f>
        <v>380647.32175841788</v>
      </c>
      <c r="X30" s="29">
        <f t="shared" si="20"/>
        <v>7130556.2587612197</v>
      </c>
      <c r="Y30" s="35">
        <f t="shared" ref="Y30:Y47" si="28">X30/R30</f>
        <v>71.773183852473807</v>
      </c>
      <c r="Z30" s="36">
        <f t="shared" ref="Z30:Z47" si="29">T30-Y30</f>
        <v>10.618652563340248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11506</v>
      </c>
      <c r="E31">
        <v>4</v>
      </c>
      <c r="F31" s="3">
        <f t="shared" si="21"/>
        <v>3.4764470710933428E-4</v>
      </c>
      <c r="G31" s="2">
        <v>0.5</v>
      </c>
      <c r="H31" s="3">
        <f t="shared" si="22"/>
        <v>1.7367141368530741E-3</v>
      </c>
      <c r="I31" s="3">
        <f t="shared" si="23"/>
        <v>0.99826328586314694</v>
      </c>
      <c r="J31" s="5">
        <f t="shared" ref="J31:J47" si="30">I30*J30</f>
        <v>99212.413937461984</v>
      </c>
      <c r="K31" s="5">
        <f t="shared" si="24"/>
        <v>172.30360183650919</v>
      </c>
      <c r="L31" s="5">
        <f t="shared" si="25"/>
        <v>495631.31068271864</v>
      </c>
      <c r="M31" s="5">
        <f t="shared" si="16"/>
        <v>7788435.8311070465</v>
      </c>
      <c r="N31" s="33">
        <f t="shared" si="26"/>
        <v>78.502634116094029</v>
      </c>
      <c r="O31" s="4"/>
      <c r="Q31" s="27" t="s">
        <v>38</v>
      </c>
      <c r="R31" s="29">
        <f t="shared" si="17"/>
        <v>99212.413937461984</v>
      </c>
      <c r="S31" s="29">
        <f t="shared" si="18"/>
        <v>495631.31068271864</v>
      </c>
      <c r="T31" s="35">
        <f t="shared" si="19"/>
        <v>78.502634116094029</v>
      </c>
      <c r="U31" s="42">
        <v>0.95864674002964168</v>
      </c>
      <c r="V31" s="43">
        <f>1-U31</f>
        <v>4.1353259970358325E-2</v>
      </c>
      <c r="W31" s="29">
        <f t="shared" si="27"/>
        <v>475135.34024260676</v>
      </c>
      <c r="X31" s="29">
        <f t="shared" si="20"/>
        <v>6749908.9370028023</v>
      </c>
      <c r="Y31" s="35">
        <f t="shared" si="28"/>
        <v>68.034922940767984</v>
      </c>
      <c r="Z31" s="36">
        <f t="shared" si="29"/>
        <v>10.467711175326045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12316</v>
      </c>
      <c r="E32">
        <v>4</v>
      </c>
      <c r="F32" s="3">
        <f t="shared" si="21"/>
        <v>3.2478077297823967E-4</v>
      </c>
      <c r="G32" s="2">
        <v>0.5</v>
      </c>
      <c r="H32" s="3">
        <f t="shared" si="22"/>
        <v>1.6225864027259451E-3</v>
      </c>
      <c r="I32" s="3">
        <f t="shared" si="23"/>
        <v>0.99837741359727405</v>
      </c>
      <c r="J32" s="5">
        <f t="shared" si="30"/>
        <v>99040.110335625475</v>
      </c>
      <c r="K32" s="5">
        <f t="shared" si="24"/>
        <v>160.70113635506323</v>
      </c>
      <c r="L32" s="5">
        <f t="shared" si="25"/>
        <v>494798.79883723968</v>
      </c>
      <c r="M32" s="5">
        <f t="shared" si="16"/>
        <v>7292804.5204243278</v>
      </c>
      <c r="N32" s="33">
        <f t="shared" si="26"/>
        <v>73.634858601334287</v>
      </c>
      <c r="O32" s="4"/>
      <c r="Q32" s="27" t="s">
        <v>40</v>
      </c>
      <c r="R32" s="29">
        <f t="shared" si="17"/>
        <v>99040.110335625475</v>
      </c>
      <c r="S32" s="29">
        <f t="shared" si="18"/>
        <v>494798.79883723968</v>
      </c>
      <c r="T32" s="35">
        <f t="shared" si="19"/>
        <v>73.634858601334287</v>
      </c>
      <c r="U32" s="42">
        <v>0.95864674002964168</v>
      </c>
      <c r="V32" s="43">
        <f>1-U32</f>
        <v>4.1353259970358325E-2</v>
      </c>
      <c r="W32" s="29">
        <f t="shared" si="27"/>
        <v>474337.25547590229</v>
      </c>
      <c r="X32" s="29">
        <f t="shared" si="20"/>
        <v>6274773.5967601957</v>
      </c>
      <c r="Y32" s="35">
        <f t="shared" si="28"/>
        <v>63.35588253583672</v>
      </c>
      <c r="Z32" s="36">
        <f t="shared" si="29"/>
        <v>10.278976065497567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14425</v>
      </c>
      <c r="E33">
        <v>7</v>
      </c>
      <c r="F33" s="3">
        <f t="shared" si="21"/>
        <v>4.852686308492201E-4</v>
      </c>
      <c r="G33" s="2">
        <v>0.5</v>
      </c>
      <c r="H33" s="3">
        <f t="shared" si="22"/>
        <v>2.4234031504240952E-3</v>
      </c>
      <c r="I33" s="3">
        <f t="shared" si="23"/>
        <v>0.99757659684957589</v>
      </c>
      <c r="J33" s="5">
        <f t="shared" si="30"/>
        <v>98879.409199270405</v>
      </c>
      <c r="K33" s="5">
        <f t="shared" si="24"/>
        <v>239.62467176558516</v>
      </c>
      <c r="L33" s="5">
        <f t="shared" si="25"/>
        <v>493797.98431693803</v>
      </c>
      <c r="M33" s="5">
        <f t="shared" si="16"/>
        <v>6798005.721587088</v>
      </c>
      <c r="N33" s="33">
        <f t="shared" si="26"/>
        <v>68.750468642942181</v>
      </c>
      <c r="O33" s="4"/>
      <c r="Q33" s="27" t="s">
        <v>42</v>
      </c>
      <c r="R33" s="29">
        <f t="shared" si="17"/>
        <v>98879.409199270405</v>
      </c>
      <c r="S33" s="29">
        <f t="shared" si="18"/>
        <v>493797.98431693803</v>
      </c>
      <c r="T33" s="35">
        <f t="shared" si="19"/>
        <v>68.750468642942181</v>
      </c>
      <c r="U33" s="42">
        <v>0.95864674002964168</v>
      </c>
      <c r="V33" s="43">
        <f>1-U33</f>
        <v>4.1353259970358325E-2</v>
      </c>
      <c r="W33" s="29">
        <f t="shared" si="27"/>
        <v>473377.82789864077</v>
      </c>
      <c r="X33" s="29">
        <f t="shared" si="20"/>
        <v>5800436.3412842937</v>
      </c>
      <c r="Y33" s="35">
        <f t="shared" si="28"/>
        <v>58.661721264886893</v>
      </c>
      <c r="Z33" s="36">
        <f t="shared" si="29"/>
        <v>10.088747378055288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14676</v>
      </c>
      <c r="E34">
        <v>12</v>
      </c>
      <c r="F34" s="3">
        <f t="shared" si="21"/>
        <v>8.1766148814390845E-4</v>
      </c>
      <c r="G34" s="2">
        <v>0.5</v>
      </c>
      <c r="H34" s="3">
        <f t="shared" si="22"/>
        <v>4.0799673602611181E-3</v>
      </c>
      <c r="I34" s="3">
        <f t="shared" si="23"/>
        <v>0.99592003263973883</v>
      </c>
      <c r="J34" s="5">
        <f t="shared" si="30"/>
        <v>98639.784527504817</v>
      </c>
      <c r="K34" s="5">
        <f t="shared" si="24"/>
        <v>402.44710129540931</v>
      </c>
      <c r="L34" s="5">
        <f t="shared" si="25"/>
        <v>492192.80488428549</v>
      </c>
      <c r="M34" s="5">
        <f t="shared" si="16"/>
        <v>6304207.7372701503</v>
      </c>
      <c r="N34" s="33">
        <f t="shared" si="26"/>
        <v>63.911410263799581</v>
      </c>
      <c r="O34" s="4"/>
      <c r="Q34" s="27" t="s">
        <v>44</v>
      </c>
      <c r="R34" s="29">
        <f t="shared" si="17"/>
        <v>98639.784527504817</v>
      </c>
      <c r="S34" s="29">
        <f t="shared" si="18"/>
        <v>492192.80488428549</v>
      </c>
      <c r="T34" s="35">
        <f t="shared" si="19"/>
        <v>63.911410263799581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477023.52957350295</v>
      </c>
      <c r="X34" s="29">
        <f t="shared" si="20"/>
        <v>5327058.5133856526</v>
      </c>
      <c r="Y34" s="35">
        <f t="shared" si="28"/>
        <v>54.005171837132821</v>
      </c>
      <c r="Z34" s="36">
        <f t="shared" si="29"/>
        <v>9.9062384266667607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14104</v>
      </c>
      <c r="E35">
        <v>9</v>
      </c>
      <c r="F35" s="3">
        <f t="shared" si="21"/>
        <v>6.3811684628474192E-4</v>
      </c>
      <c r="G35" s="2">
        <v>0.5</v>
      </c>
      <c r="H35" s="3">
        <f t="shared" si="22"/>
        <v>3.1855024245212899E-3</v>
      </c>
      <c r="I35" s="3">
        <f t="shared" si="23"/>
        <v>0.99681449757547869</v>
      </c>
      <c r="J35" s="5">
        <f t="shared" si="30"/>
        <v>98237.3374262094</v>
      </c>
      <c r="K35" s="5">
        <f t="shared" si="24"/>
        <v>312.93527654970609</v>
      </c>
      <c r="L35" s="5">
        <f t="shared" si="25"/>
        <v>490404.34893967281</v>
      </c>
      <c r="M35" s="5">
        <f t="shared" si="16"/>
        <v>5812014.9323858647</v>
      </c>
      <c r="N35" s="33">
        <f t="shared" si="26"/>
        <v>59.162993263651281</v>
      </c>
      <c r="O35" s="4"/>
      <c r="Q35" s="27" t="s">
        <v>46</v>
      </c>
      <c r="R35" s="29">
        <f t="shared" si="17"/>
        <v>98237.3374262094</v>
      </c>
      <c r="S35" s="29">
        <f t="shared" si="18"/>
        <v>490404.34893967281</v>
      </c>
      <c r="T35" s="35">
        <f t="shared" si="19"/>
        <v>59.162993263651281</v>
      </c>
      <c r="U35" s="42">
        <v>0.96192878092594225</v>
      </c>
      <c r="V35" s="43">
        <f t="shared" si="31"/>
        <v>3.8071219074057749E-2</v>
      </c>
      <c r="W35" s="29">
        <f t="shared" si="27"/>
        <v>471734.05753631989</v>
      </c>
      <c r="X35" s="29">
        <f t="shared" si="20"/>
        <v>4850034.9838121496</v>
      </c>
      <c r="Y35" s="35">
        <f t="shared" si="28"/>
        <v>49.370586692205848</v>
      </c>
      <c r="Z35" s="36">
        <f t="shared" si="29"/>
        <v>9.7924065714454329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15536</v>
      </c>
      <c r="E36">
        <v>19</v>
      </c>
      <c r="F36" s="3">
        <f t="shared" si="21"/>
        <v>1.2229660144181256E-3</v>
      </c>
      <c r="G36" s="2">
        <v>0.5</v>
      </c>
      <c r="H36" s="3">
        <f t="shared" si="22"/>
        <v>6.0961914845830516E-3</v>
      </c>
      <c r="I36" s="3">
        <f t="shared" si="23"/>
        <v>0.99390380851541693</v>
      </c>
      <c r="J36" s="5">
        <f t="shared" si="30"/>
        <v>97924.402149659698</v>
      </c>
      <c r="K36" s="5">
        <f t="shared" si="24"/>
        <v>596.96590651764177</v>
      </c>
      <c r="L36" s="5">
        <f t="shared" si="25"/>
        <v>488129.59598200442</v>
      </c>
      <c r="M36" s="5">
        <f t="shared" si="16"/>
        <v>5321610.5834461916</v>
      </c>
      <c r="N36" s="33">
        <f t="shared" si="26"/>
        <v>54.344070187051791</v>
      </c>
      <c r="O36" s="4"/>
      <c r="Q36" s="27" t="s">
        <v>48</v>
      </c>
      <c r="R36" s="29">
        <f t="shared" si="17"/>
        <v>97924.402149659698</v>
      </c>
      <c r="S36" s="29">
        <f t="shared" si="18"/>
        <v>488129.59598200442</v>
      </c>
      <c r="T36" s="35">
        <f t="shared" si="19"/>
        <v>54.344070187051791</v>
      </c>
      <c r="U36" s="42">
        <v>0.95558309086652893</v>
      </c>
      <c r="V36" s="43">
        <f t="shared" si="31"/>
        <v>4.4416909133471072E-2</v>
      </c>
      <c r="W36" s="29">
        <f t="shared" si="27"/>
        <v>466448.3880719138</v>
      </c>
      <c r="X36" s="29">
        <f t="shared" si="20"/>
        <v>4378300.9262758298</v>
      </c>
      <c r="Y36" s="35">
        <f t="shared" si="28"/>
        <v>44.711030449635942</v>
      </c>
      <c r="Z36" s="36">
        <f t="shared" si="29"/>
        <v>9.6330397374158494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17256</v>
      </c>
      <c r="E37">
        <v>18</v>
      </c>
      <c r="F37" s="3">
        <f t="shared" si="21"/>
        <v>1.043115438108484E-3</v>
      </c>
      <c r="G37" s="2">
        <v>0.5</v>
      </c>
      <c r="H37" s="3">
        <f t="shared" si="22"/>
        <v>5.2020114444251784E-3</v>
      </c>
      <c r="I37" s="3">
        <f t="shared" si="23"/>
        <v>0.99479798855557477</v>
      </c>
      <c r="J37" s="5">
        <f t="shared" si="30"/>
        <v>97327.43624314206</v>
      </c>
      <c r="K37" s="5">
        <f t="shared" si="24"/>
        <v>506.29843719338686</v>
      </c>
      <c r="L37" s="5">
        <f t="shared" si="25"/>
        <v>485371.43512272683</v>
      </c>
      <c r="M37" s="5">
        <f t="shared" si="16"/>
        <v>4833480.9874641877</v>
      </c>
      <c r="N37" s="33">
        <f t="shared" si="26"/>
        <v>49.66206009361278</v>
      </c>
      <c r="O37" s="4"/>
      <c r="Q37" s="27" t="s">
        <v>50</v>
      </c>
      <c r="R37" s="29">
        <f t="shared" si="17"/>
        <v>97327.43624314206</v>
      </c>
      <c r="S37" s="29">
        <f t="shared" si="18"/>
        <v>485371.43512272683</v>
      </c>
      <c r="T37" s="35">
        <f t="shared" si="19"/>
        <v>49.66206009361278</v>
      </c>
      <c r="U37" s="42">
        <v>0.95343645724036619</v>
      </c>
      <c r="V37" s="43">
        <f t="shared" si="31"/>
        <v>4.6563542759633814E-2</v>
      </c>
      <c r="W37" s="29">
        <f t="shared" si="27"/>
        <v>462770.82154908491</v>
      </c>
      <c r="X37" s="29">
        <f t="shared" si="20"/>
        <v>3911852.5382039156</v>
      </c>
      <c r="Y37" s="35">
        <f t="shared" si="28"/>
        <v>40.192700940271145</v>
      </c>
      <c r="Z37" s="36">
        <f t="shared" si="29"/>
        <v>9.4693591533416352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18525</v>
      </c>
      <c r="E38">
        <v>41</v>
      </c>
      <c r="F38" s="3">
        <f t="shared" si="21"/>
        <v>2.2132253711201078E-3</v>
      </c>
      <c r="G38" s="2">
        <v>0.5</v>
      </c>
      <c r="H38" s="3">
        <f t="shared" si="22"/>
        <v>1.1005234196752112E-2</v>
      </c>
      <c r="I38" s="3">
        <f t="shared" si="23"/>
        <v>0.98899476580324786</v>
      </c>
      <c r="J38" s="5">
        <f t="shared" si="30"/>
        <v>96821.137805948674</v>
      </c>
      <c r="K38" s="5">
        <f t="shared" si="24"/>
        <v>1065.5392967504752</v>
      </c>
      <c r="L38" s="5">
        <f t="shared" si="25"/>
        <v>481441.8407878672</v>
      </c>
      <c r="M38" s="5">
        <f t="shared" si="16"/>
        <v>4348109.5523414612</v>
      </c>
      <c r="N38" s="33">
        <f t="shared" si="26"/>
        <v>44.908680592620698</v>
      </c>
      <c r="O38" s="4"/>
      <c r="Q38" s="27" t="s">
        <v>52</v>
      </c>
      <c r="R38" s="29">
        <f t="shared" si="17"/>
        <v>96821.137805948674</v>
      </c>
      <c r="S38" s="29">
        <f t="shared" si="18"/>
        <v>481441.8407878672</v>
      </c>
      <c r="T38" s="35">
        <f t="shared" si="19"/>
        <v>44.908680592620698</v>
      </c>
      <c r="U38" s="42">
        <v>0.93748024841036759</v>
      </c>
      <c r="V38" s="43">
        <f t="shared" si="31"/>
        <v>6.2519751589632411E-2</v>
      </c>
      <c r="W38" s="29">
        <f t="shared" si="27"/>
        <v>451342.21649695438</v>
      </c>
      <c r="X38" s="29">
        <f t="shared" si="20"/>
        <v>3449081.7166548306</v>
      </c>
      <c r="Y38" s="35">
        <f t="shared" si="28"/>
        <v>35.623230575616304</v>
      </c>
      <c r="Z38" s="36">
        <f t="shared" si="29"/>
        <v>9.2854500170043934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17952</v>
      </c>
      <c r="E39">
        <v>40</v>
      </c>
      <c r="F39" s="3">
        <f t="shared" si="21"/>
        <v>2.2281639928698753E-3</v>
      </c>
      <c r="G39" s="2">
        <v>0.5</v>
      </c>
      <c r="H39" s="3">
        <f t="shared" si="22"/>
        <v>1.1079104808331486E-2</v>
      </c>
      <c r="I39" s="3">
        <f t="shared" si="23"/>
        <v>0.98892089519166848</v>
      </c>
      <c r="J39" s="5">
        <f t="shared" si="30"/>
        <v>95755.5985091982</v>
      </c>
      <c r="K39" s="5">
        <f t="shared" si="24"/>
        <v>1060.8863118679171</v>
      </c>
      <c r="L39" s="5">
        <f t="shared" si="25"/>
        <v>476125.77676632121</v>
      </c>
      <c r="M39" s="5">
        <f t="shared" si="16"/>
        <v>3866667.7115535936</v>
      </c>
      <c r="N39" s="33">
        <f t="shared" si="26"/>
        <v>40.38059154506945</v>
      </c>
      <c r="O39" s="4"/>
      <c r="Q39" s="27" t="s">
        <v>54</v>
      </c>
      <c r="R39" s="29">
        <f t="shared" si="17"/>
        <v>95755.5985091982</v>
      </c>
      <c r="S39" s="29">
        <f t="shared" si="18"/>
        <v>476125.77676632121</v>
      </c>
      <c r="T39" s="35">
        <f t="shared" si="19"/>
        <v>40.38059154506945</v>
      </c>
      <c r="U39" s="42">
        <v>0.91788799906018037</v>
      </c>
      <c r="V39" s="43">
        <f t="shared" si="31"/>
        <v>8.2112000939819629E-2</v>
      </c>
      <c r="W39" s="29">
        <f t="shared" si="27"/>
        <v>437030.1365370127</v>
      </c>
      <c r="X39" s="29">
        <f t="shared" si="20"/>
        <v>2997739.5001578764</v>
      </c>
      <c r="Y39" s="35">
        <f t="shared" si="28"/>
        <v>31.306153862846109</v>
      </c>
      <c r="Z39" s="36">
        <f t="shared" si="29"/>
        <v>9.0744376822233406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15646</v>
      </c>
      <c r="E40">
        <v>61</v>
      </c>
      <c r="F40" s="3">
        <f t="shared" si="21"/>
        <v>3.8987600664706634E-3</v>
      </c>
      <c r="G40" s="2">
        <v>0.5</v>
      </c>
      <c r="H40" s="3">
        <f t="shared" si="22"/>
        <v>1.9305630281355825E-2</v>
      </c>
      <c r="I40" s="3">
        <f t="shared" si="23"/>
        <v>0.98069436971864421</v>
      </c>
      <c r="J40" s="5">
        <f t="shared" si="30"/>
        <v>94694.712197330286</v>
      </c>
      <c r="K40" s="5">
        <f t="shared" si="24"/>
        <v>1828.1411032810543</v>
      </c>
      <c r="L40" s="5">
        <f t="shared" si="25"/>
        <v>468903.20822844876</v>
      </c>
      <c r="M40" s="5">
        <f t="shared" si="16"/>
        <v>3390541.9347872725</v>
      </c>
      <c r="N40" s="33">
        <f t="shared" si="26"/>
        <v>35.804976393210488</v>
      </c>
      <c r="O40" s="4"/>
      <c r="Q40" s="27" t="s">
        <v>56</v>
      </c>
      <c r="R40" s="29">
        <f t="shared" si="17"/>
        <v>94694.712197330286</v>
      </c>
      <c r="S40" s="29">
        <f t="shared" si="18"/>
        <v>468903.20822844876</v>
      </c>
      <c r="T40" s="35">
        <f t="shared" si="19"/>
        <v>35.804976393210488</v>
      </c>
      <c r="U40" s="42">
        <v>0.89571782863194893</v>
      </c>
      <c r="V40" s="43">
        <f t="shared" si="31"/>
        <v>0.10428217136805107</v>
      </c>
      <c r="W40" s="29">
        <f t="shared" si="27"/>
        <v>420004.96351294074</v>
      </c>
      <c r="X40" s="29">
        <f t="shared" si="20"/>
        <v>2560709.3636208638</v>
      </c>
      <c r="Y40" s="35">
        <f t="shared" si="28"/>
        <v>27.041735533075073</v>
      </c>
      <c r="Z40" s="36">
        <f t="shared" si="29"/>
        <v>8.763240860135415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13387</v>
      </c>
      <c r="E41">
        <v>60</v>
      </c>
      <c r="F41" s="3">
        <f t="shared" si="21"/>
        <v>4.4819601105550158E-3</v>
      </c>
      <c r="G41" s="2">
        <v>0.5</v>
      </c>
      <c r="H41" s="3">
        <f t="shared" si="22"/>
        <v>2.2161483341951688E-2</v>
      </c>
      <c r="I41" s="3">
        <f t="shared" si="23"/>
        <v>0.97783851665804833</v>
      </c>
      <c r="J41" s="5">
        <f t="shared" si="30"/>
        <v>92866.571094049228</v>
      </c>
      <c r="K41" s="5">
        <f t="shared" si="24"/>
        <v>2058.060968324944</v>
      </c>
      <c r="L41" s="5">
        <f t="shared" si="25"/>
        <v>459187.70304943377</v>
      </c>
      <c r="M41" s="5">
        <f t="shared" si="16"/>
        <v>2921638.7265588236</v>
      </c>
      <c r="N41" s="33">
        <f t="shared" si="26"/>
        <v>31.460607322305222</v>
      </c>
      <c r="O41" s="4"/>
      <c r="Q41" s="27" t="s">
        <v>58</v>
      </c>
      <c r="R41" s="29">
        <f t="shared" si="17"/>
        <v>92866.571094049228</v>
      </c>
      <c r="S41" s="29">
        <f t="shared" si="18"/>
        <v>459187.70304943377</v>
      </c>
      <c r="T41" s="35">
        <f t="shared" si="19"/>
        <v>31.460607322305222</v>
      </c>
      <c r="U41" s="42">
        <v>0.86473435856680392</v>
      </c>
      <c r="V41" s="43">
        <f t="shared" si="31"/>
        <v>0.13526564143319608</v>
      </c>
      <c r="W41" s="29">
        <f t="shared" si="27"/>
        <v>397075.38385821611</v>
      </c>
      <c r="X41" s="29">
        <f t="shared" si="20"/>
        <v>2140704.400107923</v>
      </c>
      <c r="Y41" s="35">
        <f t="shared" si="28"/>
        <v>23.051399172905359</v>
      </c>
      <c r="Z41" s="36">
        <f t="shared" si="29"/>
        <v>8.4092081493998627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10409</v>
      </c>
      <c r="E42">
        <v>94</v>
      </c>
      <c r="F42" s="3">
        <f t="shared" si="21"/>
        <v>9.0306465558651159E-3</v>
      </c>
      <c r="G42" s="2">
        <v>0.5</v>
      </c>
      <c r="H42" s="3">
        <f t="shared" si="22"/>
        <v>4.4156332205937614E-2</v>
      </c>
      <c r="I42" s="3">
        <f t="shared" si="23"/>
        <v>0.95584366779406238</v>
      </c>
      <c r="J42" s="5">
        <f t="shared" si="30"/>
        <v>90808.510125724279</v>
      </c>
      <c r="K42" s="5">
        <f t="shared" si="24"/>
        <v>4009.7707402377309</v>
      </c>
      <c r="L42" s="5">
        <f t="shared" si="25"/>
        <v>444018.12377802707</v>
      </c>
      <c r="M42" s="5">
        <f t="shared" si="16"/>
        <v>2462451.0235093897</v>
      </c>
      <c r="N42" s="33">
        <f t="shared" si="26"/>
        <v>27.116963157969767</v>
      </c>
      <c r="O42" s="4"/>
      <c r="Q42" s="27" t="s">
        <v>60</v>
      </c>
      <c r="R42" s="29">
        <f t="shared" si="17"/>
        <v>90808.510125724279</v>
      </c>
      <c r="S42" s="29">
        <f t="shared" si="18"/>
        <v>444018.12377802707</v>
      </c>
      <c r="T42" s="35">
        <f t="shared" si="19"/>
        <v>27.116963157969767</v>
      </c>
      <c r="U42" s="42">
        <v>0.81758889711164551</v>
      </c>
      <c r="V42" s="43">
        <f t="shared" si="31"/>
        <v>0.18241110288835449</v>
      </c>
      <c r="W42" s="29">
        <f t="shared" si="27"/>
        <v>363024.28811725928</v>
      </c>
      <c r="X42" s="29">
        <f t="shared" si="20"/>
        <v>1743629.016249707</v>
      </c>
      <c r="Y42" s="35">
        <f t="shared" si="28"/>
        <v>19.201163127064355</v>
      </c>
      <c r="Z42" s="36">
        <f t="shared" si="29"/>
        <v>7.9158000309054124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8042</v>
      </c>
      <c r="E43">
        <v>120</v>
      </c>
      <c r="F43" s="3">
        <f t="shared" si="21"/>
        <v>1.4921661278288983E-2</v>
      </c>
      <c r="G43" s="2">
        <v>0.5</v>
      </c>
      <c r="H43" s="3">
        <f t="shared" si="22"/>
        <v>7.1925197794293932E-2</v>
      </c>
      <c r="I43" s="3">
        <f t="shared" si="23"/>
        <v>0.92807480220570604</v>
      </c>
      <c r="J43" s="5">
        <f t="shared" si="30"/>
        <v>86798.739385486551</v>
      </c>
      <c r="K43" s="5">
        <f t="shared" si="24"/>
        <v>6243.0164985964911</v>
      </c>
      <c r="L43" s="5">
        <f t="shared" si="25"/>
        <v>418386.15568094153</v>
      </c>
      <c r="M43" s="5">
        <f t="shared" si="16"/>
        <v>2018432.8997313627</v>
      </c>
      <c r="N43" s="33">
        <f t="shared" si="26"/>
        <v>23.254172975568132</v>
      </c>
      <c r="O43" s="4"/>
      <c r="Q43" s="27" t="s">
        <v>62</v>
      </c>
      <c r="R43" s="29">
        <f t="shared" si="17"/>
        <v>86798.739385486551</v>
      </c>
      <c r="S43" s="29">
        <f t="shared" si="18"/>
        <v>418386.15568094153</v>
      </c>
      <c r="T43" s="35">
        <f t="shared" si="19"/>
        <v>23.254172975568132</v>
      </c>
      <c r="U43" s="42">
        <v>0.77888026534586052</v>
      </c>
      <c r="V43" s="43">
        <f t="shared" si="31"/>
        <v>0.22111973465413948</v>
      </c>
      <c r="W43" s="29">
        <f t="shared" si="27"/>
        <v>325872.71995380626</v>
      </c>
      <c r="X43" s="29">
        <f t="shared" si="20"/>
        <v>1380604.7281324477</v>
      </c>
      <c r="Y43" s="35">
        <f t="shared" si="28"/>
        <v>15.905815428965735</v>
      </c>
      <c r="Z43" s="36">
        <f t="shared" si="29"/>
        <v>7.3483575466023972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5200</v>
      </c>
      <c r="E44">
        <v>120</v>
      </c>
      <c r="F44" s="3">
        <f t="shared" si="21"/>
        <v>2.3076923076923078E-2</v>
      </c>
      <c r="G44" s="2">
        <v>0.5</v>
      </c>
      <c r="H44" s="3">
        <f t="shared" si="22"/>
        <v>0.1090909090909091</v>
      </c>
      <c r="I44" s="3">
        <f t="shared" si="23"/>
        <v>0.89090909090909087</v>
      </c>
      <c r="J44" s="5">
        <f t="shared" si="30"/>
        <v>80555.722886890057</v>
      </c>
      <c r="K44" s="5">
        <f t="shared" si="24"/>
        <v>8787.8970422061884</v>
      </c>
      <c r="L44" s="5">
        <f t="shared" si="25"/>
        <v>380808.87182893476</v>
      </c>
      <c r="M44" s="5">
        <f t="shared" si="16"/>
        <v>1600046.7440504213</v>
      </c>
      <c r="N44" s="33">
        <f t="shared" si="26"/>
        <v>19.862607977549651</v>
      </c>
      <c r="O44" s="4"/>
      <c r="Q44" s="27" t="s">
        <v>64</v>
      </c>
      <c r="R44" s="29">
        <f t="shared" si="17"/>
        <v>80555.722886890057</v>
      </c>
      <c r="S44" s="29">
        <f t="shared" si="18"/>
        <v>380808.87182893476</v>
      </c>
      <c r="T44" s="35">
        <f t="shared" si="19"/>
        <v>19.862607977549651</v>
      </c>
      <c r="U44" s="42">
        <v>0.71980976748499381</v>
      </c>
      <c r="V44" s="43">
        <f t="shared" si="31"/>
        <v>0.28019023251500619</v>
      </c>
      <c r="W44" s="29">
        <f t="shared" si="27"/>
        <v>274109.94548740832</v>
      </c>
      <c r="X44" s="29">
        <f t="shared" si="20"/>
        <v>1054732.0081786416</v>
      </c>
      <c r="Y44" s="35">
        <f t="shared" si="28"/>
        <v>13.093197731706939</v>
      </c>
      <c r="Z44" s="36">
        <f t="shared" si="29"/>
        <v>6.7694102458427121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3628</v>
      </c>
      <c r="E45">
        <v>122</v>
      </c>
      <c r="F45" s="3">
        <f t="shared" si="21"/>
        <v>3.3627342888643878E-2</v>
      </c>
      <c r="G45" s="2">
        <v>0.5</v>
      </c>
      <c r="H45" s="3">
        <f t="shared" si="22"/>
        <v>0.1550978896516654</v>
      </c>
      <c r="I45" s="3">
        <f t="shared" si="23"/>
        <v>0.84490211034833462</v>
      </c>
      <c r="J45" s="5">
        <f t="shared" si="30"/>
        <v>71767.825844683859</v>
      </c>
      <c r="K45" s="5">
        <f t="shared" si="24"/>
        <v>11131.038333398717</v>
      </c>
      <c r="L45" s="5">
        <f t="shared" si="25"/>
        <v>331011.53338992246</v>
      </c>
      <c r="M45" s="5">
        <f t="shared" si="16"/>
        <v>1219237.8722214864</v>
      </c>
      <c r="N45" s="33">
        <f t="shared" si="26"/>
        <v>16.98864160745369</v>
      </c>
      <c r="O45" s="4"/>
      <c r="Q45" s="27" t="s">
        <v>66</v>
      </c>
      <c r="R45" s="29">
        <f t="shared" si="17"/>
        <v>71767.825844683859</v>
      </c>
      <c r="S45" s="29">
        <f t="shared" si="18"/>
        <v>331011.53338992246</v>
      </c>
      <c r="T45" s="35">
        <f t="shared" si="19"/>
        <v>16.98864160745369</v>
      </c>
      <c r="U45" s="42">
        <v>0.68480776711742686</v>
      </c>
      <c r="V45" s="43">
        <f t="shared" si="31"/>
        <v>0.31519223288257314</v>
      </c>
      <c r="W45" s="29">
        <f t="shared" si="27"/>
        <v>226679.26907086838</v>
      </c>
      <c r="X45" s="29">
        <f t="shared" si="20"/>
        <v>780622.06269123324</v>
      </c>
      <c r="Y45" s="35">
        <f t="shared" si="28"/>
        <v>10.877047667301699</v>
      </c>
      <c r="Z45" s="36">
        <f t="shared" si="29"/>
        <v>6.111593940151991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2123</v>
      </c>
      <c r="E46">
        <v>124</v>
      </c>
      <c r="F46" s="3">
        <f t="shared" si="21"/>
        <v>5.8407913330193122E-2</v>
      </c>
      <c r="G46" s="2">
        <v>0.5</v>
      </c>
      <c r="H46" s="3">
        <f t="shared" si="22"/>
        <v>0.25482942868886144</v>
      </c>
      <c r="I46" s="3">
        <f t="shared" si="23"/>
        <v>0.74517057131113851</v>
      </c>
      <c r="J46" s="5">
        <f t="shared" si="30"/>
        <v>60636.78751128514</v>
      </c>
      <c r="K46" s="5">
        <f t="shared" si="24"/>
        <v>15452.03791902868</v>
      </c>
      <c r="L46" s="5">
        <f t="shared" si="25"/>
        <v>264553.84275885398</v>
      </c>
      <c r="M46" s="5">
        <f>L46+M47</f>
        <v>888226.33883156395</v>
      </c>
      <c r="N46" s="33">
        <f t="shared" si="26"/>
        <v>14.648307987395535</v>
      </c>
      <c r="O46" s="4"/>
      <c r="Q46" s="27" t="s">
        <v>68</v>
      </c>
      <c r="R46" s="29">
        <f t="shared" si="17"/>
        <v>60636.78751128514</v>
      </c>
      <c r="S46" s="29">
        <f t="shared" si="18"/>
        <v>264553.84275885398</v>
      </c>
      <c r="T46" s="35">
        <f t="shared" si="19"/>
        <v>14.648307987395535</v>
      </c>
      <c r="U46" s="42">
        <v>0.65629805890441617</v>
      </c>
      <c r="V46" s="43">
        <f t="shared" si="31"/>
        <v>0.34370194109558383</v>
      </c>
      <c r="W46" s="29">
        <f t="shared" si="27"/>
        <v>173626.17347834</v>
      </c>
      <c r="X46" s="29">
        <f>X47+W46</f>
        <v>553942.79362036486</v>
      </c>
      <c r="Y46" s="35">
        <f t="shared" si="28"/>
        <v>9.1354244899149766</v>
      </c>
      <c r="Z46" s="36">
        <f t="shared" si="29"/>
        <v>5.5128834974805585</v>
      </c>
    </row>
    <row r="47" spans="1:26" s="2" customFormat="1" x14ac:dyDescent="0.25">
      <c r="A47" s="12">
        <v>19</v>
      </c>
      <c r="B47" s="13" t="s">
        <v>69</v>
      </c>
      <c r="C47" s="12"/>
      <c r="D47">
        <v>2029</v>
      </c>
      <c r="E47">
        <v>147</v>
      </c>
      <c r="F47" s="17">
        <f t="shared" si="21"/>
        <v>7.24494825036964E-2</v>
      </c>
      <c r="G47" s="12"/>
      <c r="H47" s="17">
        <v>1</v>
      </c>
      <c r="I47" s="17">
        <f t="shared" si="23"/>
        <v>0</v>
      </c>
      <c r="J47" s="21">
        <f t="shared" si="30"/>
        <v>45184.749592256456</v>
      </c>
      <c r="K47" s="21">
        <f t="shared" si="24"/>
        <v>45184.749592256456</v>
      </c>
      <c r="L47" s="21">
        <f>K47/F47</f>
        <v>623672.49607270991</v>
      </c>
      <c r="M47" s="21">
        <f>L47</f>
        <v>623672.49607270991</v>
      </c>
      <c r="N47" s="34">
        <f t="shared" si="26"/>
        <v>13.802721088435375</v>
      </c>
      <c r="O47" s="4"/>
      <c r="Q47" s="30" t="s">
        <v>69</v>
      </c>
      <c r="R47" s="31">
        <f t="shared" si="17"/>
        <v>45184.749592256456</v>
      </c>
      <c r="S47" s="31">
        <f t="shared" si="18"/>
        <v>623672.49607270991</v>
      </c>
      <c r="T47" s="38">
        <f t="shared" si="19"/>
        <v>13.802721088435375</v>
      </c>
      <c r="U47" s="44">
        <v>0.6098018151143324</v>
      </c>
      <c r="V47" s="45">
        <f t="shared" si="31"/>
        <v>0.3901981848856676</v>
      </c>
      <c r="W47" s="31">
        <f t="shared" si="27"/>
        <v>380316.62014202483</v>
      </c>
      <c r="X47" s="31">
        <f>W47</f>
        <v>380316.62014202483</v>
      </c>
      <c r="Y47" s="38">
        <f t="shared" si="28"/>
        <v>8.4169243732447647</v>
      </c>
      <c r="Z47" s="37">
        <f t="shared" si="29"/>
        <v>5.3857967151906099</v>
      </c>
    </row>
    <row r="48" spans="1:26" s="2" customFormat="1" ht="13.2" x14ac:dyDescent="0.25">
      <c r="B48" s="2" t="s">
        <v>70</v>
      </c>
      <c r="D48" s="25">
        <f>SUM(D29:D47)</f>
        <v>207654</v>
      </c>
      <c r="E48" s="25">
        <f>SUM(E29:E47)</f>
        <v>1019</v>
      </c>
    </row>
    <row r="51" spans="1:26" s="2" customFormat="1" ht="18" thickBot="1" x14ac:dyDescent="0.35">
      <c r="B51" s="62" t="s">
        <v>89</v>
      </c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Q51" s="63" t="s">
        <v>92</v>
      </c>
      <c r="R51" s="64"/>
      <c r="S51" s="64"/>
      <c r="T51" s="64"/>
      <c r="U51" s="64"/>
      <c r="V51" s="64"/>
      <c r="W51" s="64"/>
      <c r="X51" s="64"/>
      <c r="Y51" s="64"/>
      <c r="Z51" s="65"/>
    </row>
    <row r="52" spans="1:26" s="9" customFormat="1" ht="14.25" customHeight="1" x14ac:dyDescent="0.35">
      <c r="A52" s="7"/>
      <c r="B52" s="59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0" t="s">
        <v>14</v>
      </c>
      <c r="S52" s="70"/>
      <c r="T52" s="70"/>
      <c r="U52" s="67" t="s">
        <v>15</v>
      </c>
      <c r="V52" s="71" t="s">
        <v>16</v>
      </c>
      <c r="W52" s="72" t="s">
        <v>17</v>
      </c>
      <c r="X52" s="72" t="s">
        <v>18</v>
      </c>
      <c r="Y52" s="73" t="s">
        <v>19</v>
      </c>
      <c r="Z52" s="73" t="s">
        <v>20</v>
      </c>
    </row>
    <row r="53" spans="1:26" s="10" customFormat="1" ht="35.549999999999997" customHeight="1" thickBot="1" x14ac:dyDescent="0.35">
      <c r="B53" s="60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7"/>
      <c r="V53" s="71"/>
      <c r="W53" s="72"/>
      <c r="X53" s="72"/>
      <c r="Y53" s="73"/>
      <c r="Z53" s="73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4446</v>
      </c>
      <c r="E54" s="49">
        <f>E4+E29</f>
        <v>36</v>
      </c>
      <c r="F54" s="3">
        <f>E54/D54</f>
        <v>8.0971659919028341E-3</v>
      </c>
      <c r="G54" s="2">
        <v>0.3</v>
      </c>
      <c r="H54" s="18">
        <f>C54*F54/(1+(1-G54)*C54*F54)</f>
        <v>8.0515297906602265E-3</v>
      </c>
      <c r="I54" s="18">
        <f>1-H54</f>
        <v>0.99194847020933974</v>
      </c>
      <c r="J54" s="19">
        <v>100000</v>
      </c>
      <c r="K54" s="20">
        <f>J54*H54</f>
        <v>805.15297906602268</v>
      </c>
      <c r="L54" s="20">
        <f>C54*(J55+G54*K54)</f>
        <v>99436.392914653785</v>
      </c>
      <c r="M54" s="5">
        <f t="shared" ref="M54:M70" si="32">L54+M55</f>
        <v>8027829.232067178</v>
      </c>
      <c r="N54" s="32">
        <f>M54/J54</f>
        <v>80.278292320671781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99436.392914653785</v>
      </c>
      <c r="T54" s="35">
        <f t="shared" ref="T54:T72" si="35">N54</f>
        <v>80.278292320671781</v>
      </c>
      <c r="U54" s="42">
        <v>0.96170886472285344</v>
      </c>
      <c r="V54" s="43">
        <f>1-U54</f>
        <v>3.829113527714656E-2</v>
      </c>
      <c r="W54" s="29">
        <f>S54*U54</f>
        <v>95628.860542087277</v>
      </c>
      <c r="X54" s="29">
        <f t="shared" ref="X54:X70" si="36">X55+W54</f>
        <v>6964243.8419854091</v>
      </c>
      <c r="Y54" s="40">
        <f>X54/R54</f>
        <v>69.642438419854088</v>
      </c>
      <c r="Z54" s="36">
        <f>T54-Y54</f>
        <v>10.635853900817693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17830</v>
      </c>
      <c r="E55" s="49">
        <f t="shared" si="37"/>
        <v>8</v>
      </c>
      <c r="F55" s="3">
        <f t="shared" ref="F55:F72" si="38">E55/D55</f>
        <v>4.4868199663488501E-4</v>
      </c>
      <c r="G55" s="2">
        <v>0.4</v>
      </c>
      <c r="H55" s="3">
        <f t="shared" ref="H55:H71" si="39">C55*F55/(1+(1-G55)*C55*F55)</f>
        <v>1.7927974362996659E-3</v>
      </c>
      <c r="I55" s="3">
        <f t="shared" ref="I55:I72" si="40">1-H55</f>
        <v>0.99820720256370032</v>
      </c>
      <c r="J55" s="5">
        <f>I54*J54</f>
        <v>99194.847020933972</v>
      </c>
      <c r="K55" s="5">
        <f t="shared" ref="K55:K72" si="41">J55*H55</f>
        <v>177.83626743326798</v>
      </c>
      <c r="L55" s="5">
        <f t="shared" ref="L55:L71" si="42">C55*(J56+G55*K55)</f>
        <v>396352.58104189602</v>
      </c>
      <c r="M55" s="5">
        <f t="shared" si="32"/>
        <v>7928392.8391525242</v>
      </c>
      <c r="N55" s="33">
        <f t="shared" ref="N55:N72" si="43">M55/J55</f>
        <v>79.927466771326593</v>
      </c>
      <c r="O55" s="4"/>
      <c r="Q55" s="27" t="s">
        <v>36</v>
      </c>
      <c r="R55" s="29">
        <f t="shared" si="33"/>
        <v>99194.847020933972</v>
      </c>
      <c r="S55" s="29">
        <f t="shared" si="34"/>
        <v>396352.58104189602</v>
      </c>
      <c r="T55" s="35">
        <f t="shared" si="35"/>
        <v>79.927466771326593</v>
      </c>
      <c r="U55" s="42">
        <v>0.96170886472285344</v>
      </c>
      <c r="V55" s="43">
        <f>1-U55</f>
        <v>3.829113527714656E-2</v>
      </c>
      <c r="W55" s="29">
        <f t="shared" ref="W55:W72" si="44">S55*U55</f>
        <v>381175.79074377456</v>
      </c>
      <c r="X55" s="29">
        <f t="shared" si="36"/>
        <v>6868614.9814433223</v>
      </c>
      <c r="Y55" s="35">
        <f t="shared" ref="Y55:Y72" si="45">X55/R55</f>
        <v>69.243667264225707</v>
      </c>
      <c r="Z55" s="36">
        <f t="shared" ref="Z55:Z72" si="46">T55-Y55</f>
        <v>10.683799507100886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23230</v>
      </c>
      <c r="E56" s="49">
        <f t="shared" si="37"/>
        <v>10</v>
      </c>
      <c r="F56" s="3">
        <f t="shared" si="38"/>
        <v>4.3047783039173483E-4</v>
      </c>
      <c r="G56" s="2">
        <v>0.5</v>
      </c>
      <c r="H56" s="3">
        <f t="shared" si="39"/>
        <v>2.1500752526338422E-3</v>
      </c>
      <c r="I56" s="3">
        <f t="shared" si="40"/>
        <v>0.99784992474736611</v>
      </c>
      <c r="J56" s="5">
        <f t="shared" ref="J56:J72" si="47">I55*J55</f>
        <v>99017.010753500697</v>
      </c>
      <c r="K56" s="5">
        <f t="shared" si="41"/>
        <v>212.89402441088089</v>
      </c>
      <c r="L56" s="5">
        <f t="shared" si="42"/>
        <v>494552.81870647625</v>
      </c>
      <c r="M56" s="5">
        <f t="shared" si="32"/>
        <v>7532040.2581106285</v>
      </c>
      <c r="N56" s="33">
        <f t="shared" si="43"/>
        <v>76.068144259185658</v>
      </c>
      <c r="O56" s="4"/>
      <c r="Q56" s="27" t="s">
        <v>38</v>
      </c>
      <c r="R56" s="29">
        <f t="shared" si="33"/>
        <v>99017.010753500697</v>
      </c>
      <c r="S56" s="29">
        <f t="shared" si="34"/>
        <v>494552.81870647625</v>
      </c>
      <c r="T56" s="35">
        <f t="shared" si="35"/>
        <v>76.068144259185658</v>
      </c>
      <c r="U56" s="42">
        <v>0.96170886472285344</v>
      </c>
      <c r="V56" s="43">
        <f>1-U56</f>
        <v>3.829113527714656E-2</v>
      </c>
      <c r="W56" s="29">
        <f t="shared" si="44"/>
        <v>475615.82982369245</v>
      </c>
      <c r="X56" s="29">
        <f t="shared" si="36"/>
        <v>6487439.1906995475</v>
      </c>
      <c r="Y56" s="35">
        <f t="shared" si="45"/>
        <v>65.518431038579777</v>
      </c>
      <c r="Z56" s="36">
        <f t="shared" si="46"/>
        <v>10.549713220605881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24831</v>
      </c>
      <c r="E57" s="49">
        <f t="shared" si="37"/>
        <v>11</v>
      </c>
      <c r="F57" s="3">
        <f t="shared" si="38"/>
        <v>4.4299464379203416E-4</v>
      </c>
      <c r="G57" s="2">
        <v>0.5</v>
      </c>
      <c r="H57" s="3">
        <f t="shared" si="39"/>
        <v>2.2125228794979586E-3</v>
      </c>
      <c r="I57" s="3">
        <f t="shared" si="40"/>
        <v>0.99778747712050209</v>
      </c>
      <c r="J57" s="5">
        <f t="shared" si="47"/>
        <v>98804.116729089816</v>
      </c>
      <c r="K57" s="5">
        <f t="shared" si="41"/>
        <v>218.60636885169822</v>
      </c>
      <c r="L57" s="5">
        <f t="shared" si="42"/>
        <v>493474.06772331987</v>
      </c>
      <c r="M57" s="5">
        <f t="shared" si="32"/>
        <v>7037487.4394041523</v>
      </c>
      <c r="N57" s="33">
        <f t="shared" si="43"/>
        <v>71.226662130892592</v>
      </c>
      <c r="O57" s="4"/>
      <c r="Q57" s="27" t="s">
        <v>40</v>
      </c>
      <c r="R57" s="29">
        <f t="shared" si="33"/>
        <v>98804.116729089816</v>
      </c>
      <c r="S57" s="29">
        <f t="shared" si="34"/>
        <v>493474.06772331987</v>
      </c>
      <c r="T57" s="35">
        <f t="shared" si="35"/>
        <v>71.226662130892592</v>
      </c>
      <c r="U57" s="42">
        <v>0.96170886472285344</v>
      </c>
      <c r="V57" s="43">
        <f>1-U57</f>
        <v>3.829113527714656E-2</v>
      </c>
      <c r="W57" s="29">
        <f t="shared" si="44"/>
        <v>474578.38544036244</v>
      </c>
      <c r="X57" s="29">
        <f t="shared" si="36"/>
        <v>6011823.3608758552</v>
      </c>
      <c r="Y57" s="35">
        <f t="shared" si="45"/>
        <v>60.845879300349637</v>
      </c>
      <c r="Z57" s="36">
        <f t="shared" si="46"/>
        <v>10.380782830542955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29145</v>
      </c>
      <c r="E58" s="49">
        <f t="shared" si="37"/>
        <v>28</v>
      </c>
      <c r="F58" s="3">
        <f t="shared" si="38"/>
        <v>9.6071367301423915E-4</v>
      </c>
      <c r="G58" s="2">
        <v>0.5</v>
      </c>
      <c r="H58" s="3">
        <f t="shared" si="39"/>
        <v>4.7920588738661644E-3</v>
      </c>
      <c r="I58" s="3">
        <f t="shared" si="40"/>
        <v>0.99520794112613387</v>
      </c>
      <c r="J58" s="5">
        <f t="shared" si="47"/>
        <v>98585.510360238128</v>
      </c>
      <c r="K58" s="5">
        <f t="shared" si="41"/>
        <v>472.42756975640378</v>
      </c>
      <c r="L58" s="5">
        <f t="shared" si="42"/>
        <v>491746.48287679965</v>
      </c>
      <c r="M58" s="5">
        <f t="shared" si="32"/>
        <v>6544013.3716808325</v>
      </c>
      <c r="N58" s="33">
        <f t="shared" si="43"/>
        <v>66.379058624016494</v>
      </c>
      <c r="O58" s="4"/>
      <c r="Q58" s="27" t="s">
        <v>42</v>
      </c>
      <c r="R58" s="29">
        <f t="shared" si="33"/>
        <v>98585.510360238128</v>
      </c>
      <c r="S58" s="29">
        <f t="shared" si="34"/>
        <v>491746.48287679965</v>
      </c>
      <c r="T58" s="35">
        <f t="shared" si="35"/>
        <v>66.379058624016494</v>
      </c>
      <c r="U58" s="42">
        <v>0.96170886472285344</v>
      </c>
      <c r="V58" s="43">
        <f>1-U58</f>
        <v>3.829113527714656E-2</v>
      </c>
      <c r="W58" s="29">
        <f t="shared" si="44"/>
        <v>472916.95177890308</v>
      </c>
      <c r="X58" s="29">
        <f t="shared" si="36"/>
        <v>5537244.9754354926</v>
      </c>
      <c r="Y58" s="35">
        <f t="shared" si="45"/>
        <v>56.1669250907362</v>
      </c>
      <c r="Z58" s="36">
        <f t="shared" si="46"/>
        <v>10.212133533280294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31254</v>
      </c>
      <c r="E59" s="49">
        <f t="shared" si="37"/>
        <v>39</v>
      </c>
      <c r="F59" s="3">
        <f t="shared" si="38"/>
        <v>1.2478402764446151E-3</v>
      </c>
      <c r="G59" s="2">
        <v>0.5</v>
      </c>
      <c r="H59" s="3">
        <f t="shared" si="39"/>
        <v>6.2197980957848908E-3</v>
      </c>
      <c r="I59" s="3">
        <f t="shared" si="40"/>
        <v>0.99378020190421512</v>
      </c>
      <c r="J59" s="5">
        <f t="shared" si="47"/>
        <v>98113.082790481727</v>
      </c>
      <c r="K59" s="5">
        <f t="shared" si="41"/>
        <v>610.24356551182359</v>
      </c>
      <c r="L59" s="5">
        <f t="shared" si="42"/>
        <v>489039.8050386291</v>
      </c>
      <c r="M59" s="5">
        <f t="shared" si="32"/>
        <v>6052266.8888040325</v>
      </c>
      <c r="N59" s="33">
        <f t="shared" si="43"/>
        <v>61.686644804837208</v>
      </c>
      <c r="O59" s="4"/>
      <c r="Q59" s="27" t="s">
        <v>44</v>
      </c>
      <c r="R59" s="29">
        <f t="shared" si="33"/>
        <v>98113.082790481727</v>
      </c>
      <c r="S59" s="29">
        <f t="shared" si="34"/>
        <v>489039.8050386291</v>
      </c>
      <c r="T59" s="35">
        <f t="shared" si="35"/>
        <v>61.686644804837208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470990.17187680263</v>
      </c>
      <c r="X59" s="29">
        <f t="shared" si="36"/>
        <v>5064328.0236565899</v>
      </c>
      <c r="Y59" s="35">
        <f t="shared" si="45"/>
        <v>51.617255106246617</v>
      </c>
      <c r="Z59" s="36">
        <f t="shared" si="46"/>
        <v>10.069389698590591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28551</v>
      </c>
      <c r="E60" s="49">
        <f t="shared" si="37"/>
        <v>49</v>
      </c>
      <c r="F60" s="3">
        <f t="shared" si="38"/>
        <v>1.7162271023782004E-3</v>
      </c>
      <c r="G60" s="2">
        <v>0.5</v>
      </c>
      <c r="H60" s="3">
        <f t="shared" si="39"/>
        <v>8.5444748635499675E-3</v>
      </c>
      <c r="I60" s="3">
        <f t="shared" si="40"/>
        <v>0.99145552513645008</v>
      </c>
      <c r="J60" s="5">
        <f t="shared" si="47"/>
        <v>97502.83922496991</v>
      </c>
      <c r="K60" s="5">
        <f t="shared" si="41"/>
        <v>833.11055888250917</v>
      </c>
      <c r="L60" s="5">
        <f t="shared" si="42"/>
        <v>485431.41972764331</v>
      </c>
      <c r="M60" s="5">
        <f t="shared" si="32"/>
        <v>5563227.0837654034</v>
      </c>
      <c r="N60" s="33">
        <f t="shared" si="43"/>
        <v>57.057077803952744</v>
      </c>
      <c r="O60" s="4"/>
      <c r="Q60" s="27" t="s">
        <v>46</v>
      </c>
      <c r="R60" s="29">
        <f t="shared" si="33"/>
        <v>97502.83922496991</v>
      </c>
      <c r="S60" s="29">
        <f t="shared" si="34"/>
        <v>485431.41972764331</v>
      </c>
      <c r="T60" s="35">
        <f t="shared" si="35"/>
        <v>57.057077803952744</v>
      </c>
      <c r="U60" s="42">
        <v>0.95736753435116873</v>
      </c>
      <c r="V60" s="43">
        <f t="shared" si="48"/>
        <v>4.2632465648831275E-2</v>
      </c>
      <c r="W60" s="29">
        <f t="shared" si="44"/>
        <v>464736.28140124114</v>
      </c>
      <c r="X60" s="29">
        <f t="shared" si="36"/>
        <v>4593337.8517797869</v>
      </c>
      <c r="Y60" s="35">
        <f t="shared" si="45"/>
        <v>47.109785605129943</v>
      </c>
      <c r="Z60" s="36">
        <f t="shared" si="46"/>
        <v>9.9472921988228009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30759</v>
      </c>
      <c r="E61" s="49">
        <f t="shared" si="37"/>
        <v>71</v>
      </c>
      <c r="F61" s="3">
        <f t="shared" si="38"/>
        <v>2.3082674989433989E-3</v>
      </c>
      <c r="G61" s="2">
        <v>0.5</v>
      </c>
      <c r="H61" s="3">
        <f t="shared" si="39"/>
        <v>1.1475118387665059E-2</v>
      </c>
      <c r="I61" s="3">
        <f t="shared" si="40"/>
        <v>0.98852488161233498</v>
      </c>
      <c r="J61" s="5">
        <f t="shared" si="47"/>
        <v>96669.728666087409</v>
      </c>
      <c r="K61" s="5">
        <f t="shared" si="41"/>
        <v>1109.2965809468117</v>
      </c>
      <c r="L61" s="5">
        <f t="shared" si="42"/>
        <v>480575.40187807003</v>
      </c>
      <c r="M61" s="5">
        <f t="shared" si="32"/>
        <v>5077795.6640377603</v>
      </c>
      <c r="N61" s="33">
        <f t="shared" si="43"/>
        <v>52.527256816632566</v>
      </c>
      <c r="O61" s="4"/>
      <c r="Q61" s="27" t="s">
        <v>48</v>
      </c>
      <c r="R61" s="29">
        <f t="shared" si="33"/>
        <v>96669.728666087409</v>
      </c>
      <c r="S61" s="29">
        <f t="shared" si="34"/>
        <v>480575.40187807003</v>
      </c>
      <c r="T61" s="35">
        <f t="shared" si="35"/>
        <v>52.527256816632566</v>
      </c>
      <c r="U61" s="42">
        <v>0.95681081085376496</v>
      </c>
      <c r="V61" s="43">
        <f t="shared" si="48"/>
        <v>4.3189189146235041E-2</v>
      </c>
      <c r="W61" s="29">
        <f t="shared" si="44"/>
        <v>459819.73994733015</v>
      </c>
      <c r="X61" s="29">
        <f t="shared" si="36"/>
        <v>4128601.5703785457</v>
      </c>
      <c r="Y61" s="35">
        <f t="shared" si="45"/>
        <v>42.708318595155994</v>
      </c>
      <c r="Z61" s="36">
        <f t="shared" si="46"/>
        <v>9.8189382214765715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33609</v>
      </c>
      <c r="E62" s="49">
        <f t="shared" si="37"/>
        <v>105</v>
      </c>
      <c r="F62" s="3">
        <f t="shared" si="38"/>
        <v>3.124163170579309E-3</v>
      </c>
      <c r="G62" s="2">
        <v>0.5</v>
      </c>
      <c r="H62" s="3">
        <f t="shared" si="39"/>
        <v>1.5499756432398919E-2</v>
      </c>
      <c r="I62" s="3">
        <f t="shared" si="40"/>
        <v>0.98450024356760113</v>
      </c>
      <c r="J62" s="5">
        <f t="shared" si="47"/>
        <v>95560.432085140608</v>
      </c>
      <c r="K62" s="5">
        <f t="shared" si="41"/>
        <v>1481.1634218944782</v>
      </c>
      <c r="L62" s="5">
        <f t="shared" si="42"/>
        <v>474099.25187096692</v>
      </c>
      <c r="M62" s="5">
        <f t="shared" si="32"/>
        <v>4597220.2621596903</v>
      </c>
      <c r="N62" s="33">
        <f t="shared" si="43"/>
        <v>48.107989487361742</v>
      </c>
      <c r="O62" s="4"/>
      <c r="Q62" s="27" t="s">
        <v>50</v>
      </c>
      <c r="R62" s="29">
        <f t="shared" si="33"/>
        <v>95560.432085140608</v>
      </c>
      <c r="S62" s="29">
        <f t="shared" si="34"/>
        <v>474099.25187096692</v>
      </c>
      <c r="T62" s="35">
        <f t="shared" si="35"/>
        <v>48.107989487361742</v>
      </c>
      <c r="U62" s="42">
        <v>0.94800928093814252</v>
      </c>
      <c r="V62" s="43">
        <f t="shared" si="48"/>
        <v>5.1990719061857482E-2</v>
      </c>
      <c r="W62" s="29">
        <f t="shared" si="44"/>
        <v>449450.49085950665</v>
      </c>
      <c r="X62" s="29">
        <f t="shared" si="36"/>
        <v>3668781.8304312155</v>
      </c>
      <c r="Y62" s="35">
        <f t="shared" si="45"/>
        <v>38.392269168084908</v>
      </c>
      <c r="Z62" s="36">
        <f t="shared" si="46"/>
        <v>9.7157203192768335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35875</v>
      </c>
      <c r="E63" s="49">
        <f t="shared" si="37"/>
        <v>139</v>
      </c>
      <c r="F63" s="3">
        <f t="shared" si="38"/>
        <v>3.8745644599303135E-3</v>
      </c>
      <c r="G63" s="2">
        <v>0.5</v>
      </c>
      <c r="H63" s="3">
        <f t="shared" si="39"/>
        <v>1.9186969425081097E-2</v>
      </c>
      <c r="I63" s="3">
        <f t="shared" si="40"/>
        <v>0.98081303057491886</v>
      </c>
      <c r="J63" s="5">
        <f t="shared" si="47"/>
        <v>94079.268663246141</v>
      </c>
      <c r="K63" s="5">
        <f t="shared" si="41"/>
        <v>1805.0960513756938</v>
      </c>
      <c r="L63" s="5">
        <f t="shared" si="42"/>
        <v>465883.60318779142</v>
      </c>
      <c r="M63" s="5">
        <f t="shared" si="32"/>
        <v>4123121.0102887233</v>
      </c>
      <c r="N63" s="33">
        <f t="shared" si="43"/>
        <v>43.826031695115624</v>
      </c>
      <c r="O63" s="4"/>
      <c r="Q63" s="27" t="s">
        <v>52</v>
      </c>
      <c r="R63" s="29">
        <f t="shared" si="33"/>
        <v>94079.268663246141</v>
      </c>
      <c r="S63" s="29">
        <f t="shared" si="34"/>
        <v>465883.60318779142</v>
      </c>
      <c r="T63" s="35">
        <f t="shared" si="35"/>
        <v>43.826031695115624</v>
      </c>
      <c r="U63" s="42">
        <v>0.94216194080535964</v>
      </c>
      <c r="V63" s="43">
        <f t="shared" si="48"/>
        <v>5.7838059194640357E-2</v>
      </c>
      <c r="W63" s="29">
        <f t="shared" si="44"/>
        <v>438937.79976880358</v>
      </c>
      <c r="X63" s="29">
        <f t="shared" si="36"/>
        <v>3219331.3395717088</v>
      </c>
      <c r="Y63" s="35">
        <f t="shared" si="45"/>
        <v>34.219349122442765</v>
      </c>
      <c r="Z63" s="36">
        <f t="shared" si="46"/>
        <v>9.6066825726728595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33962</v>
      </c>
      <c r="E64" s="49">
        <f t="shared" si="37"/>
        <v>172</v>
      </c>
      <c r="F64" s="3">
        <f t="shared" si="38"/>
        <v>5.0644838348742711E-3</v>
      </c>
      <c r="G64" s="2">
        <v>0.5</v>
      </c>
      <c r="H64" s="3">
        <f t="shared" si="39"/>
        <v>2.5005815305885092E-2</v>
      </c>
      <c r="I64" s="3">
        <f t="shared" si="40"/>
        <v>0.97499418469411492</v>
      </c>
      <c r="J64" s="5">
        <f t="shared" si="47"/>
        <v>92274.172611870439</v>
      </c>
      <c r="K64" s="5">
        <f t="shared" si="41"/>
        <v>2307.3909178357926</v>
      </c>
      <c r="L64" s="5">
        <f t="shared" si="42"/>
        <v>455602.38576476276</v>
      </c>
      <c r="M64" s="5">
        <f t="shared" si="32"/>
        <v>3657237.4071009317</v>
      </c>
      <c r="N64" s="33">
        <f t="shared" si="43"/>
        <v>39.634464374817412</v>
      </c>
      <c r="O64" s="4"/>
      <c r="Q64" s="27" t="s">
        <v>54</v>
      </c>
      <c r="R64" s="29">
        <f t="shared" si="33"/>
        <v>92274.172611870439</v>
      </c>
      <c r="S64" s="29">
        <f t="shared" si="34"/>
        <v>455602.38576476276</v>
      </c>
      <c r="T64" s="35">
        <f t="shared" si="35"/>
        <v>39.634464374817412</v>
      </c>
      <c r="U64" s="42">
        <v>0.92489605986448908</v>
      </c>
      <c r="V64" s="43">
        <f t="shared" si="48"/>
        <v>7.5103940135510916E-2</v>
      </c>
      <c r="W64" s="29">
        <f t="shared" si="44"/>
        <v>421384.85145869007</v>
      </c>
      <c r="X64" s="29">
        <f t="shared" si="36"/>
        <v>2780393.5398029052</v>
      </c>
      <c r="Y64" s="35">
        <f t="shared" si="45"/>
        <v>30.131871802286163</v>
      </c>
      <c r="Z64" s="36">
        <f t="shared" si="46"/>
        <v>9.502592572531249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29513</v>
      </c>
      <c r="E65" s="49">
        <f t="shared" si="37"/>
        <v>190</v>
      </c>
      <c r="F65" s="3">
        <f t="shared" si="38"/>
        <v>6.437840951445126E-3</v>
      </c>
      <c r="G65" s="2">
        <v>0.5</v>
      </c>
      <c r="H65" s="3">
        <f t="shared" si="39"/>
        <v>3.1679338402027475E-2</v>
      </c>
      <c r="I65" s="3">
        <f t="shared" si="40"/>
        <v>0.96832066159797248</v>
      </c>
      <c r="J65" s="5">
        <f t="shared" si="47"/>
        <v>89966.781694034653</v>
      </c>
      <c r="K65" s="5">
        <f t="shared" si="41"/>
        <v>2850.0881222266544</v>
      </c>
      <c r="L65" s="5">
        <f t="shared" si="42"/>
        <v>442708.68816460657</v>
      </c>
      <c r="M65" s="5">
        <f t="shared" si="32"/>
        <v>3201635.021336169</v>
      </c>
      <c r="N65" s="33">
        <f t="shared" si="43"/>
        <v>35.586857293890027</v>
      </c>
      <c r="O65" s="4"/>
      <c r="Q65" s="27" t="s">
        <v>56</v>
      </c>
      <c r="R65" s="29">
        <f t="shared" si="33"/>
        <v>89966.781694034653</v>
      </c>
      <c r="S65" s="29">
        <f t="shared" si="34"/>
        <v>442708.68816460657</v>
      </c>
      <c r="T65" s="35">
        <f t="shared" si="35"/>
        <v>35.586857293890027</v>
      </c>
      <c r="U65" s="42">
        <v>0.89970667843387275</v>
      </c>
      <c r="V65" s="43">
        <f t="shared" si="48"/>
        <v>0.10029332156612725</v>
      </c>
      <c r="W65" s="29">
        <f t="shared" si="44"/>
        <v>398307.96334239532</v>
      </c>
      <c r="X65" s="29">
        <f t="shared" si="36"/>
        <v>2359008.688344215</v>
      </c>
      <c r="Y65" s="35">
        <f t="shared" si="45"/>
        <v>26.220885574932506</v>
      </c>
      <c r="Z65" s="36">
        <f t="shared" si="46"/>
        <v>9.3659717189575211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24968</v>
      </c>
      <c r="E66" s="49">
        <f t="shared" si="37"/>
        <v>206</v>
      </c>
      <c r="F66" s="3">
        <f t="shared" si="38"/>
        <v>8.2505607177186802E-3</v>
      </c>
      <c r="G66" s="2">
        <v>0.5</v>
      </c>
      <c r="H66" s="3">
        <f t="shared" si="39"/>
        <v>4.0419102931366011E-2</v>
      </c>
      <c r="I66" s="3">
        <f t="shared" si="40"/>
        <v>0.95958089706863403</v>
      </c>
      <c r="J66" s="5">
        <f t="shared" si="47"/>
        <v>87116.693571807991</v>
      </c>
      <c r="K66" s="5">
        <f t="shared" si="41"/>
        <v>3521.1786045191789</v>
      </c>
      <c r="L66" s="5">
        <f t="shared" si="42"/>
        <v>426780.52134774206</v>
      </c>
      <c r="M66" s="5">
        <f t="shared" si="32"/>
        <v>2758926.3331715623</v>
      </c>
      <c r="N66" s="33">
        <f t="shared" si="43"/>
        <v>31.669318704083416</v>
      </c>
      <c r="O66" s="4"/>
      <c r="Q66" s="27" t="s">
        <v>58</v>
      </c>
      <c r="R66" s="29">
        <f t="shared" si="33"/>
        <v>87116.693571807991</v>
      </c>
      <c r="S66" s="29">
        <f t="shared" si="34"/>
        <v>426780.52134774206</v>
      </c>
      <c r="T66" s="35">
        <f t="shared" si="35"/>
        <v>31.669318704083416</v>
      </c>
      <c r="U66" s="42">
        <v>0.86438699185239576</v>
      </c>
      <c r="V66" s="43">
        <f t="shared" si="48"/>
        <v>0.13561300814760424</v>
      </c>
      <c r="W66" s="29">
        <f t="shared" si="44"/>
        <v>368903.53102897195</v>
      </c>
      <c r="X66" s="29">
        <f t="shared" si="36"/>
        <v>1960700.7250018199</v>
      </c>
      <c r="Y66" s="35">
        <f t="shared" si="45"/>
        <v>22.506601715613392</v>
      </c>
      <c r="Z66" s="36">
        <f t="shared" si="46"/>
        <v>9.1627169884700237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19229</v>
      </c>
      <c r="E67" s="49">
        <f t="shared" si="37"/>
        <v>241</v>
      </c>
      <c r="F67" s="3">
        <f t="shared" si="38"/>
        <v>1.2533153050080608E-2</v>
      </c>
      <c r="G67" s="2">
        <v>0.5</v>
      </c>
      <c r="H67" s="3">
        <f t="shared" si="39"/>
        <v>6.0761919168998819E-2</v>
      </c>
      <c r="I67" s="3">
        <f t="shared" si="40"/>
        <v>0.93923808083100113</v>
      </c>
      <c r="J67" s="5">
        <f t="shared" si="47"/>
        <v>83595.514967288822</v>
      </c>
      <c r="K67" s="5">
        <f t="shared" si="41"/>
        <v>5079.4239233332346</v>
      </c>
      <c r="L67" s="5">
        <f t="shared" si="42"/>
        <v>405279.01502811105</v>
      </c>
      <c r="M67" s="5">
        <f t="shared" si="32"/>
        <v>2332145.8118238202</v>
      </c>
      <c r="N67" s="33">
        <f t="shared" si="43"/>
        <v>27.897977693377403</v>
      </c>
      <c r="O67" s="4"/>
      <c r="Q67" s="27" t="s">
        <v>60</v>
      </c>
      <c r="R67" s="29">
        <f t="shared" si="33"/>
        <v>83595.514967288822</v>
      </c>
      <c r="S67" s="29">
        <f t="shared" si="34"/>
        <v>405279.01502811105</v>
      </c>
      <c r="T67" s="35">
        <f t="shared" si="35"/>
        <v>27.897977693377403</v>
      </c>
      <c r="U67" s="42">
        <v>0.82345390469096191</v>
      </c>
      <c r="V67" s="43">
        <f t="shared" si="48"/>
        <v>0.17654609530903809</v>
      </c>
      <c r="W67" s="29">
        <f t="shared" si="44"/>
        <v>333728.58741420507</v>
      </c>
      <c r="X67" s="29">
        <f t="shared" si="36"/>
        <v>1591797.1939728479</v>
      </c>
      <c r="Y67" s="35">
        <f t="shared" si="45"/>
        <v>19.04165785204772</v>
      </c>
      <c r="Z67" s="36">
        <f t="shared" si="46"/>
        <v>8.8563198413296824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14903</v>
      </c>
      <c r="E68" s="49">
        <f t="shared" si="37"/>
        <v>293</v>
      </c>
      <c r="F68" s="3">
        <f t="shared" si="38"/>
        <v>1.96604710460981E-2</v>
      </c>
      <c r="G68" s="2">
        <v>0.5</v>
      </c>
      <c r="H68" s="3">
        <f t="shared" si="39"/>
        <v>9.3697035592082104E-2</v>
      </c>
      <c r="I68" s="3">
        <f t="shared" si="40"/>
        <v>0.90630296440791791</v>
      </c>
      <c r="J68" s="5">
        <f t="shared" si="47"/>
        <v>78516.091043955588</v>
      </c>
      <c r="K68" s="5">
        <f t="shared" si="41"/>
        <v>7356.7249770966655</v>
      </c>
      <c r="L68" s="5">
        <f t="shared" si="42"/>
        <v>374188.64277703629</v>
      </c>
      <c r="M68" s="5">
        <f t="shared" si="32"/>
        <v>1926866.7967957091</v>
      </c>
      <c r="N68" s="33">
        <f t="shared" si="43"/>
        <v>24.541043385832758</v>
      </c>
      <c r="O68" s="4"/>
      <c r="Q68" s="27" t="s">
        <v>62</v>
      </c>
      <c r="R68" s="29">
        <f t="shared" si="33"/>
        <v>78516.091043955588</v>
      </c>
      <c r="S68" s="29">
        <f t="shared" si="34"/>
        <v>374188.64277703629</v>
      </c>
      <c r="T68" s="35">
        <f t="shared" si="35"/>
        <v>24.541043385832758</v>
      </c>
      <c r="U68" s="42">
        <v>0.7557222850963411</v>
      </c>
      <c r="V68" s="43">
        <f t="shared" si="48"/>
        <v>0.2442777149036589</v>
      </c>
      <c r="W68" s="29">
        <f t="shared" si="44"/>
        <v>282782.69617656036</v>
      </c>
      <c r="X68" s="29">
        <f t="shared" si="36"/>
        <v>1258068.6065586428</v>
      </c>
      <c r="Y68" s="35">
        <f t="shared" si="45"/>
        <v>16.023067244322434</v>
      </c>
      <c r="Z68" s="36">
        <f t="shared" si="46"/>
        <v>8.5179761415103243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10001</v>
      </c>
      <c r="E69" s="49">
        <f t="shared" si="37"/>
        <v>271</v>
      </c>
      <c r="F69" s="3">
        <f t="shared" si="38"/>
        <v>2.7097290270972903E-2</v>
      </c>
      <c r="G69" s="2">
        <v>0.5</v>
      </c>
      <c r="H69" s="3">
        <f t="shared" si="39"/>
        <v>0.12689048087278176</v>
      </c>
      <c r="I69" s="3">
        <f t="shared" si="40"/>
        <v>0.87310951912721824</v>
      </c>
      <c r="J69" s="5">
        <f t="shared" si="47"/>
        <v>71159.366066858929</v>
      </c>
      <c r="K69" s="5">
        <f t="shared" si="41"/>
        <v>9029.4461788260378</v>
      </c>
      <c r="L69" s="5">
        <f t="shared" si="42"/>
        <v>333223.21488722955</v>
      </c>
      <c r="M69" s="5">
        <f t="shared" si="32"/>
        <v>1552678.1540186726</v>
      </c>
      <c r="N69" s="33">
        <f t="shared" si="43"/>
        <v>21.819729992532942</v>
      </c>
      <c r="O69" s="4"/>
      <c r="Q69" s="27" t="s">
        <v>64</v>
      </c>
      <c r="R69" s="29">
        <f t="shared" si="33"/>
        <v>71159.366066858929</v>
      </c>
      <c r="S69" s="29">
        <f t="shared" si="34"/>
        <v>333223.21488722955</v>
      </c>
      <c r="T69" s="35">
        <f t="shared" si="35"/>
        <v>21.819729992532942</v>
      </c>
      <c r="U69" s="42">
        <v>0.69850988448397933</v>
      </c>
      <c r="V69" s="43">
        <f t="shared" si="48"/>
        <v>0.30149011551602067</v>
      </c>
      <c r="W69" s="29">
        <f t="shared" si="44"/>
        <v>232759.70933825892</v>
      </c>
      <c r="X69" s="29">
        <f t="shared" si="36"/>
        <v>975285.91038208234</v>
      </c>
      <c r="Y69" s="35">
        <f t="shared" si="45"/>
        <v>13.705657656726968</v>
      </c>
      <c r="Z69" s="36">
        <f t="shared" si="46"/>
        <v>8.1140723358059734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6745</v>
      </c>
      <c r="E70" s="49">
        <f t="shared" si="37"/>
        <v>250</v>
      </c>
      <c r="F70" s="3">
        <f t="shared" si="38"/>
        <v>3.7064492216456635E-2</v>
      </c>
      <c r="G70" s="2">
        <v>0.5</v>
      </c>
      <c r="H70" s="3">
        <f t="shared" si="39"/>
        <v>0.16960651289009498</v>
      </c>
      <c r="I70" s="3">
        <f t="shared" si="40"/>
        <v>0.83039348710990502</v>
      </c>
      <c r="J70" s="5">
        <f t="shared" si="47"/>
        <v>62129.919888032891</v>
      </c>
      <c r="K70" s="5">
        <f t="shared" si="41"/>
        <v>10537.63905835022</v>
      </c>
      <c r="L70" s="5">
        <f t="shared" si="42"/>
        <v>284305.50179428892</v>
      </c>
      <c r="M70" s="5">
        <f t="shared" si="32"/>
        <v>1219454.9391314432</v>
      </c>
      <c r="N70" s="33">
        <f t="shared" si="43"/>
        <v>19.627498978416156</v>
      </c>
      <c r="O70" s="4"/>
      <c r="Q70" s="27" t="s">
        <v>66</v>
      </c>
      <c r="R70" s="29">
        <f t="shared" si="33"/>
        <v>62129.919888032891</v>
      </c>
      <c r="S70" s="29">
        <f t="shared" si="34"/>
        <v>284305.50179428892</v>
      </c>
      <c r="T70" s="35">
        <f t="shared" si="35"/>
        <v>19.627498978416156</v>
      </c>
      <c r="U70" s="42">
        <v>0.67065690345363116</v>
      </c>
      <c r="V70" s="43">
        <f t="shared" si="48"/>
        <v>0.32934309654636884</v>
      </c>
      <c r="W70" s="29">
        <f t="shared" si="44"/>
        <v>190671.44746818859</v>
      </c>
      <c r="X70" s="29">
        <f t="shared" si="36"/>
        <v>742526.20104382338</v>
      </c>
      <c r="Y70" s="35">
        <f t="shared" si="45"/>
        <v>11.951185554109244</v>
      </c>
      <c r="Z70" s="36">
        <f t="shared" si="46"/>
        <v>7.6763134243069118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4003</v>
      </c>
      <c r="E71" s="49">
        <f t="shared" si="49"/>
        <v>239</v>
      </c>
      <c r="F71" s="3">
        <f t="shared" si="38"/>
        <v>5.9705221084186862E-2</v>
      </c>
      <c r="G71" s="2">
        <v>0.5</v>
      </c>
      <c r="H71" s="3">
        <f t="shared" si="39"/>
        <v>0.25975437452450822</v>
      </c>
      <c r="I71" s="3">
        <f t="shared" si="40"/>
        <v>0.74024562547549178</v>
      </c>
      <c r="J71" s="5">
        <f t="shared" si="47"/>
        <v>51592.28082968267</v>
      </c>
      <c r="K71" s="5">
        <f t="shared" si="41"/>
        <v>13401.320637206998</v>
      </c>
      <c r="L71" s="5">
        <f t="shared" si="42"/>
        <v>224458.10255539586</v>
      </c>
      <c r="M71" s="5">
        <f>L71+M72</f>
        <v>935149.43733715429</v>
      </c>
      <c r="N71" s="33">
        <f t="shared" si="43"/>
        <v>18.125762658648217</v>
      </c>
      <c r="O71" s="4"/>
      <c r="Q71" s="27" t="s">
        <v>68</v>
      </c>
      <c r="R71" s="29">
        <f t="shared" si="33"/>
        <v>51592.28082968267</v>
      </c>
      <c r="S71" s="29">
        <f t="shared" si="34"/>
        <v>224458.10255539586</v>
      </c>
      <c r="T71" s="35">
        <f t="shared" si="35"/>
        <v>18.125762658648217</v>
      </c>
      <c r="U71" s="42">
        <v>0.63527807449444496</v>
      </c>
      <c r="V71" s="43">
        <f t="shared" si="48"/>
        <v>0.36472192550555504</v>
      </c>
      <c r="W71" s="29">
        <f t="shared" si="44"/>
        <v>142593.31119606853</v>
      </c>
      <c r="X71" s="29">
        <f>X72+W71</f>
        <v>551854.75357563479</v>
      </c>
      <c r="Y71" s="35">
        <f t="shared" si="45"/>
        <v>10.696459716472456</v>
      </c>
      <c r="Z71" s="36">
        <f t="shared" si="46"/>
        <v>7.4293029421757613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4187</v>
      </c>
      <c r="E72" s="50">
        <f t="shared" si="49"/>
        <v>225</v>
      </c>
      <c r="F72" s="17">
        <f t="shared" si="38"/>
        <v>5.3737759732505372E-2</v>
      </c>
      <c r="G72" s="12"/>
      <c r="H72" s="17">
        <v>1</v>
      </c>
      <c r="I72" s="17">
        <f t="shared" si="40"/>
        <v>0</v>
      </c>
      <c r="J72" s="21">
        <f t="shared" si="47"/>
        <v>38190.960192475672</v>
      </c>
      <c r="K72" s="21">
        <f t="shared" si="41"/>
        <v>38190.960192475672</v>
      </c>
      <c r="L72" s="21">
        <f>K72/F72</f>
        <v>710691.33478175837</v>
      </c>
      <c r="M72" s="21">
        <f>L72</f>
        <v>710691.33478175837</v>
      </c>
      <c r="N72" s="34">
        <f t="shared" si="43"/>
        <v>18.608888888888888</v>
      </c>
      <c r="O72" s="4"/>
      <c r="Q72" s="30" t="s">
        <v>69</v>
      </c>
      <c r="R72" s="31">
        <f t="shared" si="33"/>
        <v>38190.960192475672</v>
      </c>
      <c r="S72" s="31">
        <f t="shared" si="34"/>
        <v>710691.33478175837</v>
      </c>
      <c r="T72" s="38">
        <f t="shared" si="35"/>
        <v>18.608888888888888</v>
      </c>
      <c r="U72" s="44">
        <v>0.57586384179742911</v>
      </c>
      <c r="V72" s="45">
        <f t="shared" si="48"/>
        <v>0.42413615820257089</v>
      </c>
      <c r="W72" s="31">
        <f t="shared" si="44"/>
        <v>409261.44237956626</v>
      </c>
      <c r="X72" s="31">
        <f>W72</f>
        <v>409261.44237956626</v>
      </c>
      <c r="Y72" s="38">
        <f t="shared" si="45"/>
        <v>10.716186247137047</v>
      </c>
      <c r="Z72" s="37">
        <f t="shared" si="46"/>
        <v>7.8927026417518409</v>
      </c>
    </row>
    <row r="73" spans="1:26" s="2" customFormat="1" ht="13.2" x14ac:dyDescent="0.25">
      <c r="B73" s="2" t="s">
        <v>70</v>
      </c>
      <c r="D73" s="25">
        <f>SUM(D54:D72)</f>
        <v>407041</v>
      </c>
      <c r="E73" s="25">
        <f>SUM(E54:E72)</f>
        <v>2583</v>
      </c>
    </row>
    <row r="77" spans="1:26" x14ac:dyDescent="0.25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x14ac:dyDescent="0.25">
      <c r="C78" s="53" t="s">
        <v>84</v>
      </c>
      <c r="D78" s="51">
        <v>0</v>
      </c>
      <c r="E78" s="52">
        <f>$N$4</f>
        <v>78.583411357588403</v>
      </c>
      <c r="F78" s="52">
        <f>$Y$4</f>
        <v>69.434315161742944</v>
      </c>
      <c r="G78" s="52">
        <f>E78-F78</f>
        <v>9.1490961958454591</v>
      </c>
    </row>
    <row r="79" spans="1:26" x14ac:dyDescent="0.25">
      <c r="C79" s="53" t="s">
        <v>85</v>
      </c>
      <c r="D79" s="51">
        <v>0</v>
      </c>
      <c r="E79" s="52">
        <f>$N$29</f>
        <v>82.850471137602312</v>
      </c>
      <c r="F79" s="52">
        <f>$Y$29</f>
        <v>72.259837241802174</v>
      </c>
      <c r="G79" s="52">
        <f t="shared" ref="G79:G80" si="50">E79-F79</f>
        <v>10.590633895800138</v>
      </c>
    </row>
    <row r="80" spans="1:26" x14ac:dyDescent="0.25">
      <c r="C80" s="53" t="s">
        <v>86</v>
      </c>
      <c r="D80" s="51">
        <v>0</v>
      </c>
      <c r="E80" s="52">
        <f>$N$54</f>
        <v>80.278292320671781</v>
      </c>
      <c r="F80" s="52">
        <f>$Y$54</f>
        <v>69.642438419854088</v>
      </c>
      <c r="G80" s="52">
        <f t="shared" si="50"/>
        <v>10.635853900817693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FD804-3C17-2A4B-B4DD-7517D4BCF4ED}">
  <dimension ref="A1:Z80"/>
  <sheetViews>
    <sheetView topLeftCell="A61" workbookViewId="0">
      <selection activeCell="A6" sqref="A1:XFD1048576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58" t="s">
        <v>87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Q1" s="63" t="s">
        <v>90</v>
      </c>
      <c r="R1" s="64"/>
      <c r="S1" s="64"/>
      <c r="T1" s="64"/>
      <c r="U1" s="64"/>
      <c r="V1" s="64"/>
      <c r="W1" s="64"/>
      <c r="X1" s="64"/>
      <c r="Y1" s="64"/>
      <c r="Z1" s="65"/>
    </row>
    <row r="2" spans="1:26" s="9" customFormat="1" ht="35.549999999999997" customHeight="1" x14ac:dyDescent="0.25">
      <c r="A2" s="7"/>
      <c r="B2" s="59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6" t="s">
        <v>14</v>
      </c>
      <c r="S2" s="66"/>
      <c r="T2" s="66"/>
      <c r="U2" s="67" t="s">
        <v>15</v>
      </c>
      <c r="V2" s="67" t="s">
        <v>16</v>
      </c>
      <c r="W2" s="68" t="s">
        <v>17</v>
      </c>
      <c r="X2" s="68" t="s">
        <v>18</v>
      </c>
      <c r="Y2" s="69" t="s">
        <v>19</v>
      </c>
      <c r="Z2" s="69" t="s">
        <v>20</v>
      </c>
    </row>
    <row r="3" spans="1:26" s="10" customFormat="1" ht="23.25" customHeight="1" thickBot="1" x14ac:dyDescent="0.35">
      <c r="B3" s="60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7"/>
      <c r="V3" s="67"/>
      <c r="W3" s="68"/>
      <c r="X3" s="68"/>
      <c r="Y3" s="69"/>
      <c r="Z3" s="69"/>
    </row>
    <row r="4" spans="1:26" s="2" customFormat="1" x14ac:dyDescent="0.25">
      <c r="A4" s="2">
        <v>1</v>
      </c>
      <c r="B4" s="1">
        <v>0</v>
      </c>
      <c r="C4" s="1">
        <v>1</v>
      </c>
      <c r="D4">
        <v>2252</v>
      </c>
      <c r="E4">
        <v>24</v>
      </c>
      <c r="F4" s="3">
        <f>E4/D4</f>
        <v>1.0657193605683837E-2</v>
      </c>
      <c r="G4" s="2">
        <v>0.3</v>
      </c>
      <c r="H4" s="18">
        <f>C4*F4/(1+(1-G4)*C4*F4)</f>
        <v>1.0578279266572638E-2</v>
      </c>
      <c r="I4" s="18">
        <f>1-H4</f>
        <v>0.98942172073342738</v>
      </c>
      <c r="J4" s="41">
        <v>100000</v>
      </c>
      <c r="K4" s="20">
        <f>J4*H4</f>
        <v>1057.8279266572638</v>
      </c>
      <c r="L4" s="20">
        <f>C4*(J5+G4*K4)</f>
        <v>99259.520451339908</v>
      </c>
      <c r="M4" s="5">
        <f t="shared" ref="M4:M20" si="0">L4+M5</f>
        <v>7825442.3674741387</v>
      </c>
      <c r="N4" s="32">
        <f>M4/J4</f>
        <v>78.254423674741389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99259.520451339908</v>
      </c>
      <c r="T4" s="35">
        <f t="shared" ref="T4:T22" si="3">N4</f>
        <v>78.254423674741389</v>
      </c>
      <c r="U4" s="42">
        <v>0.96680194174873568</v>
      </c>
      <c r="V4" s="43">
        <f>1-U4</f>
        <v>3.3198058251264317E-2</v>
      </c>
      <c r="W4" s="29">
        <f>S4*U4</f>
        <v>95964.297109403764</v>
      </c>
      <c r="X4" s="29">
        <f t="shared" ref="X4:X20" si="4">X5+W4</f>
        <v>6927738.1039709728</v>
      </c>
      <c r="Y4" s="40">
        <f>X4/R4</f>
        <v>69.277381039709724</v>
      </c>
      <c r="Z4" s="36">
        <f>T4-Y4</f>
        <v>8.9770426350316654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9279</v>
      </c>
      <c r="E5">
        <v>7</v>
      </c>
      <c r="F5" s="3">
        <f t="shared" ref="F5:F22" si="5">E5/D5</f>
        <v>7.5439163702985235E-4</v>
      </c>
      <c r="G5" s="2">
        <v>0.4</v>
      </c>
      <c r="H5" s="3">
        <f t="shared" ref="H5:H21" si="6">C5*F5/(1+(1-G5)*C5*F5)</f>
        <v>3.0121129972675831E-3</v>
      </c>
      <c r="I5" s="3">
        <f t="shared" ref="I5:I22" si="7">1-H5</f>
        <v>0.99698788700273244</v>
      </c>
      <c r="J5" s="5">
        <f>I4*J4</f>
        <v>98942.172073342736</v>
      </c>
      <c r="K5" s="5">
        <f t="shared" ref="K5:K22" si="8">J5*H5</f>
        <v>298.02500248000132</v>
      </c>
      <c r="L5" s="5">
        <f t="shared" ref="L5:L21" si="9">C5*(J6+G5*K5)</f>
        <v>395053.42828741891</v>
      </c>
      <c r="M5" s="5">
        <f t="shared" si="0"/>
        <v>7726182.8470227988</v>
      </c>
      <c r="N5" s="33">
        <f t="shared" ref="N5:N22" si="10">M5/J5</f>
        <v>78.08786369977426</v>
      </c>
      <c r="O5" s="4"/>
      <c r="Q5" s="27" t="s">
        <v>36</v>
      </c>
      <c r="R5" s="29">
        <f t="shared" si="1"/>
        <v>98942.172073342736</v>
      </c>
      <c r="S5" s="29">
        <f t="shared" si="2"/>
        <v>395053.42828741891</v>
      </c>
      <c r="T5" s="35">
        <f t="shared" si="3"/>
        <v>78.08786369977426</v>
      </c>
      <c r="U5" s="42">
        <v>0.96680194174873568</v>
      </c>
      <c r="V5" s="43">
        <f>1-U5</f>
        <v>3.3198058251264317E-2</v>
      </c>
      <c r="W5" s="29">
        <f t="shared" ref="W5:W22" si="11">S5*U5</f>
        <v>381938.42156277149</v>
      </c>
      <c r="X5" s="29">
        <f t="shared" si="4"/>
        <v>6831773.8068615692</v>
      </c>
      <c r="Y5" s="35">
        <f t="shared" ref="Y5:Y22" si="12">X5/R5</f>
        <v>69.048148668066318</v>
      </c>
      <c r="Z5" s="36">
        <f t="shared" ref="Z5:Z22" si="13">T5-Y5</f>
        <v>9.0397150317079422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11455</v>
      </c>
      <c r="E6">
        <v>1</v>
      </c>
      <c r="F6" s="3">
        <f t="shared" si="5"/>
        <v>8.729812309035356E-5</v>
      </c>
      <c r="G6" s="2">
        <v>0.5</v>
      </c>
      <c r="H6" s="3">
        <f t="shared" si="6"/>
        <v>4.3639537420903335E-4</v>
      </c>
      <c r="I6" s="3">
        <f t="shared" si="7"/>
        <v>0.99956360462579097</v>
      </c>
      <c r="J6" s="5">
        <f t="shared" ref="J6:J22" si="14">I5*J5</f>
        <v>98644.147070862731</v>
      </c>
      <c r="K6" s="5">
        <f t="shared" si="8"/>
        <v>43.047849474520063</v>
      </c>
      <c r="L6" s="5">
        <f t="shared" si="9"/>
        <v>493113.11573062738</v>
      </c>
      <c r="M6" s="5">
        <f t="shared" si="0"/>
        <v>7331129.4187353803</v>
      </c>
      <c r="N6" s="33">
        <f t="shared" si="10"/>
        <v>74.318949845741344</v>
      </c>
      <c r="O6" s="4"/>
      <c r="Q6" s="27" t="s">
        <v>38</v>
      </c>
      <c r="R6" s="29">
        <f t="shared" si="1"/>
        <v>98644.147070862731</v>
      </c>
      <c r="S6" s="29">
        <f t="shared" si="2"/>
        <v>493113.11573062738</v>
      </c>
      <c r="T6" s="35">
        <f t="shared" si="3"/>
        <v>74.318949845741344</v>
      </c>
      <c r="U6" s="42">
        <v>0.96680194174873568</v>
      </c>
      <c r="V6" s="43">
        <f>1-U6</f>
        <v>3.3198058251264317E-2</v>
      </c>
      <c r="W6" s="29">
        <f t="shared" si="11"/>
        <v>476742.71779013955</v>
      </c>
      <c r="X6" s="29">
        <f t="shared" si="4"/>
        <v>6449835.3852987979</v>
      </c>
      <c r="Y6" s="35">
        <f t="shared" si="12"/>
        <v>65.384876617823522</v>
      </c>
      <c r="Z6" s="36">
        <f t="shared" si="13"/>
        <v>8.9340732279178212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12481</v>
      </c>
      <c r="E7">
        <v>7</v>
      </c>
      <c r="F7" s="3">
        <f t="shared" si="5"/>
        <v>5.6085249579360629E-4</v>
      </c>
      <c r="G7" s="2">
        <v>0.5</v>
      </c>
      <c r="H7" s="3">
        <f t="shared" si="6"/>
        <v>2.800336040324839E-3</v>
      </c>
      <c r="I7" s="3">
        <f t="shared" si="7"/>
        <v>0.99719966395967519</v>
      </c>
      <c r="J7" s="5">
        <f t="shared" si="14"/>
        <v>98601.099221388213</v>
      </c>
      <c r="K7" s="5">
        <f t="shared" si="8"/>
        <v>276.11621176529883</v>
      </c>
      <c r="L7" s="5">
        <f t="shared" si="9"/>
        <v>492315.20557752781</v>
      </c>
      <c r="M7" s="5">
        <f t="shared" si="0"/>
        <v>6838016.3030047528</v>
      </c>
      <c r="N7" s="33">
        <f t="shared" si="10"/>
        <v>69.350304986472949</v>
      </c>
      <c r="O7" s="4"/>
      <c r="Q7" s="27" t="s">
        <v>40</v>
      </c>
      <c r="R7" s="29">
        <f t="shared" si="1"/>
        <v>98601.099221388213</v>
      </c>
      <c r="S7" s="29">
        <f t="shared" si="2"/>
        <v>492315.20557752781</v>
      </c>
      <c r="T7" s="35">
        <f t="shared" si="3"/>
        <v>69.350304986472949</v>
      </c>
      <c r="U7" s="42">
        <v>0.96680194174873568</v>
      </c>
      <c r="V7" s="43">
        <f>1-U7</f>
        <v>3.3198058251264317E-2</v>
      </c>
      <c r="W7" s="29">
        <f t="shared" si="11"/>
        <v>475971.29670478188</v>
      </c>
      <c r="X7" s="29">
        <f t="shared" si="4"/>
        <v>5973092.667508658</v>
      </c>
      <c r="Y7" s="35">
        <f t="shared" si="12"/>
        <v>60.578357793936185</v>
      </c>
      <c r="Z7" s="36">
        <f t="shared" si="13"/>
        <v>8.7719471925367642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14037</v>
      </c>
      <c r="E8">
        <v>18</v>
      </c>
      <c r="F8" s="3">
        <f t="shared" si="5"/>
        <v>1.2823252831801668E-3</v>
      </c>
      <c r="G8" s="2">
        <v>0.5</v>
      </c>
      <c r="H8" s="3">
        <f t="shared" si="6"/>
        <v>6.3911376224968048E-3</v>
      </c>
      <c r="I8" s="3">
        <f t="shared" si="7"/>
        <v>0.99360886237750323</v>
      </c>
      <c r="J8" s="5">
        <f t="shared" si="14"/>
        <v>98324.983009622913</v>
      </c>
      <c r="K8" s="5">
        <f t="shared" si="8"/>
        <v>628.40849814416015</v>
      </c>
      <c r="L8" s="5">
        <f t="shared" si="9"/>
        <v>490053.89380275417</v>
      </c>
      <c r="M8" s="5">
        <f t="shared" si="0"/>
        <v>6345701.0974272247</v>
      </c>
      <c r="N8" s="33">
        <f t="shared" si="10"/>
        <v>64.538034009181374</v>
      </c>
      <c r="O8" s="4"/>
      <c r="Q8" s="27" t="s">
        <v>42</v>
      </c>
      <c r="R8" s="29">
        <f t="shared" si="1"/>
        <v>98324.983009622913</v>
      </c>
      <c r="S8" s="29">
        <f t="shared" si="2"/>
        <v>490053.89380275417</v>
      </c>
      <c r="T8" s="35">
        <f t="shared" si="3"/>
        <v>64.538034009181374</v>
      </c>
      <c r="U8" s="42">
        <v>0.96680194174873568</v>
      </c>
      <c r="V8" s="43">
        <f>1-U8</f>
        <v>3.3198058251264317E-2</v>
      </c>
      <c r="W8" s="29">
        <f t="shared" si="11"/>
        <v>473785.05609003146</v>
      </c>
      <c r="X8" s="29">
        <f t="shared" si="4"/>
        <v>5497121.3708038758</v>
      </c>
      <c r="Y8" s="35">
        <f t="shared" si="12"/>
        <v>55.907676793250815</v>
      </c>
      <c r="Z8" s="36">
        <f t="shared" si="13"/>
        <v>8.6303572159305588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16533</v>
      </c>
      <c r="E9">
        <v>30</v>
      </c>
      <c r="F9" s="3">
        <f t="shared" si="5"/>
        <v>1.8145527127563057E-3</v>
      </c>
      <c r="G9" s="2">
        <v>0.5</v>
      </c>
      <c r="H9" s="3">
        <f t="shared" si="6"/>
        <v>9.0317919075144498E-3</v>
      </c>
      <c r="I9" s="3">
        <f t="shared" si="7"/>
        <v>0.99096820809248554</v>
      </c>
      <c r="J9" s="5">
        <f t="shared" si="14"/>
        <v>97696.574511478757</v>
      </c>
      <c r="K9" s="5">
        <f t="shared" si="8"/>
        <v>882.37513106465633</v>
      </c>
      <c r="L9" s="5">
        <f t="shared" si="9"/>
        <v>486276.93472973211</v>
      </c>
      <c r="M9" s="5">
        <f t="shared" si="0"/>
        <v>5855647.2036244702</v>
      </c>
      <c r="N9" s="33">
        <f t="shared" si="10"/>
        <v>59.937077967216418</v>
      </c>
      <c r="O9" s="4"/>
      <c r="Q9" s="27" t="s">
        <v>44</v>
      </c>
      <c r="R9" s="29">
        <f t="shared" si="1"/>
        <v>97696.574511478757</v>
      </c>
      <c r="S9" s="29">
        <f t="shared" si="2"/>
        <v>486276.93472973211</v>
      </c>
      <c r="T9" s="35">
        <f t="shared" si="3"/>
        <v>59.937077967216418</v>
      </c>
      <c r="U9" s="42">
        <v>0.9555940589531835</v>
      </c>
      <c r="V9" s="43">
        <f t="shared" ref="V9:V22" si="15">1-U9</f>
        <v>4.4405941046816499E-2</v>
      </c>
      <c r="W9" s="29">
        <f t="shared" si="11"/>
        <v>464683.34983369696</v>
      </c>
      <c r="X9" s="29">
        <f t="shared" si="4"/>
        <v>5023336.3147138441</v>
      </c>
      <c r="Y9" s="35">
        <f t="shared" si="12"/>
        <v>51.417732298522225</v>
      </c>
      <c r="Z9" s="36">
        <f t="shared" si="13"/>
        <v>8.5193456686941929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14437</v>
      </c>
      <c r="E10">
        <v>38</v>
      </c>
      <c r="F10" s="3">
        <f t="shared" si="5"/>
        <v>2.6321257879060745E-3</v>
      </c>
      <c r="G10" s="2">
        <v>0.5</v>
      </c>
      <c r="H10" s="3">
        <f t="shared" si="6"/>
        <v>1.3074593999449491E-2</v>
      </c>
      <c r="I10" s="3">
        <f t="shared" si="7"/>
        <v>0.98692540600055056</v>
      </c>
      <c r="J10" s="5">
        <f t="shared" si="14"/>
        <v>96814.199380414095</v>
      </c>
      <c r="K10" s="5">
        <f t="shared" si="8"/>
        <v>1265.8063502806688</v>
      </c>
      <c r="L10" s="5">
        <f t="shared" si="9"/>
        <v>480906.48102636886</v>
      </c>
      <c r="M10" s="5">
        <f t="shared" si="0"/>
        <v>5369370.2688947376</v>
      </c>
      <c r="N10" s="33">
        <f t="shared" si="10"/>
        <v>55.460565735783824</v>
      </c>
      <c r="O10" s="4"/>
      <c r="Q10" s="27" t="s">
        <v>46</v>
      </c>
      <c r="R10" s="29">
        <f t="shared" si="1"/>
        <v>96814.199380414095</v>
      </c>
      <c r="S10" s="29">
        <f t="shared" si="2"/>
        <v>480906.48102636886</v>
      </c>
      <c r="T10" s="35">
        <f t="shared" si="3"/>
        <v>55.460565735783824</v>
      </c>
      <c r="U10" s="42">
        <v>0.96363095511775332</v>
      </c>
      <c r="V10" s="43">
        <f t="shared" si="15"/>
        <v>3.6369044882246682E-2</v>
      </c>
      <c r="W10" s="29">
        <f t="shared" si="11"/>
        <v>463416.37163375755</v>
      </c>
      <c r="X10" s="29">
        <f t="shared" si="4"/>
        <v>4558652.964880147</v>
      </c>
      <c r="Y10" s="35">
        <f t="shared" si="12"/>
        <v>47.086615331783456</v>
      </c>
      <c r="Z10" s="36">
        <f t="shared" si="13"/>
        <v>8.3739504040003681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14867</v>
      </c>
      <c r="E11">
        <v>49</v>
      </c>
      <c r="F11" s="3">
        <f t="shared" si="5"/>
        <v>3.2958902266765318E-3</v>
      </c>
      <c r="G11" s="2">
        <v>0.5</v>
      </c>
      <c r="H11" s="3">
        <f t="shared" si="6"/>
        <v>1.6344774675606258E-2</v>
      </c>
      <c r="I11" s="3">
        <f t="shared" si="7"/>
        <v>0.98365522532439376</v>
      </c>
      <c r="J11" s="5">
        <f t="shared" si="14"/>
        <v>95548.393030133433</v>
      </c>
      <c r="K11" s="5">
        <f t="shared" si="8"/>
        <v>1561.7169546937985</v>
      </c>
      <c r="L11" s="5">
        <f t="shared" si="9"/>
        <v>473837.67276393273</v>
      </c>
      <c r="M11" s="5">
        <f t="shared" si="0"/>
        <v>4888463.7878683684</v>
      </c>
      <c r="N11" s="33">
        <f t="shared" si="10"/>
        <v>51.162176912035314</v>
      </c>
      <c r="O11" s="4"/>
      <c r="Q11" s="27" t="s">
        <v>48</v>
      </c>
      <c r="R11" s="29">
        <f t="shared" si="1"/>
        <v>95548.393030133433</v>
      </c>
      <c r="S11" s="29">
        <f t="shared" si="2"/>
        <v>473837.67276393273</v>
      </c>
      <c r="T11" s="35">
        <f t="shared" si="3"/>
        <v>51.162176912035314</v>
      </c>
      <c r="U11" s="42">
        <v>0.96005435016735896</v>
      </c>
      <c r="V11" s="43">
        <f t="shared" si="15"/>
        <v>3.9945649832641039E-2</v>
      </c>
      <c r="W11" s="29">
        <f t="shared" si="11"/>
        <v>454909.91901019111</v>
      </c>
      <c r="X11" s="29">
        <f t="shared" si="4"/>
        <v>4095236.5932463892</v>
      </c>
      <c r="Y11" s="35">
        <f t="shared" si="12"/>
        <v>42.860339806603129</v>
      </c>
      <c r="Z11" s="36">
        <f t="shared" si="13"/>
        <v>8.3018371054321847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16145</v>
      </c>
      <c r="E12">
        <v>93</v>
      </c>
      <c r="F12" s="3">
        <f t="shared" si="5"/>
        <v>5.7602973056673891E-3</v>
      </c>
      <c r="G12" s="2">
        <v>0.5</v>
      </c>
      <c r="H12" s="3">
        <f t="shared" si="6"/>
        <v>2.8392611814990077E-2</v>
      </c>
      <c r="I12" s="3">
        <f t="shared" si="7"/>
        <v>0.97160738818500991</v>
      </c>
      <c r="J12" s="5">
        <f t="shared" si="14"/>
        <v>93986.676075439638</v>
      </c>
      <c r="K12" s="5">
        <f t="shared" si="8"/>
        <v>2668.5272095911728</v>
      </c>
      <c r="L12" s="5">
        <f t="shared" si="9"/>
        <v>463262.06235322024</v>
      </c>
      <c r="M12" s="5">
        <f t="shared" si="0"/>
        <v>4414626.1151044359</v>
      </c>
      <c r="N12" s="33">
        <f t="shared" si="10"/>
        <v>46.970765425952273</v>
      </c>
      <c r="O12" s="4"/>
      <c r="Q12" s="27" t="s">
        <v>50</v>
      </c>
      <c r="R12" s="29">
        <f t="shared" si="1"/>
        <v>93986.676075439638</v>
      </c>
      <c r="S12" s="29">
        <f t="shared" si="2"/>
        <v>463262.06235322024</v>
      </c>
      <c r="T12" s="35">
        <f t="shared" si="3"/>
        <v>46.970765425952273</v>
      </c>
      <c r="U12" s="42">
        <v>0.94127750867207383</v>
      </c>
      <c r="V12" s="43">
        <f t="shared" si="15"/>
        <v>5.8722491327926174E-2</v>
      </c>
      <c r="W12" s="29">
        <f t="shared" si="11"/>
        <v>436058.1599141261</v>
      </c>
      <c r="X12" s="29">
        <f t="shared" si="4"/>
        <v>3640326.674236198</v>
      </c>
      <c r="Y12" s="35">
        <f t="shared" si="12"/>
        <v>38.732369589432466</v>
      </c>
      <c r="Z12" s="36">
        <f t="shared" si="13"/>
        <v>8.2383958365198069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17008</v>
      </c>
      <c r="E13">
        <v>115</v>
      </c>
      <c r="F13" s="3">
        <f t="shared" si="5"/>
        <v>6.7615239887111947E-3</v>
      </c>
      <c r="G13" s="2">
        <v>0.5</v>
      </c>
      <c r="H13" s="3">
        <f t="shared" si="6"/>
        <v>3.3245641929981785E-2</v>
      </c>
      <c r="I13" s="3">
        <f t="shared" si="7"/>
        <v>0.96675435807001819</v>
      </c>
      <c r="J13" s="5">
        <f t="shared" si="14"/>
        <v>91318.14886584846</v>
      </c>
      <c r="K13" s="5">
        <f t="shared" si="8"/>
        <v>3035.9304789027701</v>
      </c>
      <c r="L13" s="5">
        <f t="shared" si="9"/>
        <v>449000.91813198535</v>
      </c>
      <c r="M13" s="5">
        <f t="shared" si="0"/>
        <v>3951364.0527512161</v>
      </c>
      <c r="N13" s="33">
        <f t="shared" si="10"/>
        <v>43.270303897158428</v>
      </c>
      <c r="O13" s="4"/>
      <c r="Q13" s="27" t="s">
        <v>52</v>
      </c>
      <c r="R13" s="29">
        <f t="shared" si="1"/>
        <v>91318.14886584846</v>
      </c>
      <c r="S13" s="29">
        <f t="shared" si="2"/>
        <v>449000.91813198535</v>
      </c>
      <c r="T13" s="35">
        <f t="shared" si="3"/>
        <v>43.270303897158428</v>
      </c>
      <c r="U13" s="42">
        <v>0.95386474178345915</v>
      </c>
      <c r="V13" s="43">
        <f t="shared" si="15"/>
        <v>4.6135258216540853E-2</v>
      </c>
      <c r="W13" s="29">
        <f t="shared" si="11"/>
        <v>428286.14483450231</v>
      </c>
      <c r="X13" s="29">
        <f t="shared" si="4"/>
        <v>3204268.5143220718</v>
      </c>
      <c r="Y13" s="35">
        <f t="shared" si="12"/>
        <v>35.089065581359122</v>
      </c>
      <c r="Z13" s="36">
        <f t="shared" si="13"/>
        <v>8.1812383157993054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16453</v>
      </c>
      <c r="E14">
        <v>101</v>
      </c>
      <c r="F14" s="3">
        <f t="shared" si="5"/>
        <v>6.1386981097672159E-3</v>
      </c>
      <c r="G14" s="2">
        <v>0.5</v>
      </c>
      <c r="H14" s="3">
        <f t="shared" si="6"/>
        <v>3.0229565113286044E-2</v>
      </c>
      <c r="I14" s="3">
        <f t="shared" si="7"/>
        <v>0.96977043488671399</v>
      </c>
      <c r="J14" s="5">
        <f t="shared" si="14"/>
        <v>88282.218386945693</v>
      </c>
      <c r="K14" s="5">
        <f t="shared" si="8"/>
        <v>2668.7330690735134</v>
      </c>
      <c r="L14" s="5">
        <f t="shared" si="9"/>
        <v>434739.25926204474</v>
      </c>
      <c r="M14" s="5">
        <f t="shared" si="0"/>
        <v>3502363.1346192309</v>
      </c>
      <c r="N14" s="33">
        <f t="shared" si="10"/>
        <v>39.672350770210436</v>
      </c>
      <c r="O14" s="4"/>
      <c r="Q14" s="27" t="s">
        <v>54</v>
      </c>
      <c r="R14" s="29">
        <f t="shared" si="1"/>
        <v>88282.218386945693</v>
      </c>
      <c r="S14" s="29">
        <f t="shared" si="2"/>
        <v>434739.25926204474</v>
      </c>
      <c r="T14" s="35">
        <f t="shared" si="3"/>
        <v>39.672350770210436</v>
      </c>
      <c r="U14" s="42">
        <v>0.94210046609890041</v>
      </c>
      <c r="V14" s="43">
        <f t="shared" si="15"/>
        <v>5.7899533901099587E-2</v>
      </c>
      <c r="W14" s="29">
        <f t="shared" si="11"/>
        <v>409568.05878226308</v>
      </c>
      <c r="X14" s="29">
        <f t="shared" si="4"/>
        <v>2775982.3694875697</v>
      </c>
      <c r="Y14" s="35">
        <f t="shared" si="12"/>
        <v>31.444411119352374</v>
      </c>
      <c r="Z14" s="36">
        <f t="shared" si="13"/>
        <v>8.2279396508580618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14190</v>
      </c>
      <c r="E15">
        <v>112</v>
      </c>
      <c r="F15" s="3">
        <f t="shared" si="5"/>
        <v>7.8928823114869633E-3</v>
      </c>
      <c r="G15" s="2">
        <v>0.5</v>
      </c>
      <c r="H15" s="3">
        <f t="shared" si="6"/>
        <v>3.8700760193503804E-2</v>
      </c>
      <c r="I15" s="3">
        <f t="shared" si="7"/>
        <v>0.96129923980649623</v>
      </c>
      <c r="J15" s="5">
        <f t="shared" si="14"/>
        <v>85613.485317872182</v>
      </c>
      <c r="K15" s="5">
        <f t="shared" si="8"/>
        <v>3313.3069646170302</v>
      </c>
      <c r="L15" s="5">
        <f t="shared" si="9"/>
        <v>419784.15917781828</v>
      </c>
      <c r="M15" s="5">
        <f t="shared" si="0"/>
        <v>3067623.875357186</v>
      </c>
      <c r="N15" s="33">
        <f t="shared" si="10"/>
        <v>35.831082731505226</v>
      </c>
      <c r="O15" s="4"/>
      <c r="Q15" s="27" t="s">
        <v>56</v>
      </c>
      <c r="R15" s="29">
        <f t="shared" si="1"/>
        <v>85613.485317872182</v>
      </c>
      <c r="S15" s="29">
        <f t="shared" si="2"/>
        <v>419784.15917781828</v>
      </c>
      <c r="T15" s="35">
        <f t="shared" si="3"/>
        <v>35.831082731505226</v>
      </c>
      <c r="U15" s="42">
        <v>0.91645683631107144</v>
      </c>
      <c r="V15" s="43">
        <f t="shared" si="15"/>
        <v>8.3543163688928557E-2</v>
      </c>
      <c r="W15" s="29">
        <f t="shared" si="11"/>
        <v>384714.06245360657</v>
      </c>
      <c r="X15" s="29">
        <f t="shared" si="4"/>
        <v>2366414.3107053065</v>
      </c>
      <c r="Y15" s="35">
        <f t="shared" si="12"/>
        <v>27.640672516941759</v>
      </c>
      <c r="Z15" s="36">
        <f t="shared" si="13"/>
        <v>8.1904102145634674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12056</v>
      </c>
      <c r="E16">
        <v>133</v>
      </c>
      <c r="F16" s="3">
        <f t="shared" si="5"/>
        <v>1.1031851360318513E-2</v>
      </c>
      <c r="G16" s="2">
        <v>0.5</v>
      </c>
      <c r="H16" s="3">
        <f t="shared" si="6"/>
        <v>5.3678815030068203E-2</v>
      </c>
      <c r="I16" s="3">
        <f t="shared" si="7"/>
        <v>0.94632118496993178</v>
      </c>
      <c r="J16" s="5">
        <f t="shared" si="14"/>
        <v>82300.178353255149</v>
      </c>
      <c r="K16" s="5">
        <f t="shared" si="8"/>
        <v>4417.7760507660059</v>
      </c>
      <c r="L16" s="5">
        <f t="shared" si="9"/>
        <v>400456.45163936069</v>
      </c>
      <c r="M16" s="5">
        <f t="shared" si="0"/>
        <v>2647839.7161793676</v>
      </c>
      <c r="N16" s="33">
        <f t="shared" si="10"/>
        <v>32.172952345426353</v>
      </c>
      <c r="O16" s="4"/>
      <c r="Q16" s="27" t="s">
        <v>58</v>
      </c>
      <c r="R16" s="29">
        <f t="shared" si="1"/>
        <v>82300.178353255149</v>
      </c>
      <c r="S16" s="29">
        <f t="shared" si="2"/>
        <v>400456.45163936069</v>
      </c>
      <c r="T16" s="35">
        <f t="shared" si="3"/>
        <v>32.172952345426353</v>
      </c>
      <c r="U16" s="42">
        <v>0.8859396016463057</v>
      </c>
      <c r="V16" s="43">
        <f t="shared" si="15"/>
        <v>0.1140603983536943</v>
      </c>
      <c r="W16" s="29">
        <f t="shared" si="11"/>
        <v>354780.22924206831</v>
      </c>
      <c r="X16" s="29">
        <f t="shared" si="4"/>
        <v>1981700.2482516998</v>
      </c>
      <c r="Y16" s="35">
        <f t="shared" si="12"/>
        <v>24.078930178567703</v>
      </c>
      <c r="Z16" s="36">
        <f t="shared" si="13"/>
        <v>8.0940221668586503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9147</v>
      </c>
      <c r="E17">
        <v>172</v>
      </c>
      <c r="F17" s="3">
        <f t="shared" si="5"/>
        <v>1.8803979446813161E-2</v>
      </c>
      <c r="G17" s="2">
        <v>0.5</v>
      </c>
      <c r="H17" s="3">
        <f t="shared" si="6"/>
        <v>8.9798475514252893E-2</v>
      </c>
      <c r="I17" s="3">
        <f t="shared" si="7"/>
        <v>0.91020152448574709</v>
      </c>
      <c r="J17" s="5">
        <f t="shared" si="14"/>
        <v>77882.402302489136</v>
      </c>
      <c r="K17" s="5">
        <f t="shared" si="8"/>
        <v>6993.7209961512635</v>
      </c>
      <c r="L17" s="5">
        <f t="shared" si="9"/>
        <v>371927.70902206749</v>
      </c>
      <c r="M17" s="5">
        <f t="shared" si="0"/>
        <v>2247383.2645400069</v>
      </c>
      <c r="N17" s="33">
        <f t="shared" si="10"/>
        <v>28.856111240782568</v>
      </c>
      <c r="O17" s="4"/>
      <c r="Q17" s="27" t="s">
        <v>60</v>
      </c>
      <c r="R17" s="29">
        <f t="shared" si="1"/>
        <v>77882.402302489136</v>
      </c>
      <c r="S17" s="29">
        <f t="shared" si="2"/>
        <v>371927.70902206749</v>
      </c>
      <c r="T17" s="35">
        <f t="shared" si="3"/>
        <v>28.856111240782568</v>
      </c>
      <c r="U17" s="42">
        <v>0.85631920960893304</v>
      </c>
      <c r="V17" s="43">
        <f t="shared" si="15"/>
        <v>0.14368079039106696</v>
      </c>
      <c r="W17" s="29">
        <f t="shared" si="11"/>
        <v>318488.84182143805</v>
      </c>
      <c r="X17" s="29">
        <f t="shared" si="4"/>
        <v>1626920.0190096316</v>
      </c>
      <c r="Y17" s="35">
        <f t="shared" si="12"/>
        <v>20.889443197845928</v>
      </c>
      <c r="Z17" s="36">
        <f t="shared" si="13"/>
        <v>7.9666680429366394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7251</v>
      </c>
      <c r="E18">
        <v>150</v>
      </c>
      <c r="F18" s="3">
        <f t="shared" si="5"/>
        <v>2.0686801820438559E-2</v>
      </c>
      <c r="G18" s="2">
        <v>0.5</v>
      </c>
      <c r="H18" s="3">
        <f t="shared" si="6"/>
        <v>9.8347757671125094E-2</v>
      </c>
      <c r="I18" s="3">
        <f t="shared" si="7"/>
        <v>0.90165224232887486</v>
      </c>
      <c r="J18" s="5">
        <f t="shared" si="14"/>
        <v>70888.681306337865</v>
      </c>
      <c r="K18" s="5">
        <f t="shared" si="8"/>
        <v>6971.7428507413315</v>
      </c>
      <c r="L18" s="5">
        <f t="shared" si="9"/>
        <v>337014.04940483597</v>
      </c>
      <c r="M18" s="5">
        <f t="shared" si="0"/>
        <v>1875455.5555179394</v>
      </c>
      <c r="N18" s="33">
        <f t="shared" si="10"/>
        <v>26.456347063551071</v>
      </c>
      <c r="O18" s="4"/>
      <c r="Q18" s="27" t="s">
        <v>62</v>
      </c>
      <c r="R18" s="29">
        <f t="shared" si="1"/>
        <v>70888.681306337865</v>
      </c>
      <c r="S18" s="29">
        <f t="shared" si="2"/>
        <v>337014.04940483597</v>
      </c>
      <c r="T18" s="35">
        <f t="shared" si="3"/>
        <v>26.456347063551071</v>
      </c>
      <c r="U18" s="42">
        <v>0.77613843304153718</v>
      </c>
      <c r="V18" s="43">
        <f t="shared" si="15"/>
        <v>0.22386156695846282</v>
      </c>
      <c r="W18" s="29">
        <f t="shared" si="11"/>
        <v>261569.55621805257</v>
      </c>
      <c r="X18" s="29">
        <f t="shared" si="4"/>
        <v>1308431.1771881934</v>
      </c>
      <c r="Y18" s="35">
        <f t="shared" si="12"/>
        <v>18.457547144006639</v>
      </c>
      <c r="Z18" s="36">
        <f t="shared" si="13"/>
        <v>7.9987999195444317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4965</v>
      </c>
      <c r="E19">
        <v>159</v>
      </c>
      <c r="F19" s="3">
        <f t="shared" si="5"/>
        <v>3.2024169184290033E-2</v>
      </c>
      <c r="G19" s="2">
        <v>0.5</v>
      </c>
      <c r="H19" s="3">
        <f t="shared" si="6"/>
        <v>0.14825174825174825</v>
      </c>
      <c r="I19" s="3">
        <f t="shared" si="7"/>
        <v>0.85174825174825175</v>
      </c>
      <c r="J19" s="5">
        <f t="shared" si="14"/>
        <v>63916.93845559653</v>
      </c>
      <c r="K19" s="5">
        <f t="shared" si="8"/>
        <v>9475.7978689415831</v>
      </c>
      <c r="L19" s="5">
        <f t="shared" si="9"/>
        <v>295895.19760562869</v>
      </c>
      <c r="M19" s="5">
        <f t="shared" si="0"/>
        <v>1538441.5061131034</v>
      </c>
      <c r="N19" s="33">
        <f t="shared" si="10"/>
        <v>24.069386664723744</v>
      </c>
      <c r="O19" s="4"/>
      <c r="Q19" s="27" t="s">
        <v>64</v>
      </c>
      <c r="R19" s="29">
        <f t="shared" si="1"/>
        <v>63916.93845559653</v>
      </c>
      <c r="S19" s="29">
        <f t="shared" si="2"/>
        <v>295895.19760562869</v>
      </c>
      <c r="T19" s="35">
        <f t="shared" si="3"/>
        <v>24.069386664723744</v>
      </c>
      <c r="U19" s="42">
        <v>0.73716277889453141</v>
      </c>
      <c r="V19" s="43">
        <f t="shared" si="15"/>
        <v>0.26283722110546859</v>
      </c>
      <c r="W19" s="29">
        <f t="shared" si="11"/>
        <v>218122.92612851175</v>
      </c>
      <c r="X19" s="29">
        <f t="shared" si="4"/>
        <v>1046861.6209701409</v>
      </c>
      <c r="Y19" s="35">
        <f t="shared" si="12"/>
        <v>16.378469405217238</v>
      </c>
      <c r="Z19" s="36">
        <f t="shared" si="13"/>
        <v>7.6909172595065058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3295</v>
      </c>
      <c r="E20">
        <v>134</v>
      </c>
      <c r="F20" s="3">
        <f t="shared" si="5"/>
        <v>4.0667678300455236E-2</v>
      </c>
      <c r="G20" s="2">
        <v>0.5</v>
      </c>
      <c r="H20" s="3">
        <f t="shared" si="6"/>
        <v>0.18457300275482091</v>
      </c>
      <c r="I20" s="3">
        <f t="shared" si="7"/>
        <v>0.81542699724517909</v>
      </c>
      <c r="J20" s="5">
        <f t="shared" si="14"/>
        <v>54441.140586654947</v>
      </c>
      <c r="K20" s="5">
        <f t="shared" si="8"/>
        <v>10048.364791476257</v>
      </c>
      <c r="L20" s="5">
        <f t="shared" si="9"/>
        <v>247084.79095458408</v>
      </c>
      <c r="M20" s="5">
        <f t="shared" si="0"/>
        <v>1242546.3085074746</v>
      </c>
      <c r="N20" s="33">
        <f t="shared" si="10"/>
        <v>22.82366414659684</v>
      </c>
      <c r="O20" s="4"/>
      <c r="Q20" s="27" t="s">
        <v>66</v>
      </c>
      <c r="R20" s="29">
        <f t="shared" si="1"/>
        <v>54441.140586654947</v>
      </c>
      <c r="S20" s="29">
        <f t="shared" si="2"/>
        <v>247084.79095458408</v>
      </c>
      <c r="T20" s="35">
        <f t="shared" si="3"/>
        <v>22.82366414659684</v>
      </c>
      <c r="U20" s="42">
        <v>0.7271372759570951</v>
      </c>
      <c r="V20" s="43">
        <f t="shared" si="15"/>
        <v>0.2728627240429049</v>
      </c>
      <c r="W20" s="29">
        <f t="shared" si="11"/>
        <v>179664.56182514457</v>
      </c>
      <c r="X20" s="29">
        <f t="shared" si="4"/>
        <v>828738.69484162913</v>
      </c>
      <c r="Y20" s="35">
        <f t="shared" si="12"/>
        <v>15.222654887667366</v>
      </c>
      <c r="Z20" s="36">
        <f t="shared" si="13"/>
        <v>7.6010092589294747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2016</v>
      </c>
      <c r="E21">
        <v>94</v>
      </c>
      <c r="F21" s="3">
        <f t="shared" si="5"/>
        <v>4.6626984126984128E-2</v>
      </c>
      <c r="G21" s="2">
        <v>0.5</v>
      </c>
      <c r="H21" s="3">
        <f t="shared" si="6"/>
        <v>0.20879609062638829</v>
      </c>
      <c r="I21" s="3">
        <f t="shared" si="7"/>
        <v>0.79120390937361174</v>
      </c>
      <c r="J21" s="5">
        <f t="shared" si="14"/>
        <v>44392.775795178692</v>
      </c>
      <c r="K21" s="5">
        <f t="shared" si="8"/>
        <v>9269.0380380870665</v>
      </c>
      <c r="L21" s="5">
        <f t="shared" si="9"/>
        <v>198791.28388067579</v>
      </c>
      <c r="M21" s="5">
        <f>L21+M22</f>
        <v>995461.51755289047</v>
      </c>
      <c r="N21" s="33">
        <f t="shared" si="10"/>
        <v>22.423952990590042</v>
      </c>
      <c r="O21" s="4"/>
      <c r="Q21" s="27" t="s">
        <v>68</v>
      </c>
      <c r="R21" s="29">
        <f t="shared" si="1"/>
        <v>44392.775795178692</v>
      </c>
      <c r="S21" s="29">
        <f t="shared" si="2"/>
        <v>198791.28388067579</v>
      </c>
      <c r="T21" s="35">
        <f t="shared" si="3"/>
        <v>22.423952990590042</v>
      </c>
      <c r="U21" s="42">
        <v>0.68635947845240242</v>
      </c>
      <c r="V21" s="43">
        <f t="shared" si="15"/>
        <v>0.31364052154759758</v>
      </c>
      <c r="W21" s="29">
        <f t="shared" si="11"/>
        <v>136442.28192522412</v>
      </c>
      <c r="X21" s="29">
        <f>X22+W21</f>
        <v>649074.13301648456</v>
      </c>
      <c r="Y21" s="35">
        <f t="shared" si="12"/>
        <v>14.621165750283579</v>
      </c>
      <c r="Z21" s="36">
        <f t="shared" si="13"/>
        <v>7.8027872403064631</v>
      </c>
    </row>
    <row r="22" spans="1:26" s="2" customFormat="1" x14ac:dyDescent="0.25">
      <c r="A22" s="12">
        <v>19</v>
      </c>
      <c r="B22" s="13" t="s">
        <v>69</v>
      </c>
      <c r="C22" s="12"/>
      <c r="D22">
        <v>1996</v>
      </c>
      <c r="E22">
        <v>88</v>
      </c>
      <c r="F22" s="17">
        <f t="shared" si="5"/>
        <v>4.4088176352705413E-2</v>
      </c>
      <c r="G22" s="12"/>
      <c r="H22" s="17">
        <v>1</v>
      </c>
      <c r="I22" s="17">
        <f t="shared" si="7"/>
        <v>0</v>
      </c>
      <c r="J22" s="21">
        <f t="shared" si="14"/>
        <v>35123.737757091629</v>
      </c>
      <c r="K22" s="21">
        <f t="shared" si="8"/>
        <v>35123.737757091629</v>
      </c>
      <c r="L22" s="21">
        <f>K22/F22</f>
        <v>796670.23367221467</v>
      </c>
      <c r="M22" s="21">
        <f>L22</f>
        <v>796670.23367221467</v>
      </c>
      <c r="N22" s="34">
        <f t="shared" si="10"/>
        <v>22.681818181818183</v>
      </c>
      <c r="O22" s="4"/>
      <c r="Q22" s="30" t="s">
        <v>69</v>
      </c>
      <c r="R22" s="31">
        <f t="shared" si="1"/>
        <v>35123.737757091629</v>
      </c>
      <c r="S22" s="31">
        <f t="shared" si="2"/>
        <v>796670.23367221467</v>
      </c>
      <c r="T22" s="38">
        <f t="shared" si="3"/>
        <v>22.681818181818183</v>
      </c>
      <c r="U22" s="44">
        <v>0.64346806172022719</v>
      </c>
      <c r="V22" s="45">
        <f t="shared" si="15"/>
        <v>0.35653193827977281</v>
      </c>
      <c r="W22" s="31">
        <f t="shared" si="11"/>
        <v>512631.85109126044</v>
      </c>
      <c r="X22" s="31">
        <f>W22</f>
        <v>512631.85109126044</v>
      </c>
      <c r="Y22" s="38">
        <f t="shared" si="12"/>
        <v>14.595025581745153</v>
      </c>
      <c r="Z22" s="37">
        <f t="shared" si="13"/>
        <v>8.0867926000730304</v>
      </c>
    </row>
    <row r="23" spans="1:26" s="2" customFormat="1" ht="13.2" x14ac:dyDescent="0.25">
      <c r="B23" s="2" t="s">
        <v>70</v>
      </c>
      <c r="D23" s="25">
        <f>SUM(D4:D22)</f>
        <v>199863</v>
      </c>
      <c r="E23" s="25">
        <f>SUM(E4:E22)</f>
        <v>1525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1" t="s">
        <v>88</v>
      </c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Q26" s="63" t="s">
        <v>91</v>
      </c>
      <c r="R26" s="64"/>
      <c r="S26" s="64"/>
      <c r="T26" s="64"/>
      <c r="U26" s="64"/>
      <c r="V26" s="64"/>
      <c r="W26" s="64"/>
      <c r="X26" s="64"/>
      <c r="Y26" s="64"/>
      <c r="Z26" s="65"/>
    </row>
    <row r="27" spans="1:26" s="9" customFormat="1" ht="14.25" customHeight="1" x14ac:dyDescent="0.35">
      <c r="A27" s="7"/>
      <c r="B27" s="59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0" t="s">
        <v>14</v>
      </c>
      <c r="S27" s="70"/>
      <c r="T27" s="70"/>
      <c r="U27" s="67" t="s">
        <v>15</v>
      </c>
      <c r="V27" s="71" t="s">
        <v>16</v>
      </c>
      <c r="W27" s="72" t="s">
        <v>17</v>
      </c>
      <c r="X27" s="72" t="s">
        <v>18</v>
      </c>
      <c r="Y27" s="73" t="s">
        <v>19</v>
      </c>
      <c r="Z27" s="73" t="s">
        <v>20</v>
      </c>
    </row>
    <row r="28" spans="1:26" s="10" customFormat="1" ht="32.549999999999997" customHeight="1" thickBot="1" x14ac:dyDescent="0.35">
      <c r="B28" s="60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7"/>
      <c r="V28" s="71"/>
      <c r="W28" s="72"/>
      <c r="X28" s="72"/>
      <c r="Y28" s="73"/>
      <c r="Z28" s="73"/>
    </row>
    <row r="29" spans="1:26" s="2" customFormat="1" x14ac:dyDescent="0.25">
      <c r="A29" s="2">
        <v>1</v>
      </c>
      <c r="B29" s="1">
        <v>0</v>
      </c>
      <c r="C29" s="1">
        <v>1</v>
      </c>
      <c r="D29">
        <v>2146</v>
      </c>
      <c r="E29">
        <v>15</v>
      </c>
      <c r="F29" s="3">
        <f>E29/D29</f>
        <v>6.9897483690587138E-3</v>
      </c>
      <c r="G29" s="2">
        <v>0.3</v>
      </c>
      <c r="H29" s="18">
        <f>C29*F29/(1+(1-G29)*C29*F29)</f>
        <v>6.9557152793878977E-3</v>
      </c>
      <c r="I29" s="18">
        <f>1-H29</f>
        <v>0.99304428472061212</v>
      </c>
      <c r="J29" s="19">
        <v>100000</v>
      </c>
      <c r="K29" s="20">
        <f>J29*H29</f>
        <v>695.57152793878981</v>
      </c>
      <c r="L29" s="20">
        <f>C29*(J30+G29*K29)</f>
        <v>99513.099930442855</v>
      </c>
      <c r="M29" s="5">
        <f t="shared" ref="M29:M45" si="16">L29+M30</f>
        <v>8274285.2197738159</v>
      </c>
      <c r="N29" s="32">
        <f>M29/J29</f>
        <v>82.742852197738159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99513.099930442855</v>
      </c>
      <c r="T29" s="35">
        <f t="shared" ref="T29:T47" si="19">N29</f>
        <v>82.742852197738159</v>
      </c>
      <c r="U29" s="42">
        <v>0.95864674002964168</v>
      </c>
      <c r="V29" s="43">
        <f>1-U29</f>
        <v>4.1353259970358325E-2</v>
      </c>
      <c r="W29" s="29">
        <f>S29*U29</f>
        <v>95397.908838563002</v>
      </c>
      <c r="X29" s="29">
        <f t="shared" ref="X29:X45" si="20">X30+W29</f>
        <v>7225638.4776118286</v>
      </c>
      <c r="Y29" s="40">
        <f>X29/R29</f>
        <v>72.256384776118281</v>
      </c>
      <c r="Z29" s="36">
        <f>T29-Y29</f>
        <v>10.486467421619878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8813</v>
      </c>
      <c r="E30">
        <v>5</v>
      </c>
      <c r="F30" s="3">
        <f t="shared" ref="F30:F47" si="21">E30/D30</f>
        <v>5.6734369681152839E-4</v>
      </c>
      <c r="G30" s="2">
        <v>0.4</v>
      </c>
      <c r="H30" s="3">
        <f t="shared" ref="H30:H46" si="22">C30*F30/(1+(1-G30)*C30*F30)</f>
        <v>2.2662889518413596E-3</v>
      </c>
      <c r="I30" s="3">
        <f t="shared" ref="I30:I47" si="23">1-H30</f>
        <v>0.99773371104815867</v>
      </c>
      <c r="J30" s="5">
        <f>I29*J29</f>
        <v>99304.42847206122</v>
      </c>
      <c r="K30" s="5">
        <f t="shared" ref="K30:K47" si="24">J30*H30</f>
        <v>225.05252911515288</v>
      </c>
      <c r="L30" s="5">
        <f t="shared" ref="L30:L46" si="25">C30*(J31+G30*K30)</f>
        <v>396677.58781836851</v>
      </c>
      <c r="M30" s="5">
        <f t="shared" si="16"/>
        <v>8174772.1198433731</v>
      </c>
      <c r="N30" s="33">
        <f t="shared" ref="N30:N47" si="26">M30/J30</f>
        <v>82.320317891394964</v>
      </c>
      <c r="O30" s="4"/>
      <c r="Q30" s="27" t="s">
        <v>36</v>
      </c>
      <c r="R30" s="29">
        <f t="shared" si="17"/>
        <v>99304.42847206122</v>
      </c>
      <c r="S30" s="29">
        <f t="shared" si="18"/>
        <v>396677.58781836851</v>
      </c>
      <c r="T30" s="35">
        <f t="shared" si="19"/>
        <v>82.320317891394964</v>
      </c>
      <c r="U30" s="42">
        <v>0.95864674002964168</v>
      </c>
      <c r="V30" s="43">
        <f>1-U30</f>
        <v>4.1353259970358325E-2</v>
      </c>
      <c r="W30" s="29">
        <f t="shared" ref="W30:W47" si="27">S30*U30</f>
        <v>380273.67640490085</v>
      </c>
      <c r="X30" s="29">
        <f t="shared" si="20"/>
        <v>7130240.5687732659</v>
      </c>
      <c r="Y30" s="35">
        <f t="shared" ref="Y30:Y47" si="28">X30/R30</f>
        <v>71.801838835206851</v>
      </c>
      <c r="Z30" s="36">
        <f t="shared" ref="Z30:Z47" si="29">T30-Y30</f>
        <v>10.518479056188113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11306</v>
      </c>
      <c r="E31"/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99079.375942946062</v>
      </c>
      <c r="K31" s="5">
        <f t="shared" si="24"/>
        <v>0</v>
      </c>
      <c r="L31" s="5">
        <f t="shared" si="25"/>
        <v>495396.87971473031</v>
      </c>
      <c r="M31" s="5">
        <f t="shared" si="16"/>
        <v>7778094.5320250047</v>
      </c>
      <c r="N31" s="33">
        <f t="shared" si="26"/>
        <v>78.503668982573615</v>
      </c>
      <c r="O31" s="4"/>
      <c r="Q31" s="27" t="s">
        <v>38</v>
      </c>
      <c r="R31" s="29">
        <f t="shared" si="17"/>
        <v>99079.375942946062</v>
      </c>
      <c r="S31" s="29">
        <f t="shared" si="18"/>
        <v>495396.87971473031</v>
      </c>
      <c r="T31" s="35">
        <f t="shared" si="19"/>
        <v>78.503668982573615</v>
      </c>
      <c r="U31" s="42">
        <v>0.95864674002964168</v>
      </c>
      <c r="V31" s="43">
        <f>1-U31</f>
        <v>4.1353259970358325E-2</v>
      </c>
      <c r="W31" s="29">
        <f t="shared" si="27"/>
        <v>474910.60375938274</v>
      </c>
      <c r="X31" s="29">
        <f t="shared" si="20"/>
        <v>6749966.8923683651</v>
      </c>
      <c r="Y31" s="35">
        <f t="shared" si="28"/>
        <v>68.126861197180645</v>
      </c>
      <c r="Z31" s="36">
        <f t="shared" si="29"/>
        <v>10.37680778539297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12132</v>
      </c>
      <c r="E32">
        <v>4</v>
      </c>
      <c r="F32" s="3">
        <f t="shared" si="21"/>
        <v>3.297065611605671E-4</v>
      </c>
      <c r="G32" s="2">
        <v>0.5</v>
      </c>
      <c r="H32" s="3">
        <f t="shared" si="22"/>
        <v>1.6471750947125679E-3</v>
      </c>
      <c r="I32" s="3">
        <f t="shared" si="23"/>
        <v>0.99835282490528743</v>
      </c>
      <c r="J32" s="5">
        <f t="shared" si="30"/>
        <v>99079.375942946062</v>
      </c>
      <c r="K32" s="5">
        <f t="shared" si="24"/>
        <v>163.2010804528843</v>
      </c>
      <c r="L32" s="5">
        <f t="shared" si="25"/>
        <v>494988.8770135981</v>
      </c>
      <c r="M32" s="5">
        <f t="shared" si="16"/>
        <v>7282697.6523102745</v>
      </c>
      <c r="N32" s="33">
        <f t="shared" si="26"/>
        <v>73.503668982573615</v>
      </c>
      <c r="O32" s="4"/>
      <c r="Q32" s="27" t="s">
        <v>40</v>
      </c>
      <c r="R32" s="29">
        <f t="shared" si="17"/>
        <v>99079.375942946062</v>
      </c>
      <c r="S32" s="29">
        <f t="shared" si="18"/>
        <v>494988.8770135981</v>
      </c>
      <c r="T32" s="35">
        <f t="shared" si="19"/>
        <v>73.503668982573615</v>
      </c>
      <c r="U32" s="42">
        <v>0.95864674002964168</v>
      </c>
      <c r="V32" s="43">
        <f>1-U32</f>
        <v>4.1353259970358325E-2</v>
      </c>
      <c r="W32" s="29">
        <f t="shared" si="27"/>
        <v>474519.47330001905</v>
      </c>
      <c r="X32" s="29">
        <f t="shared" si="20"/>
        <v>6275056.2886089822</v>
      </c>
      <c r="Y32" s="35">
        <f t="shared" si="28"/>
        <v>63.333627497032431</v>
      </c>
      <c r="Z32" s="36">
        <f t="shared" si="29"/>
        <v>10.170041485541184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13812</v>
      </c>
      <c r="E33">
        <v>10</v>
      </c>
      <c r="F33" s="3">
        <f t="shared" si="21"/>
        <v>7.2400810889081959E-4</v>
      </c>
      <c r="G33" s="2">
        <v>0.5</v>
      </c>
      <c r="H33" s="3">
        <f t="shared" si="22"/>
        <v>3.6135000361350003E-3</v>
      </c>
      <c r="I33" s="3">
        <f t="shared" si="23"/>
        <v>0.99638649996386497</v>
      </c>
      <c r="J33" s="5">
        <f t="shared" si="30"/>
        <v>98916.174862493179</v>
      </c>
      <c r="K33" s="5">
        <f t="shared" si="24"/>
        <v>357.43360143995511</v>
      </c>
      <c r="L33" s="5">
        <f t="shared" si="25"/>
        <v>493687.29030886601</v>
      </c>
      <c r="M33" s="5">
        <f t="shared" si="16"/>
        <v>6787708.775296676</v>
      </c>
      <c r="N33" s="33">
        <f t="shared" si="26"/>
        <v>68.62081742174631</v>
      </c>
      <c r="O33" s="4"/>
      <c r="Q33" s="27" t="s">
        <v>42</v>
      </c>
      <c r="R33" s="29">
        <f t="shared" si="17"/>
        <v>98916.174862493179</v>
      </c>
      <c r="S33" s="29">
        <f t="shared" si="18"/>
        <v>493687.29030886601</v>
      </c>
      <c r="T33" s="35">
        <f t="shared" si="19"/>
        <v>68.62081742174631</v>
      </c>
      <c r="U33" s="42">
        <v>0.95864674002964168</v>
      </c>
      <c r="V33" s="43">
        <f>1-U33</f>
        <v>4.1353259970358325E-2</v>
      </c>
      <c r="W33" s="29">
        <f t="shared" si="27"/>
        <v>473271.71144866169</v>
      </c>
      <c r="X33" s="29">
        <f t="shared" si="20"/>
        <v>5800536.8153089629</v>
      </c>
      <c r="Y33" s="35">
        <f t="shared" si="28"/>
        <v>58.640933329382086</v>
      </c>
      <c r="Z33" s="36">
        <f t="shared" si="29"/>
        <v>9.9798840923642231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14854</v>
      </c>
      <c r="E34">
        <v>5</v>
      </c>
      <c r="F34" s="3">
        <f t="shared" si="21"/>
        <v>3.3660966742964858E-4</v>
      </c>
      <c r="G34" s="2">
        <v>0.5</v>
      </c>
      <c r="H34" s="3">
        <f t="shared" si="22"/>
        <v>1.6816332021659434E-3</v>
      </c>
      <c r="I34" s="3">
        <f t="shared" si="23"/>
        <v>0.99831836679783403</v>
      </c>
      <c r="J34" s="5">
        <f t="shared" si="30"/>
        <v>98558.741261053219</v>
      </c>
      <c r="K34" s="5">
        <f t="shared" si="24"/>
        <v>165.7396516682696</v>
      </c>
      <c r="L34" s="5">
        <f t="shared" si="25"/>
        <v>492379.35717609536</v>
      </c>
      <c r="M34" s="5">
        <f t="shared" si="16"/>
        <v>6294021.4849878103</v>
      </c>
      <c r="N34" s="33">
        <f t="shared" si="26"/>
        <v>63.860611493777014</v>
      </c>
      <c r="O34" s="4"/>
      <c r="Q34" s="27" t="s">
        <v>44</v>
      </c>
      <c r="R34" s="29">
        <f t="shared" si="17"/>
        <v>98558.741261053219</v>
      </c>
      <c r="S34" s="29">
        <f t="shared" si="18"/>
        <v>492379.35717609536</v>
      </c>
      <c r="T34" s="35">
        <f t="shared" si="19"/>
        <v>63.860611493777014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477204.33236421034</v>
      </c>
      <c r="X34" s="29">
        <f t="shared" si="20"/>
        <v>5327265.103860301</v>
      </c>
      <c r="Y34" s="35">
        <f t="shared" si="28"/>
        <v>54.051675535810034</v>
      </c>
      <c r="Z34" s="36">
        <f t="shared" si="29"/>
        <v>9.8089359579669804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13965</v>
      </c>
      <c r="E35">
        <v>9</v>
      </c>
      <c r="F35" s="3">
        <f t="shared" si="21"/>
        <v>6.4446831364124593E-4</v>
      </c>
      <c r="G35" s="2">
        <v>0.5</v>
      </c>
      <c r="H35" s="3">
        <f t="shared" si="22"/>
        <v>3.2171581769436996E-3</v>
      </c>
      <c r="I35" s="3">
        <f t="shared" si="23"/>
        <v>0.99678284182305632</v>
      </c>
      <c r="J35" s="5">
        <f t="shared" si="30"/>
        <v>98393.001609384941</v>
      </c>
      <c r="K35" s="5">
        <f t="shared" si="24"/>
        <v>316.54584968166733</v>
      </c>
      <c r="L35" s="5">
        <f t="shared" si="25"/>
        <v>491173.64342272049</v>
      </c>
      <c r="M35" s="5">
        <f t="shared" si="16"/>
        <v>5801642.127811715</v>
      </c>
      <c r="N35" s="33">
        <f t="shared" si="26"/>
        <v>58.963971348734027</v>
      </c>
      <c r="O35" s="4"/>
      <c r="Q35" s="27" t="s">
        <v>46</v>
      </c>
      <c r="R35" s="29">
        <f t="shared" si="17"/>
        <v>98393.001609384941</v>
      </c>
      <c r="S35" s="29">
        <f t="shared" si="18"/>
        <v>491173.64342272049</v>
      </c>
      <c r="T35" s="35">
        <f t="shared" si="19"/>
        <v>58.963971348734027</v>
      </c>
      <c r="U35" s="42">
        <v>0.96192878092594225</v>
      </c>
      <c r="V35" s="43">
        <f t="shared" si="31"/>
        <v>3.8071219074057749E-2</v>
      </c>
      <c r="W35" s="29">
        <f t="shared" si="27"/>
        <v>472474.06404057099</v>
      </c>
      <c r="X35" s="29">
        <f t="shared" si="20"/>
        <v>4850060.771496091</v>
      </c>
      <c r="Y35" s="35">
        <f t="shared" si="28"/>
        <v>49.2927412739229</v>
      </c>
      <c r="Z35" s="36">
        <f t="shared" si="29"/>
        <v>9.6712300748111275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15245</v>
      </c>
      <c r="E36">
        <v>23</v>
      </c>
      <c r="F36" s="3">
        <f t="shared" si="21"/>
        <v>1.508691374221056E-3</v>
      </c>
      <c r="G36" s="2">
        <v>0.5</v>
      </c>
      <c r="H36" s="3">
        <f t="shared" si="22"/>
        <v>7.5151119098186567E-3</v>
      </c>
      <c r="I36" s="3">
        <f t="shared" si="23"/>
        <v>0.99248488809018132</v>
      </c>
      <c r="J36" s="5">
        <f t="shared" si="30"/>
        <v>98076.455759703269</v>
      </c>
      <c r="K36" s="5">
        <f t="shared" si="24"/>
        <v>737.05554075254861</v>
      </c>
      <c r="L36" s="5">
        <f t="shared" si="25"/>
        <v>488539.63994663494</v>
      </c>
      <c r="M36" s="5">
        <f t="shared" si="16"/>
        <v>5310468.484388995</v>
      </c>
      <c r="N36" s="33">
        <f t="shared" si="26"/>
        <v>54.146211170193105</v>
      </c>
      <c r="O36" s="4"/>
      <c r="Q36" s="27" t="s">
        <v>48</v>
      </c>
      <c r="R36" s="29">
        <f t="shared" si="17"/>
        <v>98076.455759703269</v>
      </c>
      <c r="S36" s="29">
        <f t="shared" si="18"/>
        <v>488539.63994663494</v>
      </c>
      <c r="T36" s="35">
        <f t="shared" si="19"/>
        <v>54.146211170193105</v>
      </c>
      <c r="U36" s="42">
        <v>0.95558309086652893</v>
      </c>
      <c r="V36" s="43">
        <f t="shared" si="31"/>
        <v>4.4416909133471072E-2</v>
      </c>
      <c r="W36" s="29">
        <f t="shared" si="27"/>
        <v>466840.21915102657</v>
      </c>
      <c r="X36" s="29">
        <f t="shared" si="20"/>
        <v>4377586.7074555205</v>
      </c>
      <c r="Y36" s="35">
        <f t="shared" si="28"/>
        <v>44.634430083617907</v>
      </c>
      <c r="Z36" s="36">
        <f t="shared" si="29"/>
        <v>9.5117810865751977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16968</v>
      </c>
      <c r="E37">
        <v>28</v>
      </c>
      <c r="F37" s="3">
        <f t="shared" si="21"/>
        <v>1.6501650165016502E-3</v>
      </c>
      <c r="G37" s="2">
        <v>0.5</v>
      </c>
      <c r="H37" s="3">
        <f t="shared" si="22"/>
        <v>8.2169268693508615E-3</v>
      </c>
      <c r="I37" s="3">
        <f t="shared" si="23"/>
        <v>0.99178307313064917</v>
      </c>
      <c r="J37" s="5">
        <f t="shared" si="30"/>
        <v>97339.400218950715</v>
      </c>
      <c r="K37" s="5">
        <f t="shared" si="24"/>
        <v>799.83073310559325</v>
      </c>
      <c r="L37" s="5">
        <f t="shared" si="25"/>
        <v>484697.42426198965</v>
      </c>
      <c r="M37" s="5">
        <f t="shared" si="16"/>
        <v>4821928.8444423601</v>
      </c>
      <c r="N37" s="33">
        <f t="shared" si="26"/>
        <v>49.537277131317204</v>
      </c>
      <c r="O37" s="4"/>
      <c r="Q37" s="27" t="s">
        <v>50</v>
      </c>
      <c r="R37" s="29">
        <f t="shared" si="17"/>
        <v>97339.400218950715</v>
      </c>
      <c r="S37" s="29">
        <f t="shared" si="18"/>
        <v>484697.42426198965</v>
      </c>
      <c r="T37" s="35">
        <f t="shared" si="19"/>
        <v>49.537277131317204</v>
      </c>
      <c r="U37" s="42">
        <v>0.95343645724036619</v>
      </c>
      <c r="V37" s="43">
        <f t="shared" si="31"/>
        <v>4.6563542759633814E-2</v>
      </c>
      <c r="W37" s="29">
        <f t="shared" si="27"/>
        <v>462128.19502188213</v>
      </c>
      <c r="X37" s="29">
        <f t="shared" si="20"/>
        <v>3910746.4883044939</v>
      </c>
      <c r="Y37" s="35">
        <f t="shared" si="28"/>
        <v>40.176398041367037</v>
      </c>
      <c r="Z37" s="36">
        <f t="shared" si="29"/>
        <v>9.360879089950167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18170</v>
      </c>
      <c r="E38">
        <v>30</v>
      </c>
      <c r="F38" s="3">
        <f t="shared" si="21"/>
        <v>1.6510731975784259E-3</v>
      </c>
      <c r="G38" s="2">
        <v>0.5</v>
      </c>
      <c r="H38" s="3">
        <f t="shared" si="22"/>
        <v>8.2214305289120305E-3</v>
      </c>
      <c r="I38" s="3">
        <f t="shared" si="23"/>
        <v>0.991778569471088</v>
      </c>
      <c r="J38" s="5">
        <f t="shared" si="30"/>
        <v>96539.569485845132</v>
      </c>
      <c r="K38" s="5">
        <f t="shared" si="24"/>
        <v>793.69336381895141</v>
      </c>
      <c r="L38" s="5">
        <f t="shared" si="25"/>
        <v>480713.61401967827</v>
      </c>
      <c r="M38" s="5">
        <f t="shared" si="16"/>
        <v>4337231.4201803701</v>
      </c>
      <c r="N38" s="33">
        <f t="shared" si="26"/>
        <v>44.926981167202179</v>
      </c>
      <c r="O38" s="4"/>
      <c r="Q38" s="27" t="s">
        <v>52</v>
      </c>
      <c r="R38" s="29">
        <f t="shared" si="17"/>
        <v>96539.569485845132</v>
      </c>
      <c r="S38" s="29">
        <f t="shared" si="18"/>
        <v>480713.61401967827</v>
      </c>
      <c r="T38" s="35">
        <f t="shared" si="19"/>
        <v>44.926981167202179</v>
      </c>
      <c r="U38" s="42">
        <v>0.93748024841036759</v>
      </c>
      <c r="V38" s="43">
        <f t="shared" si="31"/>
        <v>6.2519751589632411E-2</v>
      </c>
      <c r="W38" s="29">
        <f t="shared" si="27"/>
        <v>450659.51828541356</v>
      </c>
      <c r="X38" s="29">
        <f t="shared" si="20"/>
        <v>3448618.2932826118</v>
      </c>
      <c r="Y38" s="35">
        <f t="shared" si="28"/>
        <v>35.722329316874117</v>
      </c>
      <c r="Z38" s="36">
        <f t="shared" si="29"/>
        <v>9.2046518503280623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18512</v>
      </c>
      <c r="E39">
        <v>36</v>
      </c>
      <c r="F39" s="3">
        <f t="shared" si="21"/>
        <v>1.9446845289541918E-3</v>
      </c>
      <c r="G39" s="2">
        <v>0.5</v>
      </c>
      <c r="H39" s="3">
        <f t="shared" si="22"/>
        <v>9.6763788839909683E-3</v>
      </c>
      <c r="I39" s="3">
        <f t="shared" si="23"/>
        <v>0.99032362111600902</v>
      </c>
      <c r="J39" s="5">
        <f t="shared" si="30"/>
        <v>95745.87612202618</v>
      </c>
      <c r="K39" s="5">
        <f t="shared" si="24"/>
        <v>926.47337393638918</v>
      </c>
      <c r="L39" s="5">
        <f t="shared" si="25"/>
        <v>476413.19717528997</v>
      </c>
      <c r="M39" s="5">
        <f t="shared" si="16"/>
        <v>3856517.8061606917</v>
      </c>
      <c r="N39" s="33">
        <f t="shared" si="26"/>
        <v>40.278683138745713</v>
      </c>
      <c r="O39" s="4"/>
      <c r="Q39" s="27" t="s">
        <v>54</v>
      </c>
      <c r="R39" s="29">
        <f t="shared" si="17"/>
        <v>95745.87612202618</v>
      </c>
      <c r="S39" s="29">
        <f t="shared" si="18"/>
        <v>476413.19717528997</v>
      </c>
      <c r="T39" s="35">
        <f t="shared" si="19"/>
        <v>40.278683138745713</v>
      </c>
      <c r="U39" s="42">
        <v>0.91788799906018037</v>
      </c>
      <c r="V39" s="43">
        <f t="shared" si="31"/>
        <v>8.2112000939819629E-2</v>
      </c>
      <c r="W39" s="29">
        <f t="shared" si="27"/>
        <v>437293.9562810901</v>
      </c>
      <c r="X39" s="29">
        <f t="shared" si="20"/>
        <v>2997958.774997198</v>
      </c>
      <c r="Y39" s="35">
        <f t="shared" si="28"/>
        <v>31.311622979733983</v>
      </c>
      <c r="Z39" s="36">
        <f t="shared" si="29"/>
        <v>8.96706015901173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16052</v>
      </c>
      <c r="E40">
        <v>40</v>
      </c>
      <c r="F40" s="3">
        <f t="shared" si="21"/>
        <v>2.4919013207076999E-3</v>
      </c>
      <c r="G40" s="2">
        <v>0.5</v>
      </c>
      <c r="H40" s="3">
        <f t="shared" si="22"/>
        <v>1.2382367508667657E-2</v>
      </c>
      <c r="I40" s="3">
        <f t="shared" si="23"/>
        <v>0.98761763249133239</v>
      </c>
      <c r="J40" s="5">
        <f t="shared" si="30"/>
        <v>94819.402748089793</v>
      </c>
      <c r="K40" s="5">
        <f t="shared" si="24"/>
        <v>1174.0886917792197</v>
      </c>
      <c r="L40" s="5">
        <f t="shared" si="25"/>
        <v>471161.79201100091</v>
      </c>
      <c r="M40" s="5">
        <f t="shared" si="16"/>
        <v>3380104.6089854017</v>
      </c>
      <c r="N40" s="33">
        <f t="shared" si="26"/>
        <v>35.64781585859015</v>
      </c>
      <c r="O40" s="4"/>
      <c r="Q40" s="27" t="s">
        <v>56</v>
      </c>
      <c r="R40" s="29">
        <f t="shared" si="17"/>
        <v>94819.402748089793</v>
      </c>
      <c r="S40" s="29">
        <f t="shared" si="18"/>
        <v>471161.79201100091</v>
      </c>
      <c r="T40" s="35">
        <f t="shared" si="19"/>
        <v>35.64781585859015</v>
      </c>
      <c r="U40" s="42">
        <v>0.89571782863194893</v>
      </c>
      <c r="V40" s="43">
        <f t="shared" si="31"/>
        <v>0.10428217136805107</v>
      </c>
      <c r="W40" s="29">
        <f t="shared" si="27"/>
        <v>422028.01727443171</v>
      </c>
      <c r="X40" s="29">
        <f t="shared" si="20"/>
        <v>2560664.8187161079</v>
      </c>
      <c r="Y40" s="35">
        <f t="shared" si="28"/>
        <v>27.005704998154446</v>
      </c>
      <c r="Z40" s="36">
        <f t="shared" si="29"/>
        <v>8.6421108604357038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13671</v>
      </c>
      <c r="E41">
        <v>71</v>
      </c>
      <c r="F41" s="3">
        <f t="shared" si="21"/>
        <v>5.1934752395581887E-3</v>
      </c>
      <c r="G41" s="2">
        <v>0.5</v>
      </c>
      <c r="H41" s="3">
        <f t="shared" si="22"/>
        <v>2.563454525760913E-2</v>
      </c>
      <c r="I41" s="3">
        <f t="shared" si="23"/>
        <v>0.97436545474239089</v>
      </c>
      <c r="J41" s="5">
        <f t="shared" si="30"/>
        <v>93645.314056310584</v>
      </c>
      <c r="K41" s="5">
        <f t="shared" si="24"/>
        <v>2400.555041339514</v>
      </c>
      <c r="L41" s="5">
        <f t="shared" si="25"/>
        <v>462225.18267820415</v>
      </c>
      <c r="M41" s="5">
        <f t="shared" si="16"/>
        <v>2908942.8169744005</v>
      </c>
      <c r="N41" s="33">
        <f t="shared" si="26"/>
        <v>31.063410340267552</v>
      </c>
      <c r="O41" s="4"/>
      <c r="Q41" s="27" t="s">
        <v>58</v>
      </c>
      <c r="R41" s="29">
        <f t="shared" si="17"/>
        <v>93645.314056310584</v>
      </c>
      <c r="S41" s="29">
        <f t="shared" si="18"/>
        <v>462225.18267820415</v>
      </c>
      <c r="T41" s="35">
        <f t="shared" si="19"/>
        <v>31.063410340267552</v>
      </c>
      <c r="U41" s="42">
        <v>0.86473435856680392</v>
      </c>
      <c r="V41" s="43">
        <f t="shared" si="31"/>
        <v>0.13526564143319608</v>
      </c>
      <c r="W41" s="29">
        <f t="shared" si="27"/>
        <v>399701.99685666064</v>
      </c>
      <c r="X41" s="29">
        <f t="shared" si="20"/>
        <v>2138636.801441676</v>
      </c>
      <c r="Y41" s="35">
        <f t="shared" si="28"/>
        <v>22.837627520322862</v>
      </c>
      <c r="Z41" s="36">
        <f t="shared" si="29"/>
        <v>8.2257828199446905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10968</v>
      </c>
      <c r="E42">
        <v>72</v>
      </c>
      <c r="F42" s="3">
        <f t="shared" si="21"/>
        <v>6.5645514223194746E-3</v>
      </c>
      <c r="G42" s="2">
        <v>0.5</v>
      </c>
      <c r="H42" s="3">
        <f t="shared" si="22"/>
        <v>3.2292787944025833E-2</v>
      </c>
      <c r="I42" s="3">
        <f t="shared" si="23"/>
        <v>0.96770721205597421</v>
      </c>
      <c r="J42" s="5">
        <f t="shared" si="30"/>
        <v>91244.759014971074</v>
      </c>
      <c r="K42" s="5">
        <f t="shared" si="24"/>
        <v>2946.5476538742005</v>
      </c>
      <c r="L42" s="5">
        <f t="shared" si="25"/>
        <v>448857.42594016995</v>
      </c>
      <c r="M42" s="5">
        <f t="shared" si="16"/>
        <v>2446717.6342961965</v>
      </c>
      <c r="N42" s="33">
        <f t="shared" si="26"/>
        <v>26.814884062488989</v>
      </c>
      <c r="O42" s="4"/>
      <c r="Q42" s="27" t="s">
        <v>60</v>
      </c>
      <c r="R42" s="29">
        <f t="shared" si="17"/>
        <v>91244.759014971074</v>
      </c>
      <c r="S42" s="29">
        <f t="shared" si="18"/>
        <v>448857.42594016995</v>
      </c>
      <c r="T42" s="35">
        <f t="shared" si="19"/>
        <v>26.814884062488989</v>
      </c>
      <c r="U42" s="42">
        <v>0.81758889711164551</v>
      </c>
      <c r="V42" s="43">
        <f t="shared" si="31"/>
        <v>0.18241110288835449</v>
      </c>
      <c r="W42" s="29">
        <f t="shared" si="27"/>
        <v>366980.84783479566</v>
      </c>
      <c r="X42" s="29">
        <f t="shared" si="20"/>
        <v>1738934.8045850152</v>
      </c>
      <c r="Y42" s="35">
        <f t="shared" si="28"/>
        <v>19.057914376207599</v>
      </c>
      <c r="Z42" s="36">
        <f t="shared" si="29"/>
        <v>7.7569696862813906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8565</v>
      </c>
      <c r="E43">
        <v>113</v>
      </c>
      <c r="F43" s="3">
        <f t="shared" si="21"/>
        <v>1.3193228254524226E-2</v>
      </c>
      <c r="G43" s="2">
        <v>0.5</v>
      </c>
      <c r="H43" s="3">
        <f t="shared" si="22"/>
        <v>6.3859847414523871E-2</v>
      </c>
      <c r="I43" s="3">
        <f t="shared" si="23"/>
        <v>0.93614015258547612</v>
      </c>
      <c r="J43" s="5">
        <f t="shared" si="30"/>
        <v>88298.211361096881</v>
      </c>
      <c r="K43" s="5">
        <f t="shared" si="24"/>
        <v>5638.7103044950245</v>
      </c>
      <c r="L43" s="5">
        <f t="shared" si="25"/>
        <v>427394.28104424686</v>
      </c>
      <c r="M43" s="5">
        <f t="shared" si="16"/>
        <v>1997860.2083560263</v>
      </c>
      <c r="N43" s="33">
        <f t="shared" si="26"/>
        <v>22.626281750892399</v>
      </c>
      <c r="O43" s="4"/>
      <c r="Q43" s="27" t="s">
        <v>62</v>
      </c>
      <c r="R43" s="29">
        <f t="shared" si="17"/>
        <v>88298.211361096881</v>
      </c>
      <c r="S43" s="29">
        <f t="shared" si="18"/>
        <v>427394.28104424686</v>
      </c>
      <c r="T43" s="35">
        <f t="shared" si="19"/>
        <v>22.626281750892399</v>
      </c>
      <c r="U43" s="42">
        <v>0.77888026534586052</v>
      </c>
      <c r="V43" s="43">
        <f t="shared" si="31"/>
        <v>0.22111973465413948</v>
      </c>
      <c r="W43" s="29">
        <f t="shared" si="27"/>
        <v>332888.97102704627</v>
      </c>
      <c r="X43" s="29">
        <f t="shared" si="20"/>
        <v>1371953.9567502195</v>
      </c>
      <c r="Y43" s="35">
        <f t="shared" si="28"/>
        <v>15.537732142042978</v>
      </c>
      <c r="Z43" s="36">
        <f t="shared" si="29"/>
        <v>7.0885496088494211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5536</v>
      </c>
      <c r="E44">
        <v>128</v>
      </c>
      <c r="F44" s="3">
        <f t="shared" si="21"/>
        <v>2.3121387283236993E-2</v>
      </c>
      <c r="G44" s="2">
        <v>0.5</v>
      </c>
      <c r="H44" s="3">
        <f t="shared" si="22"/>
        <v>0.10928961748633878</v>
      </c>
      <c r="I44" s="3">
        <f t="shared" si="23"/>
        <v>0.89071038251366119</v>
      </c>
      <c r="J44" s="5">
        <f t="shared" si="30"/>
        <v>82659.501056601861</v>
      </c>
      <c r="K44" s="5">
        <f t="shared" si="24"/>
        <v>9033.825252087634</v>
      </c>
      <c r="L44" s="5">
        <f t="shared" si="25"/>
        <v>390712.9421527902</v>
      </c>
      <c r="M44" s="5">
        <f t="shared" si="16"/>
        <v>1570465.9273117795</v>
      </c>
      <c r="N44" s="33">
        <f t="shared" si="26"/>
        <v>18.999218568188407</v>
      </c>
      <c r="O44" s="4"/>
      <c r="Q44" s="27" t="s">
        <v>64</v>
      </c>
      <c r="R44" s="29">
        <f t="shared" si="17"/>
        <v>82659.501056601861</v>
      </c>
      <c r="S44" s="29">
        <f t="shared" si="18"/>
        <v>390712.9421527902</v>
      </c>
      <c r="T44" s="35">
        <f t="shared" si="19"/>
        <v>18.999218568188407</v>
      </c>
      <c r="U44" s="42">
        <v>0.71980976748499381</v>
      </c>
      <c r="V44" s="43">
        <f t="shared" si="31"/>
        <v>0.28019023251500619</v>
      </c>
      <c r="W44" s="29">
        <f t="shared" si="27"/>
        <v>281238.99204437778</v>
      </c>
      <c r="X44" s="29">
        <f t="shared" si="20"/>
        <v>1039064.9857231732</v>
      </c>
      <c r="Y44" s="35">
        <f t="shared" si="28"/>
        <v>12.570424118718837</v>
      </c>
      <c r="Z44" s="36">
        <f t="shared" si="29"/>
        <v>6.4287944494695708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3808</v>
      </c>
      <c r="E45">
        <v>121</v>
      </c>
      <c r="F45" s="3">
        <f t="shared" si="21"/>
        <v>3.1775210084033612E-2</v>
      </c>
      <c r="G45" s="2">
        <v>0.5</v>
      </c>
      <c r="H45" s="3">
        <f t="shared" si="22"/>
        <v>0.14718404087094028</v>
      </c>
      <c r="I45" s="3">
        <f t="shared" si="23"/>
        <v>0.85281595912905972</v>
      </c>
      <c r="J45" s="5">
        <f t="shared" si="30"/>
        <v>73625.67580451422</v>
      </c>
      <c r="K45" s="5">
        <f t="shared" si="24"/>
        <v>10836.524476762219</v>
      </c>
      <c r="L45" s="5">
        <f t="shared" si="25"/>
        <v>341037.06783066556</v>
      </c>
      <c r="M45" s="5">
        <f t="shared" si="16"/>
        <v>1179752.9851589892</v>
      </c>
      <c r="N45" s="33">
        <f t="shared" si="26"/>
        <v>16.023662564285146</v>
      </c>
      <c r="O45" s="4"/>
      <c r="Q45" s="27" t="s">
        <v>66</v>
      </c>
      <c r="R45" s="29">
        <f t="shared" si="17"/>
        <v>73625.67580451422</v>
      </c>
      <c r="S45" s="29">
        <f t="shared" si="18"/>
        <v>341037.06783066556</v>
      </c>
      <c r="T45" s="35">
        <f t="shared" si="19"/>
        <v>16.023662564285146</v>
      </c>
      <c r="U45" s="42">
        <v>0.68480776711742686</v>
      </c>
      <c r="V45" s="43">
        <f t="shared" si="31"/>
        <v>0.31519223288257314</v>
      </c>
      <c r="W45" s="29">
        <f t="shared" si="27"/>
        <v>233544.83292539252</v>
      </c>
      <c r="X45" s="29">
        <f t="shared" si="20"/>
        <v>757825.99367879541</v>
      </c>
      <c r="Y45" s="35">
        <f t="shared" si="28"/>
        <v>10.292958066570721</v>
      </c>
      <c r="Z45" s="36">
        <f t="shared" si="29"/>
        <v>5.7307044977144255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2197</v>
      </c>
      <c r="E46">
        <v>121</v>
      </c>
      <c r="F46" s="3">
        <f t="shared" si="21"/>
        <v>5.5075102412380519E-2</v>
      </c>
      <c r="G46" s="2">
        <v>0.5</v>
      </c>
      <c r="H46" s="3">
        <f t="shared" si="22"/>
        <v>0.24204840968193639</v>
      </c>
      <c r="I46" s="3">
        <f t="shared" si="23"/>
        <v>0.75795159031806358</v>
      </c>
      <c r="J46" s="5">
        <f t="shared" si="30"/>
        <v>62789.151327751999</v>
      </c>
      <c r="K46" s="5">
        <f t="shared" si="24"/>
        <v>15198.014224160816</v>
      </c>
      <c r="L46" s="5">
        <f t="shared" si="25"/>
        <v>275950.72107835795</v>
      </c>
      <c r="M46" s="5">
        <f>L46+M47</f>
        <v>838715.9173283237</v>
      </c>
      <c r="N46" s="33">
        <f t="shared" si="26"/>
        <v>13.357656531306262</v>
      </c>
      <c r="O46" s="4"/>
      <c r="Q46" s="27" t="s">
        <v>68</v>
      </c>
      <c r="R46" s="29">
        <f t="shared" si="17"/>
        <v>62789.151327751999</v>
      </c>
      <c r="S46" s="29">
        <f t="shared" si="18"/>
        <v>275950.72107835795</v>
      </c>
      <c r="T46" s="35">
        <f t="shared" si="19"/>
        <v>13.357656531306262</v>
      </c>
      <c r="U46" s="42">
        <v>0.65629805890441617</v>
      </c>
      <c r="V46" s="43">
        <f t="shared" si="31"/>
        <v>0.34370194109558383</v>
      </c>
      <c r="W46" s="29">
        <f t="shared" si="27"/>
        <v>181105.92259700029</v>
      </c>
      <c r="X46" s="29">
        <f>X47+W46</f>
        <v>524281.16075340286</v>
      </c>
      <c r="Y46" s="35">
        <f t="shared" si="28"/>
        <v>8.34986856275086</v>
      </c>
      <c r="Z46" s="36">
        <f t="shared" si="29"/>
        <v>5.0077879685554016</v>
      </c>
    </row>
    <row r="47" spans="1:26" s="2" customFormat="1" x14ac:dyDescent="0.25">
      <c r="A47" s="12">
        <v>19</v>
      </c>
      <c r="B47" s="13" t="s">
        <v>69</v>
      </c>
      <c r="C47" s="12"/>
      <c r="D47">
        <v>1892</v>
      </c>
      <c r="E47">
        <v>160</v>
      </c>
      <c r="F47" s="17">
        <f t="shared" si="21"/>
        <v>8.4566596194503171E-2</v>
      </c>
      <c r="G47" s="12"/>
      <c r="H47" s="17">
        <v>1</v>
      </c>
      <c r="I47" s="17">
        <f t="shared" si="23"/>
        <v>0</v>
      </c>
      <c r="J47" s="21">
        <f t="shared" si="30"/>
        <v>47591.13710359118</v>
      </c>
      <c r="K47" s="21">
        <f t="shared" si="24"/>
        <v>47591.13710359118</v>
      </c>
      <c r="L47" s="21">
        <f>K47/F47</f>
        <v>562765.19624996569</v>
      </c>
      <c r="M47" s="21">
        <f>L47</f>
        <v>562765.19624996569</v>
      </c>
      <c r="N47" s="34">
        <f t="shared" si="26"/>
        <v>11.824999999999999</v>
      </c>
      <c r="O47" s="4"/>
      <c r="Q47" s="30" t="s">
        <v>69</v>
      </c>
      <c r="R47" s="31">
        <f t="shared" si="17"/>
        <v>47591.13710359118</v>
      </c>
      <c r="S47" s="31">
        <f t="shared" si="18"/>
        <v>562765.19624996569</v>
      </c>
      <c r="T47" s="38">
        <f t="shared" si="19"/>
        <v>11.824999999999999</v>
      </c>
      <c r="U47" s="44">
        <v>0.6098018151143324</v>
      </c>
      <c r="V47" s="45">
        <f t="shared" si="31"/>
        <v>0.3901981848856676</v>
      </c>
      <c r="W47" s="31">
        <f t="shared" si="27"/>
        <v>343175.23815640254</v>
      </c>
      <c r="X47" s="31">
        <f>W47</f>
        <v>343175.23815640254</v>
      </c>
      <c r="Y47" s="38">
        <f t="shared" si="28"/>
        <v>7.21090646372698</v>
      </c>
      <c r="Z47" s="37">
        <f t="shared" si="29"/>
        <v>4.6140935362730193</v>
      </c>
    </row>
    <row r="48" spans="1:26" s="2" customFormat="1" ht="13.2" x14ac:dyDescent="0.25">
      <c r="B48" s="2" t="s">
        <v>70</v>
      </c>
      <c r="D48" s="25">
        <f>SUM(D29:D47)</f>
        <v>208612</v>
      </c>
      <c r="E48" s="25">
        <f>SUM(E29:E47)</f>
        <v>991</v>
      </c>
    </row>
    <row r="51" spans="1:26" s="2" customFormat="1" ht="18" thickBot="1" x14ac:dyDescent="0.35">
      <c r="B51" s="62" t="s">
        <v>89</v>
      </c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Q51" s="63" t="s">
        <v>92</v>
      </c>
      <c r="R51" s="64"/>
      <c r="S51" s="64"/>
      <c r="T51" s="64"/>
      <c r="U51" s="64"/>
      <c r="V51" s="64"/>
      <c r="W51" s="64"/>
      <c r="X51" s="64"/>
      <c r="Y51" s="64"/>
      <c r="Z51" s="65"/>
    </row>
    <row r="52" spans="1:26" s="9" customFormat="1" ht="14.25" customHeight="1" x14ac:dyDescent="0.35">
      <c r="A52" s="7"/>
      <c r="B52" s="59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0" t="s">
        <v>14</v>
      </c>
      <c r="S52" s="70"/>
      <c r="T52" s="70"/>
      <c r="U52" s="67" t="s">
        <v>15</v>
      </c>
      <c r="V52" s="71" t="s">
        <v>16</v>
      </c>
      <c r="W52" s="72" t="s">
        <v>17</v>
      </c>
      <c r="X52" s="72" t="s">
        <v>18</v>
      </c>
      <c r="Y52" s="73" t="s">
        <v>19</v>
      </c>
      <c r="Z52" s="73" t="s">
        <v>20</v>
      </c>
    </row>
    <row r="53" spans="1:26" s="10" customFormat="1" ht="35.549999999999997" customHeight="1" thickBot="1" x14ac:dyDescent="0.35">
      <c r="B53" s="60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7"/>
      <c r="V53" s="71"/>
      <c r="W53" s="72"/>
      <c r="X53" s="72"/>
      <c r="Y53" s="73"/>
      <c r="Z53" s="73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4398</v>
      </c>
      <c r="E54" s="49">
        <f>E4+E29</f>
        <v>39</v>
      </c>
      <c r="F54" s="3">
        <f>E54/D54</f>
        <v>8.8676671214188273E-3</v>
      </c>
      <c r="G54" s="2">
        <v>0.3</v>
      </c>
      <c r="H54" s="18">
        <f>C54*F54/(1+(1-G54)*C54*F54)</f>
        <v>8.812961833096062E-3</v>
      </c>
      <c r="I54" s="18">
        <f>1-H54</f>
        <v>0.9911870381669039</v>
      </c>
      <c r="J54" s="19">
        <v>100000</v>
      </c>
      <c r="K54" s="20">
        <f>J54*H54</f>
        <v>881.29618330960625</v>
      </c>
      <c r="L54" s="20">
        <f>C54*(J55+G54*K54)</f>
        <v>99383.092671683276</v>
      </c>
      <c r="M54" s="5">
        <f t="shared" ref="M54:M70" si="32">L54+M55</f>
        <v>8012279.9557164619</v>
      </c>
      <c r="N54" s="32">
        <f>M54/J54</f>
        <v>80.122799557164612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99383.092671683276</v>
      </c>
      <c r="T54" s="35">
        <f t="shared" ref="T54:T72" si="35">N54</f>
        <v>80.122799557164612</v>
      </c>
      <c r="U54" s="42">
        <v>0.96170886472285344</v>
      </c>
      <c r="V54" s="43">
        <f>1-U54</f>
        <v>3.829113527714656E-2</v>
      </c>
      <c r="W54" s="29">
        <f>S54*U54</f>
        <v>95577.601225930659</v>
      </c>
      <c r="X54" s="29">
        <f t="shared" ref="X54:X70" si="36">X55+W54</f>
        <v>6962206.708691882</v>
      </c>
      <c r="Y54" s="40">
        <f>X54/R54</f>
        <v>69.622067086918818</v>
      </c>
      <c r="Z54" s="36">
        <f>T54-Y54</f>
        <v>10.500732470245794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18092</v>
      </c>
      <c r="E55" s="49">
        <f t="shared" si="37"/>
        <v>12</v>
      </c>
      <c r="F55" s="3">
        <f t="shared" ref="F55:F72" si="38">E55/D55</f>
        <v>6.6327658633650232E-4</v>
      </c>
      <c r="G55" s="2">
        <v>0.4</v>
      </c>
      <c r="H55" s="3">
        <f t="shared" ref="H55:H71" si="39">C55*F55/(1+(1-G55)*C55*F55)</f>
        <v>2.6488896737450886E-3</v>
      </c>
      <c r="I55" s="3">
        <f t="shared" ref="I55:I72" si="40">1-H55</f>
        <v>0.9973511103262549</v>
      </c>
      <c r="J55" s="5">
        <f>I54*J54</f>
        <v>99118.703816690395</v>
      </c>
      <c r="K55" s="5">
        <f t="shared" ref="K55:K72" si="41">J55*H55</f>
        <v>262.55451101502911</v>
      </c>
      <c r="L55" s="5">
        <f t="shared" ref="L55:L71" si="42">C55*(J56+G55*K55)</f>
        <v>395844.68444032554</v>
      </c>
      <c r="M55" s="5">
        <f t="shared" si="32"/>
        <v>7912896.8630447788</v>
      </c>
      <c r="N55" s="33">
        <f t="shared" ref="N55:N72" si="43">M55/J55</f>
        <v>79.832529667446508</v>
      </c>
      <c r="O55" s="4"/>
      <c r="Q55" s="27" t="s">
        <v>36</v>
      </c>
      <c r="R55" s="29">
        <f t="shared" si="33"/>
        <v>99118.703816690395</v>
      </c>
      <c r="S55" s="29">
        <f t="shared" si="34"/>
        <v>395844.68444032554</v>
      </c>
      <c r="T55" s="35">
        <f t="shared" si="35"/>
        <v>79.832529667446508</v>
      </c>
      <c r="U55" s="42">
        <v>0.96170886472285344</v>
      </c>
      <c r="V55" s="43">
        <f>1-U55</f>
        <v>3.829113527714656E-2</v>
      </c>
      <c r="W55" s="29">
        <f t="shared" ref="W55:W72" si="44">S55*U55</f>
        <v>380687.34207968164</v>
      </c>
      <c r="X55" s="29">
        <f t="shared" si="36"/>
        <v>6866629.1074659517</v>
      </c>
      <c r="Y55" s="35">
        <f t="shared" ref="Y55:Y72" si="45">X55/R55</f>
        <v>69.276825090096608</v>
      </c>
      <c r="Z55" s="36">
        <f t="shared" ref="Z55:Z72" si="46">T55-Y55</f>
        <v>10.5557045773499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22761</v>
      </c>
      <c r="E56" s="49">
        <f t="shared" si="37"/>
        <v>1</v>
      </c>
      <c r="F56" s="3">
        <f t="shared" si="38"/>
        <v>4.3934800755678572E-5</v>
      </c>
      <c r="G56" s="2">
        <v>0.5</v>
      </c>
      <c r="H56" s="3">
        <f t="shared" si="39"/>
        <v>2.1964987809431762E-4</v>
      </c>
      <c r="I56" s="3">
        <f t="shared" si="40"/>
        <v>0.99978035012190569</v>
      </c>
      <c r="J56" s="5">
        <f t="shared" ref="J56:J72" si="47">I55*J55</f>
        <v>98856.149305675368</v>
      </c>
      <c r="K56" s="5">
        <f t="shared" si="41"/>
        <v>21.713741143865256</v>
      </c>
      <c r="L56" s="5">
        <f t="shared" si="42"/>
        <v>494226.46217551723</v>
      </c>
      <c r="M56" s="5">
        <f t="shared" si="32"/>
        <v>7517052.1786044529</v>
      </c>
      <c r="N56" s="33">
        <f t="shared" si="43"/>
        <v>76.040309393002985</v>
      </c>
      <c r="O56" s="4"/>
      <c r="Q56" s="27" t="s">
        <v>38</v>
      </c>
      <c r="R56" s="29">
        <f t="shared" si="33"/>
        <v>98856.149305675368</v>
      </c>
      <c r="S56" s="29">
        <f t="shared" si="34"/>
        <v>494226.46217551723</v>
      </c>
      <c r="T56" s="35">
        <f t="shared" si="35"/>
        <v>76.040309393002985</v>
      </c>
      <c r="U56" s="42">
        <v>0.96170886472285344</v>
      </c>
      <c r="V56" s="43">
        <f>1-U56</f>
        <v>3.829113527714656E-2</v>
      </c>
      <c r="W56" s="29">
        <f t="shared" si="44"/>
        <v>475301.96985480894</v>
      </c>
      <c r="X56" s="29">
        <f t="shared" si="36"/>
        <v>6485941.7653862704</v>
      </c>
      <c r="Y56" s="35">
        <f t="shared" si="45"/>
        <v>65.609896915273737</v>
      </c>
      <c r="Z56" s="36">
        <f t="shared" si="46"/>
        <v>10.430412477729249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24613</v>
      </c>
      <c r="E57" s="49">
        <f t="shared" si="37"/>
        <v>11</v>
      </c>
      <c r="F57" s="3">
        <f t="shared" si="38"/>
        <v>4.4691829520984846E-4</v>
      </c>
      <c r="G57" s="2">
        <v>0.5</v>
      </c>
      <c r="H57" s="3">
        <f t="shared" si="39"/>
        <v>2.2320975629552976E-3</v>
      </c>
      <c r="I57" s="3">
        <f t="shared" si="40"/>
        <v>0.99776790243704472</v>
      </c>
      <c r="J57" s="5">
        <f t="shared" si="47"/>
        <v>98834.435564531508</v>
      </c>
      <c r="K57" s="5">
        <f t="shared" si="41"/>
        <v>220.60810275965318</v>
      </c>
      <c r="L57" s="5">
        <f t="shared" si="42"/>
        <v>493620.65756575845</v>
      </c>
      <c r="M57" s="5">
        <f t="shared" si="32"/>
        <v>7022825.7164289355</v>
      </c>
      <c r="N57" s="33">
        <f t="shared" si="43"/>
        <v>71.056466061806518</v>
      </c>
      <c r="O57" s="4"/>
      <c r="Q57" s="27" t="s">
        <v>40</v>
      </c>
      <c r="R57" s="29">
        <f t="shared" si="33"/>
        <v>98834.435564531508</v>
      </c>
      <c r="S57" s="29">
        <f t="shared" si="34"/>
        <v>493620.65756575845</v>
      </c>
      <c r="T57" s="35">
        <f t="shared" si="35"/>
        <v>71.056466061806518</v>
      </c>
      <c r="U57" s="42">
        <v>0.96170886472285344</v>
      </c>
      <c r="V57" s="43">
        <f>1-U57</f>
        <v>3.829113527714656E-2</v>
      </c>
      <c r="W57" s="29">
        <f t="shared" si="44"/>
        <v>474719.36219131394</v>
      </c>
      <c r="X57" s="29">
        <f t="shared" si="36"/>
        <v>6010639.795531461</v>
      </c>
      <c r="Y57" s="35">
        <f t="shared" si="45"/>
        <v>60.815238749524319</v>
      </c>
      <c r="Z57" s="36">
        <f t="shared" si="46"/>
        <v>10.241227312282199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27849</v>
      </c>
      <c r="E58" s="49">
        <f t="shared" si="37"/>
        <v>28</v>
      </c>
      <c r="F58" s="3">
        <f t="shared" si="38"/>
        <v>1.0054220977413911E-3</v>
      </c>
      <c r="G58" s="2">
        <v>0.5</v>
      </c>
      <c r="H58" s="3">
        <f t="shared" si="39"/>
        <v>5.0145062502238626E-3</v>
      </c>
      <c r="I58" s="3">
        <f t="shared" si="40"/>
        <v>0.99498549374977618</v>
      </c>
      <c r="J58" s="5">
        <f t="shared" si="47"/>
        <v>98613.827461771856</v>
      </c>
      <c r="K58" s="5">
        <f t="shared" si="41"/>
        <v>494.49965416555256</v>
      </c>
      <c r="L58" s="5">
        <f t="shared" si="42"/>
        <v>491832.88817344548</v>
      </c>
      <c r="M58" s="5">
        <f t="shared" si="32"/>
        <v>6529205.058863177</v>
      </c>
      <c r="N58" s="33">
        <f t="shared" si="43"/>
        <v>66.20983311284877</v>
      </c>
      <c r="O58" s="4"/>
      <c r="Q58" s="27" t="s">
        <v>42</v>
      </c>
      <c r="R58" s="29">
        <f t="shared" si="33"/>
        <v>98613.827461771856</v>
      </c>
      <c r="S58" s="29">
        <f t="shared" si="34"/>
        <v>491832.88817344548</v>
      </c>
      <c r="T58" s="35">
        <f t="shared" si="35"/>
        <v>66.20983311284877</v>
      </c>
      <c r="U58" s="42">
        <v>0.96170886472285344</v>
      </c>
      <c r="V58" s="43">
        <f>1-U58</f>
        <v>3.829113527714656E-2</v>
      </c>
      <c r="W58" s="29">
        <f t="shared" si="44"/>
        <v>473000.04851864639</v>
      </c>
      <c r="X58" s="29">
        <f t="shared" si="36"/>
        <v>5535920.4333401471</v>
      </c>
      <c r="Y58" s="35">
        <f t="shared" si="45"/>
        <v>56.137365071710398</v>
      </c>
      <c r="Z58" s="36">
        <f t="shared" si="46"/>
        <v>10.072468041138372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31387</v>
      </c>
      <c r="E59" s="49">
        <f t="shared" si="37"/>
        <v>35</v>
      </c>
      <c r="F59" s="3">
        <f t="shared" si="38"/>
        <v>1.1151113518335616E-3</v>
      </c>
      <c r="G59" s="2">
        <v>0.5</v>
      </c>
      <c r="H59" s="3">
        <f t="shared" si="39"/>
        <v>5.5600565537180886E-3</v>
      </c>
      <c r="I59" s="3">
        <f t="shared" si="40"/>
        <v>0.99443994344628195</v>
      </c>
      <c r="J59" s="5">
        <f t="shared" si="47"/>
        <v>98119.327807606314</v>
      </c>
      <c r="K59" s="5">
        <f t="shared" si="41"/>
        <v>545.549011623095</v>
      </c>
      <c r="L59" s="5">
        <f t="shared" si="42"/>
        <v>489232.7665089739</v>
      </c>
      <c r="M59" s="5">
        <f t="shared" si="32"/>
        <v>6037372.1706897318</v>
      </c>
      <c r="N59" s="33">
        <f t="shared" si="43"/>
        <v>61.530916544066542</v>
      </c>
      <c r="O59" s="4"/>
      <c r="Q59" s="27" t="s">
        <v>44</v>
      </c>
      <c r="R59" s="29">
        <f t="shared" si="33"/>
        <v>98119.327807606314</v>
      </c>
      <c r="S59" s="29">
        <f t="shared" si="34"/>
        <v>489232.7665089739</v>
      </c>
      <c r="T59" s="35">
        <f t="shared" si="35"/>
        <v>61.530916544066542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471176.01146521018</v>
      </c>
      <c r="X59" s="29">
        <f t="shared" si="36"/>
        <v>5062920.3848215006</v>
      </c>
      <c r="Y59" s="35">
        <f t="shared" si="45"/>
        <v>51.599623621035626</v>
      </c>
      <c r="Z59" s="36">
        <f t="shared" si="46"/>
        <v>9.9312929230309166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28402</v>
      </c>
      <c r="E60" s="49">
        <f t="shared" si="37"/>
        <v>47</v>
      </c>
      <c r="F60" s="3">
        <f t="shared" si="38"/>
        <v>1.6548130413351172E-3</v>
      </c>
      <c r="G60" s="2">
        <v>0.5</v>
      </c>
      <c r="H60" s="3">
        <f t="shared" si="39"/>
        <v>8.2399761566647363E-3</v>
      </c>
      <c r="I60" s="3">
        <f t="shared" si="40"/>
        <v>0.99176002384333528</v>
      </c>
      <c r="J60" s="5">
        <f t="shared" si="47"/>
        <v>97573.77879598322</v>
      </c>
      <c r="K60" s="5">
        <f t="shared" si="41"/>
        <v>804.005610794581</v>
      </c>
      <c r="L60" s="5">
        <f t="shared" si="42"/>
        <v>485858.87995292962</v>
      </c>
      <c r="M60" s="5">
        <f t="shared" si="32"/>
        <v>5548139.4041807577</v>
      </c>
      <c r="N60" s="33">
        <f t="shared" si="43"/>
        <v>56.86096687698597</v>
      </c>
      <c r="O60" s="4"/>
      <c r="Q60" s="27" t="s">
        <v>46</v>
      </c>
      <c r="R60" s="29">
        <f t="shared" si="33"/>
        <v>97573.77879598322</v>
      </c>
      <c r="S60" s="29">
        <f t="shared" si="34"/>
        <v>485858.87995292962</v>
      </c>
      <c r="T60" s="35">
        <f t="shared" si="35"/>
        <v>56.86096687698597</v>
      </c>
      <c r="U60" s="42">
        <v>0.95736753435116873</v>
      </c>
      <c r="V60" s="43">
        <f t="shared" si="48"/>
        <v>4.2632465648831275E-2</v>
      </c>
      <c r="W60" s="29">
        <f t="shared" si="44"/>
        <v>465145.51794315671</v>
      </c>
      <c r="X60" s="29">
        <f t="shared" si="36"/>
        <v>4591744.3733562902</v>
      </c>
      <c r="Y60" s="35">
        <f t="shared" si="45"/>
        <v>47.059204122422656</v>
      </c>
      <c r="Z60" s="36">
        <f t="shared" si="46"/>
        <v>9.8017627545633133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30112</v>
      </c>
      <c r="E61" s="49">
        <f t="shared" si="37"/>
        <v>72</v>
      </c>
      <c r="F61" s="3">
        <f t="shared" si="38"/>
        <v>2.3910733262486718E-3</v>
      </c>
      <c r="G61" s="2">
        <v>0.5</v>
      </c>
      <c r="H61" s="3">
        <f t="shared" si="39"/>
        <v>1.1884325894625642E-2</v>
      </c>
      <c r="I61" s="3">
        <f t="shared" si="40"/>
        <v>0.98811567410537438</v>
      </c>
      <c r="J61" s="5">
        <f t="shared" si="47"/>
        <v>96769.773185188635</v>
      </c>
      <c r="K61" s="5">
        <f t="shared" si="41"/>
        <v>1150.0435212817874</v>
      </c>
      <c r="L61" s="5">
        <f t="shared" si="42"/>
        <v>480973.75712273875</v>
      </c>
      <c r="M61" s="5">
        <f t="shared" si="32"/>
        <v>5062280.5242278278</v>
      </c>
      <c r="N61" s="33">
        <f t="shared" si="43"/>
        <v>52.312621571822071</v>
      </c>
      <c r="O61" s="4"/>
      <c r="Q61" s="27" t="s">
        <v>48</v>
      </c>
      <c r="R61" s="29">
        <f t="shared" si="33"/>
        <v>96769.773185188635</v>
      </c>
      <c r="S61" s="29">
        <f t="shared" si="34"/>
        <v>480973.75712273875</v>
      </c>
      <c r="T61" s="35">
        <f t="shared" si="35"/>
        <v>52.312621571822071</v>
      </c>
      <c r="U61" s="42">
        <v>0.95681081085376496</v>
      </c>
      <c r="V61" s="43">
        <f t="shared" si="48"/>
        <v>4.3189189146235041E-2</v>
      </c>
      <c r="W61" s="29">
        <f t="shared" si="44"/>
        <v>460200.89055198949</v>
      </c>
      <c r="X61" s="29">
        <f t="shared" si="36"/>
        <v>4126598.8554131333</v>
      </c>
      <c r="Y61" s="35">
        <f t="shared" si="45"/>
        <v>42.643469335368259</v>
      </c>
      <c r="Z61" s="36">
        <f t="shared" si="46"/>
        <v>9.6691522364538116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33113</v>
      </c>
      <c r="E62" s="49">
        <f t="shared" si="37"/>
        <v>121</v>
      </c>
      <c r="F62" s="3">
        <f t="shared" si="38"/>
        <v>3.6541539576601333E-3</v>
      </c>
      <c r="G62" s="2">
        <v>0.5</v>
      </c>
      <c r="H62" s="3">
        <f t="shared" si="39"/>
        <v>1.8105370262303421E-2</v>
      </c>
      <c r="I62" s="3">
        <f t="shared" si="40"/>
        <v>0.98189462973769659</v>
      </c>
      <c r="J62" s="5">
        <f t="shared" si="47"/>
        <v>95619.729663906852</v>
      </c>
      <c r="K62" s="5">
        <f t="shared" si="41"/>
        <v>1731.2306099463915</v>
      </c>
      <c r="L62" s="5">
        <f t="shared" si="42"/>
        <v>473770.57179466827</v>
      </c>
      <c r="M62" s="5">
        <f t="shared" si="32"/>
        <v>4581306.7671050895</v>
      </c>
      <c r="N62" s="33">
        <f t="shared" si="43"/>
        <v>47.911731012081859</v>
      </c>
      <c r="O62" s="4"/>
      <c r="Q62" s="27" t="s">
        <v>50</v>
      </c>
      <c r="R62" s="29">
        <f t="shared" si="33"/>
        <v>95619.729663906852</v>
      </c>
      <c r="S62" s="29">
        <f t="shared" si="34"/>
        <v>473770.57179466827</v>
      </c>
      <c r="T62" s="35">
        <f t="shared" si="35"/>
        <v>47.911731012081859</v>
      </c>
      <c r="U62" s="42">
        <v>0.94800928093814252</v>
      </c>
      <c r="V62" s="43">
        <f t="shared" si="48"/>
        <v>5.1990719061857482E-2</v>
      </c>
      <c r="W62" s="29">
        <f t="shared" si="44"/>
        <v>449138.89909671608</v>
      </c>
      <c r="X62" s="29">
        <f t="shared" si="36"/>
        <v>3666397.9648611438</v>
      </c>
      <c r="Y62" s="35">
        <f t="shared" si="45"/>
        <v>38.343529915302433</v>
      </c>
      <c r="Z62" s="36">
        <f t="shared" si="46"/>
        <v>9.5682010967794255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35178</v>
      </c>
      <c r="E63" s="49">
        <f t="shared" si="37"/>
        <v>145</v>
      </c>
      <c r="F63" s="3">
        <f t="shared" si="38"/>
        <v>4.1218943657968053E-3</v>
      </c>
      <c r="G63" s="2">
        <v>0.5</v>
      </c>
      <c r="H63" s="3">
        <f t="shared" si="39"/>
        <v>2.0399262812847315E-2</v>
      </c>
      <c r="I63" s="3">
        <f t="shared" si="40"/>
        <v>0.97960073718715268</v>
      </c>
      <c r="J63" s="5">
        <f t="shared" si="47"/>
        <v>93888.499053960462</v>
      </c>
      <c r="K63" s="5">
        <f t="shared" si="41"/>
        <v>1915.2561673055061</v>
      </c>
      <c r="L63" s="5">
        <f t="shared" si="42"/>
        <v>464654.35485153861</v>
      </c>
      <c r="M63" s="5">
        <f t="shared" si="32"/>
        <v>4107536.1953104208</v>
      </c>
      <c r="N63" s="33">
        <f t="shared" si="43"/>
        <v>43.749087872303718</v>
      </c>
      <c r="O63" s="4"/>
      <c r="Q63" s="27" t="s">
        <v>52</v>
      </c>
      <c r="R63" s="29">
        <f t="shared" si="33"/>
        <v>93888.499053960462</v>
      </c>
      <c r="S63" s="29">
        <f t="shared" si="34"/>
        <v>464654.35485153861</v>
      </c>
      <c r="T63" s="35">
        <f t="shared" si="35"/>
        <v>43.749087872303718</v>
      </c>
      <c r="U63" s="42">
        <v>0.94216194080535964</v>
      </c>
      <c r="V63" s="43">
        <f t="shared" si="48"/>
        <v>5.7838059194640357E-2</v>
      </c>
      <c r="W63" s="29">
        <f t="shared" si="44"/>
        <v>437779.64877058787</v>
      </c>
      <c r="X63" s="29">
        <f t="shared" si="36"/>
        <v>3217259.0657644277</v>
      </c>
      <c r="Y63" s="35">
        <f t="shared" si="45"/>
        <v>34.266806884572468</v>
      </c>
      <c r="Z63" s="36">
        <f t="shared" si="46"/>
        <v>9.4822809877312508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34965</v>
      </c>
      <c r="E64" s="49">
        <f t="shared" si="37"/>
        <v>137</v>
      </c>
      <c r="F64" s="3">
        <f t="shared" si="38"/>
        <v>3.9182039182039186E-3</v>
      </c>
      <c r="G64" s="2">
        <v>0.5</v>
      </c>
      <c r="H64" s="3">
        <f t="shared" si="39"/>
        <v>1.9400977129505063E-2</v>
      </c>
      <c r="I64" s="3">
        <f t="shared" si="40"/>
        <v>0.98059902287049494</v>
      </c>
      <c r="J64" s="5">
        <f t="shared" si="47"/>
        <v>91973.24288665496</v>
      </c>
      <c r="K64" s="5">
        <f t="shared" si="41"/>
        <v>1784.3707817704071</v>
      </c>
      <c r="L64" s="5">
        <f t="shared" si="42"/>
        <v>455405.28747884877</v>
      </c>
      <c r="M64" s="5">
        <f t="shared" si="32"/>
        <v>3642881.840458882</v>
      </c>
      <c r="N64" s="33">
        <f t="shared" si="43"/>
        <v>39.60806128091253</v>
      </c>
      <c r="O64" s="4"/>
      <c r="Q64" s="27" t="s">
        <v>54</v>
      </c>
      <c r="R64" s="29">
        <f t="shared" si="33"/>
        <v>91973.24288665496</v>
      </c>
      <c r="S64" s="29">
        <f t="shared" si="34"/>
        <v>455405.28747884877</v>
      </c>
      <c r="T64" s="35">
        <f t="shared" si="35"/>
        <v>39.60806128091253</v>
      </c>
      <c r="U64" s="42">
        <v>0.92489605986448908</v>
      </c>
      <c r="V64" s="43">
        <f t="shared" si="48"/>
        <v>7.5103940135510916E-2</v>
      </c>
      <c r="W64" s="29">
        <f t="shared" si="44"/>
        <v>421202.55603064218</v>
      </c>
      <c r="X64" s="29">
        <f t="shared" si="36"/>
        <v>2779479.4169938397</v>
      </c>
      <c r="Y64" s="35">
        <f t="shared" si="45"/>
        <v>30.220522075308207</v>
      </c>
      <c r="Z64" s="36">
        <f t="shared" si="46"/>
        <v>9.3875392056043232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30242</v>
      </c>
      <c r="E65" s="49">
        <f t="shared" si="37"/>
        <v>152</v>
      </c>
      <c r="F65" s="3">
        <f t="shared" si="38"/>
        <v>5.0261226109384301E-3</v>
      </c>
      <c r="G65" s="2">
        <v>0.5</v>
      </c>
      <c r="H65" s="3">
        <f t="shared" si="39"/>
        <v>2.4818757755861797E-2</v>
      </c>
      <c r="I65" s="3">
        <f t="shared" si="40"/>
        <v>0.97518124224413816</v>
      </c>
      <c r="J65" s="5">
        <f t="shared" si="47"/>
        <v>90188.872104884547</v>
      </c>
      <c r="K65" s="5">
        <f t="shared" si="41"/>
        <v>2238.3757690455309</v>
      </c>
      <c r="L65" s="5">
        <f t="shared" si="42"/>
        <v>445348.42110180884</v>
      </c>
      <c r="M65" s="5">
        <f t="shared" si="32"/>
        <v>3187476.5529800332</v>
      </c>
      <c r="N65" s="33">
        <f t="shared" si="43"/>
        <v>35.342237668447375</v>
      </c>
      <c r="O65" s="4"/>
      <c r="Q65" s="27" t="s">
        <v>56</v>
      </c>
      <c r="R65" s="29">
        <f t="shared" si="33"/>
        <v>90188.872104884547</v>
      </c>
      <c r="S65" s="29">
        <f t="shared" si="34"/>
        <v>445348.42110180884</v>
      </c>
      <c r="T65" s="35">
        <f t="shared" si="35"/>
        <v>35.342237668447375</v>
      </c>
      <c r="U65" s="42">
        <v>0.89970667843387275</v>
      </c>
      <c r="V65" s="43">
        <f t="shared" si="48"/>
        <v>0.10029332156612725</v>
      </c>
      <c r="W65" s="29">
        <f t="shared" si="44"/>
        <v>400682.94869527809</v>
      </c>
      <c r="X65" s="29">
        <f t="shared" si="36"/>
        <v>2358276.8609631974</v>
      </c>
      <c r="Y65" s="35">
        <f t="shared" si="45"/>
        <v>26.148202166456358</v>
      </c>
      <c r="Z65" s="36">
        <f t="shared" si="46"/>
        <v>9.1940355019910172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25727</v>
      </c>
      <c r="E66" s="49">
        <f t="shared" si="37"/>
        <v>204</v>
      </c>
      <c r="F66" s="3">
        <f t="shared" si="38"/>
        <v>7.9294126792863531E-3</v>
      </c>
      <c r="G66" s="2">
        <v>0.5</v>
      </c>
      <c r="H66" s="3">
        <f t="shared" si="39"/>
        <v>3.8876395929412666E-2</v>
      </c>
      <c r="I66" s="3">
        <f t="shared" si="40"/>
        <v>0.96112360407058728</v>
      </c>
      <c r="J66" s="5">
        <f t="shared" si="47"/>
        <v>87950.496335839009</v>
      </c>
      <c r="K66" s="5">
        <f t="shared" si="41"/>
        <v>3419.1983177404354</v>
      </c>
      <c r="L66" s="5">
        <f t="shared" si="42"/>
        <v>431204.48588484386</v>
      </c>
      <c r="M66" s="5">
        <f t="shared" si="32"/>
        <v>2742128.1318782242</v>
      </c>
      <c r="N66" s="33">
        <f t="shared" si="43"/>
        <v>31.178085924693441</v>
      </c>
      <c r="O66" s="4"/>
      <c r="Q66" s="27" t="s">
        <v>58</v>
      </c>
      <c r="R66" s="29">
        <f t="shared" si="33"/>
        <v>87950.496335839009</v>
      </c>
      <c r="S66" s="29">
        <f t="shared" si="34"/>
        <v>431204.48588484386</v>
      </c>
      <c r="T66" s="35">
        <f t="shared" si="35"/>
        <v>31.178085924693441</v>
      </c>
      <c r="U66" s="42">
        <v>0.86438699185239576</v>
      </c>
      <c r="V66" s="43">
        <f t="shared" si="48"/>
        <v>0.13561300814760424</v>
      </c>
      <c r="W66" s="29">
        <f t="shared" si="44"/>
        <v>372727.54842725903</v>
      </c>
      <c r="X66" s="29">
        <f t="shared" si="36"/>
        <v>1957593.9122679194</v>
      </c>
      <c r="Y66" s="35">
        <f t="shared" si="45"/>
        <v>22.257906365790664</v>
      </c>
      <c r="Z66" s="36">
        <f t="shared" si="46"/>
        <v>8.9201795589027775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20115</v>
      </c>
      <c r="E67" s="49">
        <f t="shared" si="37"/>
        <v>244</v>
      </c>
      <c r="F67" s="3">
        <f t="shared" si="38"/>
        <v>1.2130251056425553E-2</v>
      </c>
      <c r="G67" s="2">
        <v>0.5</v>
      </c>
      <c r="H67" s="3">
        <f t="shared" si="39"/>
        <v>5.8866103739445112E-2</v>
      </c>
      <c r="I67" s="3">
        <f t="shared" si="40"/>
        <v>0.94113389626055488</v>
      </c>
      <c r="J67" s="5">
        <f t="shared" si="47"/>
        <v>84531.298018098561</v>
      </c>
      <c r="K67" s="5">
        <f t="shared" si="41"/>
        <v>4976.0281583633405</v>
      </c>
      <c r="L67" s="5">
        <f t="shared" si="42"/>
        <v>410216.41969458439</v>
      </c>
      <c r="M67" s="5">
        <f t="shared" si="32"/>
        <v>2310923.6459933803</v>
      </c>
      <c r="N67" s="33">
        <f t="shared" si="43"/>
        <v>27.33808305532704</v>
      </c>
      <c r="O67" s="4"/>
      <c r="Q67" s="27" t="s">
        <v>60</v>
      </c>
      <c r="R67" s="29">
        <f t="shared" si="33"/>
        <v>84531.298018098561</v>
      </c>
      <c r="S67" s="29">
        <f t="shared" si="34"/>
        <v>410216.41969458439</v>
      </c>
      <c r="T67" s="35">
        <f t="shared" si="35"/>
        <v>27.33808305532704</v>
      </c>
      <c r="U67" s="42">
        <v>0.82345390469096191</v>
      </c>
      <c r="V67" s="43">
        <f t="shared" si="48"/>
        <v>0.17654609530903809</v>
      </c>
      <c r="W67" s="29">
        <f t="shared" si="44"/>
        <v>337794.3125658519</v>
      </c>
      <c r="X67" s="29">
        <f t="shared" si="36"/>
        <v>1584866.3638406603</v>
      </c>
      <c r="Y67" s="35">
        <f t="shared" si="45"/>
        <v>18.748870548531418</v>
      </c>
      <c r="Z67" s="36">
        <f t="shared" si="46"/>
        <v>8.5892125067956222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15816</v>
      </c>
      <c r="E68" s="49">
        <f t="shared" si="37"/>
        <v>263</v>
      </c>
      <c r="F68" s="3">
        <f t="shared" si="38"/>
        <v>1.6628730399595348E-2</v>
      </c>
      <c r="G68" s="2">
        <v>0.5</v>
      </c>
      <c r="H68" s="3">
        <f t="shared" si="39"/>
        <v>7.9825173763923882E-2</v>
      </c>
      <c r="I68" s="3">
        <f t="shared" si="40"/>
        <v>0.92017482623607616</v>
      </c>
      <c r="J68" s="5">
        <f t="shared" si="47"/>
        <v>79555.269859735214</v>
      </c>
      <c r="K68" s="5">
        <f t="shared" si="41"/>
        <v>6350.5132403892194</v>
      </c>
      <c r="L68" s="5">
        <f t="shared" si="42"/>
        <v>381900.06619770301</v>
      </c>
      <c r="M68" s="5">
        <f t="shared" si="32"/>
        <v>1900707.226298796</v>
      </c>
      <c r="N68" s="33">
        <f t="shared" si="43"/>
        <v>23.891657078782515</v>
      </c>
      <c r="O68" s="4"/>
      <c r="Q68" s="27" t="s">
        <v>62</v>
      </c>
      <c r="R68" s="29">
        <f t="shared" si="33"/>
        <v>79555.269859735214</v>
      </c>
      <c r="S68" s="29">
        <f t="shared" si="34"/>
        <v>381900.06619770301</v>
      </c>
      <c r="T68" s="35">
        <f t="shared" si="35"/>
        <v>23.891657078782515</v>
      </c>
      <c r="U68" s="42">
        <v>0.7557222850963411</v>
      </c>
      <c r="V68" s="43">
        <f t="shared" si="48"/>
        <v>0.2442777149036589</v>
      </c>
      <c r="W68" s="29">
        <f t="shared" si="44"/>
        <v>288610.39070537203</v>
      </c>
      <c r="X68" s="29">
        <f t="shared" si="36"/>
        <v>1247072.0512748084</v>
      </c>
      <c r="Y68" s="35">
        <f t="shared" si="45"/>
        <v>15.675542971239178</v>
      </c>
      <c r="Z68" s="36">
        <f t="shared" si="46"/>
        <v>8.216114107543337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10501</v>
      </c>
      <c r="E69" s="49">
        <f t="shared" si="37"/>
        <v>287</v>
      </c>
      <c r="F69" s="3">
        <f t="shared" si="38"/>
        <v>2.7330730406627941E-2</v>
      </c>
      <c r="G69" s="2">
        <v>0.5</v>
      </c>
      <c r="H69" s="3">
        <f t="shared" si="39"/>
        <v>0.1279137139546285</v>
      </c>
      <c r="I69" s="3">
        <f t="shared" si="40"/>
        <v>0.87208628604537153</v>
      </c>
      <c r="J69" s="5">
        <f t="shared" si="47"/>
        <v>73204.756619345993</v>
      </c>
      <c r="K69" s="5">
        <f t="shared" si="41"/>
        <v>9363.8922983252214</v>
      </c>
      <c r="L69" s="5">
        <f t="shared" si="42"/>
        <v>342614.0523509169</v>
      </c>
      <c r="M69" s="5">
        <f t="shared" si="32"/>
        <v>1518807.1601010931</v>
      </c>
      <c r="N69" s="33">
        <f t="shared" si="43"/>
        <v>20.747383506766749</v>
      </c>
      <c r="O69" s="4"/>
      <c r="Q69" s="27" t="s">
        <v>64</v>
      </c>
      <c r="R69" s="29">
        <f t="shared" si="33"/>
        <v>73204.756619345993</v>
      </c>
      <c r="S69" s="29">
        <f t="shared" si="34"/>
        <v>342614.0523509169</v>
      </c>
      <c r="T69" s="35">
        <f t="shared" si="35"/>
        <v>20.747383506766749</v>
      </c>
      <c r="U69" s="42">
        <v>0.69850988448397933</v>
      </c>
      <c r="V69" s="43">
        <f t="shared" si="48"/>
        <v>0.30149011551602067</v>
      </c>
      <c r="W69" s="29">
        <f t="shared" si="44"/>
        <v>239319.30213022701</v>
      </c>
      <c r="X69" s="29">
        <f t="shared" si="36"/>
        <v>958461.66056943638</v>
      </c>
      <c r="Y69" s="35">
        <f t="shared" si="45"/>
        <v>13.092887741616252</v>
      </c>
      <c r="Z69" s="36">
        <f t="shared" si="46"/>
        <v>7.6544957651504966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7103</v>
      </c>
      <c r="E70" s="49">
        <f t="shared" si="37"/>
        <v>255</v>
      </c>
      <c r="F70" s="3">
        <f t="shared" si="38"/>
        <v>3.5900323806842181E-2</v>
      </c>
      <c r="G70" s="2">
        <v>0.5</v>
      </c>
      <c r="H70" s="3">
        <f t="shared" si="39"/>
        <v>0.16471804147018929</v>
      </c>
      <c r="I70" s="3">
        <f t="shared" si="40"/>
        <v>0.83528195852981069</v>
      </c>
      <c r="J70" s="5">
        <f t="shared" si="47"/>
        <v>63840.864321020774</v>
      </c>
      <c r="K70" s="5">
        <f t="shared" si="41"/>
        <v>10515.742136722627</v>
      </c>
      <c r="L70" s="5">
        <f t="shared" si="42"/>
        <v>292914.9662632973</v>
      </c>
      <c r="M70" s="5">
        <f t="shared" si="32"/>
        <v>1176193.1077501762</v>
      </c>
      <c r="N70" s="33">
        <f t="shared" si="43"/>
        <v>18.423828064666303</v>
      </c>
      <c r="O70" s="4"/>
      <c r="Q70" s="27" t="s">
        <v>66</v>
      </c>
      <c r="R70" s="29">
        <f t="shared" si="33"/>
        <v>63840.864321020774</v>
      </c>
      <c r="S70" s="29">
        <f t="shared" si="34"/>
        <v>292914.9662632973</v>
      </c>
      <c r="T70" s="35">
        <f t="shared" si="35"/>
        <v>18.423828064666303</v>
      </c>
      <c r="U70" s="42">
        <v>0.67065690345363116</v>
      </c>
      <c r="V70" s="43">
        <f t="shared" si="48"/>
        <v>0.32934309654636884</v>
      </c>
      <c r="W70" s="29">
        <f t="shared" si="44"/>
        <v>196445.44424936781</v>
      </c>
      <c r="X70" s="29">
        <f t="shared" si="36"/>
        <v>719142.35843920941</v>
      </c>
      <c r="Y70" s="35">
        <f t="shared" si="45"/>
        <v>11.264608743751275</v>
      </c>
      <c r="Z70" s="36">
        <f t="shared" si="46"/>
        <v>7.1592193209150281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4213</v>
      </c>
      <c r="E71" s="49">
        <f t="shared" si="49"/>
        <v>215</v>
      </c>
      <c r="F71" s="3">
        <f t="shared" si="38"/>
        <v>5.1032518395442678E-2</v>
      </c>
      <c r="G71" s="2">
        <v>0.5</v>
      </c>
      <c r="H71" s="3">
        <f t="shared" si="39"/>
        <v>0.226291969266393</v>
      </c>
      <c r="I71" s="3">
        <f t="shared" si="40"/>
        <v>0.77370803073360706</v>
      </c>
      <c r="J71" s="5">
        <f t="shared" si="47"/>
        <v>53325.122184298147</v>
      </c>
      <c r="K71" s="5">
        <f t="shared" si="41"/>
        <v>12067.046910455847</v>
      </c>
      <c r="L71" s="5">
        <f t="shared" si="42"/>
        <v>236457.99364535112</v>
      </c>
      <c r="M71" s="5">
        <f>L71+M72</f>
        <v>883278.14148687886</v>
      </c>
      <c r="N71" s="33">
        <f t="shared" si="43"/>
        <v>16.564015332851213</v>
      </c>
      <c r="O71" s="4"/>
      <c r="Q71" s="27" t="s">
        <v>68</v>
      </c>
      <c r="R71" s="29">
        <f t="shared" si="33"/>
        <v>53325.122184298147</v>
      </c>
      <c r="S71" s="29">
        <f t="shared" si="34"/>
        <v>236457.99364535112</v>
      </c>
      <c r="T71" s="35">
        <f t="shared" si="35"/>
        <v>16.564015332851213</v>
      </c>
      <c r="U71" s="42">
        <v>0.63527807449444496</v>
      </c>
      <c r="V71" s="43">
        <f t="shared" si="48"/>
        <v>0.36472192550555504</v>
      </c>
      <c r="W71" s="29">
        <f t="shared" si="44"/>
        <v>150216.57890183837</v>
      </c>
      <c r="X71" s="29">
        <f>X72+W71</f>
        <v>522696.9141898416</v>
      </c>
      <c r="Y71" s="35">
        <f t="shared" si="45"/>
        <v>9.802076259353651</v>
      </c>
      <c r="Z71" s="36">
        <f t="shared" si="46"/>
        <v>6.7619390734975617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3888</v>
      </c>
      <c r="E72" s="50">
        <f t="shared" si="49"/>
        <v>248</v>
      </c>
      <c r="F72" s="17">
        <f t="shared" si="38"/>
        <v>6.3786008230452676E-2</v>
      </c>
      <c r="G72" s="12"/>
      <c r="H72" s="17">
        <v>1</v>
      </c>
      <c r="I72" s="17">
        <f t="shared" si="40"/>
        <v>0</v>
      </c>
      <c r="J72" s="21">
        <f t="shared" si="47"/>
        <v>41258.075273842303</v>
      </c>
      <c r="K72" s="21">
        <f t="shared" si="41"/>
        <v>41258.075273842303</v>
      </c>
      <c r="L72" s="21">
        <f>K72/F72</f>
        <v>646820.14784152771</v>
      </c>
      <c r="M72" s="21">
        <f>L72</f>
        <v>646820.14784152771</v>
      </c>
      <c r="N72" s="34">
        <f t="shared" si="43"/>
        <v>15.67741935483871</v>
      </c>
      <c r="O72" s="4"/>
      <c r="Q72" s="30" t="s">
        <v>69</v>
      </c>
      <c r="R72" s="31">
        <f t="shared" si="33"/>
        <v>41258.075273842303</v>
      </c>
      <c r="S72" s="31">
        <f t="shared" si="34"/>
        <v>646820.14784152771</v>
      </c>
      <c r="T72" s="38">
        <f t="shared" si="35"/>
        <v>15.67741935483871</v>
      </c>
      <c r="U72" s="44">
        <v>0.57586384179742911</v>
      </c>
      <c r="V72" s="45">
        <f t="shared" si="48"/>
        <v>0.42413615820257089</v>
      </c>
      <c r="W72" s="31">
        <f t="shared" si="44"/>
        <v>372480.3352880032</v>
      </c>
      <c r="X72" s="31">
        <f>W72</f>
        <v>372480.3352880032</v>
      </c>
      <c r="Y72" s="38">
        <f t="shared" si="45"/>
        <v>9.028058939146792</v>
      </c>
      <c r="Z72" s="37">
        <f t="shared" si="46"/>
        <v>6.6493604156919179</v>
      </c>
    </row>
    <row r="73" spans="1:26" s="2" customFormat="1" ht="13.2" x14ac:dyDescent="0.25">
      <c r="B73" s="2" t="s">
        <v>70</v>
      </c>
      <c r="D73" s="25">
        <f>SUM(D54:D72)</f>
        <v>408475</v>
      </c>
      <c r="E73" s="25">
        <f>SUM(E54:E72)</f>
        <v>2516</v>
      </c>
    </row>
    <row r="77" spans="1:26" x14ac:dyDescent="0.25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x14ac:dyDescent="0.25">
      <c r="C78" s="53" t="s">
        <v>84</v>
      </c>
      <c r="D78" s="51">
        <v>0</v>
      </c>
      <c r="E78" s="52">
        <f>$N$4</f>
        <v>78.254423674741389</v>
      </c>
      <c r="F78" s="52">
        <f>$Y$4</f>
        <v>69.277381039709724</v>
      </c>
      <c r="G78" s="52">
        <f>E78-F78</f>
        <v>8.9770426350316654</v>
      </c>
    </row>
    <row r="79" spans="1:26" x14ac:dyDescent="0.25">
      <c r="C79" s="53" t="s">
        <v>85</v>
      </c>
      <c r="D79" s="51">
        <v>0</v>
      </c>
      <c r="E79" s="52">
        <f>$N$29</f>
        <v>82.742852197738159</v>
      </c>
      <c r="F79" s="52">
        <f>$Y$29</f>
        <v>72.256384776118281</v>
      </c>
      <c r="G79" s="52">
        <f t="shared" ref="G79:G80" si="50">E79-F79</f>
        <v>10.486467421619878</v>
      </c>
    </row>
    <row r="80" spans="1:26" x14ac:dyDescent="0.25">
      <c r="C80" s="53" t="s">
        <v>86</v>
      </c>
      <c r="D80" s="51">
        <v>0</v>
      </c>
      <c r="E80" s="52">
        <f>$N$54</f>
        <v>80.122799557164612</v>
      </c>
      <c r="F80" s="52">
        <f>$Y$54</f>
        <v>69.622067086918818</v>
      </c>
      <c r="G80" s="52">
        <f t="shared" si="50"/>
        <v>10.500732470245794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752AC-C8A4-A444-AA85-C4BC8E98743F}">
  <dimension ref="A1:Z80"/>
  <sheetViews>
    <sheetView topLeftCell="A49" workbookViewId="0">
      <selection activeCell="E29" sqref="E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58" t="s">
        <v>87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Q1" s="63" t="s">
        <v>90</v>
      </c>
      <c r="R1" s="64"/>
      <c r="S1" s="64"/>
      <c r="T1" s="64"/>
      <c r="U1" s="64"/>
      <c r="V1" s="64"/>
      <c r="W1" s="64"/>
      <c r="X1" s="64"/>
      <c r="Y1" s="64"/>
      <c r="Z1" s="65"/>
    </row>
    <row r="2" spans="1:26" s="9" customFormat="1" ht="35.549999999999997" customHeight="1" x14ac:dyDescent="0.25">
      <c r="A2" s="7"/>
      <c r="B2" s="59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6" t="s">
        <v>14</v>
      </c>
      <c r="S2" s="66"/>
      <c r="T2" s="66"/>
      <c r="U2" s="67" t="s">
        <v>15</v>
      </c>
      <c r="V2" s="67" t="s">
        <v>16</v>
      </c>
      <c r="W2" s="68" t="s">
        <v>17</v>
      </c>
      <c r="X2" s="68" t="s">
        <v>18</v>
      </c>
      <c r="Y2" s="69" t="s">
        <v>19</v>
      </c>
      <c r="Z2" s="69" t="s">
        <v>20</v>
      </c>
    </row>
    <row r="3" spans="1:26" s="10" customFormat="1" ht="23.25" customHeight="1" thickBot="1" x14ac:dyDescent="0.35">
      <c r="B3" s="60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7"/>
      <c r="V3" s="67"/>
      <c r="W3" s="68"/>
      <c r="X3" s="68"/>
      <c r="Y3" s="69"/>
      <c r="Z3" s="69"/>
    </row>
    <row r="4" spans="1:26" s="2" customFormat="1" x14ac:dyDescent="0.25">
      <c r="A4" s="2">
        <v>1</v>
      </c>
      <c r="B4" s="1">
        <v>0</v>
      </c>
      <c r="C4" s="1">
        <v>1</v>
      </c>
      <c r="D4">
        <v>2229</v>
      </c>
      <c r="E4">
        <v>32</v>
      </c>
      <c r="F4" s="3">
        <f>E4/D4</f>
        <v>1.4356213548676536E-2</v>
      </c>
      <c r="G4" s="2">
        <v>0.3</v>
      </c>
      <c r="H4" s="18">
        <f>C4*F4/(1+(1-G4)*C4*F4)</f>
        <v>1.421337834236475E-2</v>
      </c>
      <c r="I4" s="18">
        <f>1-H4</f>
        <v>0.9857866216576352</v>
      </c>
      <c r="J4" s="41">
        <v>100000</v>
      </c>
      <c r="K4" s="20">
        <f>J4*H4</f>
        <v>1421.3378342364749</v>
      </c>
      <c r="L4" s="20">
        <f>C4*(J5+G4*K4)</f>
        <v>99005.063516034468</v>
      </c>
      <c r="M4" s="5">
        <f t="shared" ref="M4:M20" si="0">L4+M5</f>
        <v>7734811.8237659596</v>
      </c>
      <c r="N4" s="32">
        <f>M4/J4</f>
        <v>77.348118237659591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99005.063516034468</v>
      </c>
      <c r="T4" s="35">
        <f t="shared" ref="T4:T22" si="3">N4</f>
        <v>77.348118237659591</v>
      </c>
      <c r="U4" s="42">
        <v>0.96680194174873568</v>
      </c>
      <c r="V4" s="43">
        <f>1-U4</f>
        <v>3.3198058251264317E-2</v>
      </c>
      <c r="W4" s="29">
        <f>S4*U4</f>
        <v>95718.287650259037</v>
      </c>
      <c r="X4" s="29">
        <f t="shared" ref="X4:X20" si="4">X5+W4</f>
        <v>6869549.8456752077</v>
      </c>
      <c r="Y4" s="40">
        <f>X4/R4</f>
        <v>68.695498456752077</v>
      </c>
      <c r="Z4" s="36">
        <f>T4-Y4</f>
        <v>8.6526197809075143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9216</v>
      </c>
      <c r="E5">
        <v>3</v>
      </c>
      <c r="F5" s="3">
        <f t="shared" ref="F5:F22" si="5">E5/D5</f>
        <v>3.2552083333333332E-4</v>
      </c>
      <c r="G5" s="2">
        <v>0.4</v>
      </c>
      <c r="H5" s="3">
        <f t="shared" ref="H5:H21" si="6">C5*F5/(1+(1-G5)*C5*F5)</f>
        <v>1.3010668748373666E-3</v>
      </c>
      <c r="I5" s="3">
        <f t="shared" ref="I5:I22" si="7">1-H5</f>
        <v>0.99869893312516267</v>
      </c>
      <c r="J5" s="5">
        <f>I4*J4</f>
        <v>98578.662165763526</v>
      </c>
      <c r="K5" s="5">
        <f t="shared" ref="K5:K22" si="8">J5*H5</f>
        <v>128.25743190965849</v>
      </c>
      <c r="L5" s="5">
        <f t="shared" ref="L5:L21" si="9">C5*(J6+G5*K5)</f>
        <v>394006.83082647092</v>
      </c>
      <c r="M5" s="5">
        <f t="shared" si="0"/>
        <v>7635806.7602499248</v>
      </c>
      <c r="N5" s="33">
        <f t="shared" ref="N5:N22" si="10">M5/J5</f>
        <v>77.459021988044881</v>
      </c>
      <c r="O5" s="4"/>
      <c r="Q5" s="27" t="s">
        <v>36</v>
      </c>
      <c r="R5" s="29">
        <f t="shared" si="1"/>
        <v>98578.662165763526</v>
      </c>
      <c r="S5" s="29">
        <f t="shared" si="2"/>
        <v>394006.83082647092</v>
      </c>
      <c r="T5" s="35">
        <f t="shared" si="3"/>
        <v>77.459021988044881</v>
      </c>
      <c r="U5" s="42">
        <v>0.96680194174873568</v>
      </c>
      <c r="V5" s="43">
        <f>1-U5</f>
        <v>3.3198058251264317E-2</v>
      </c>
      <c r="W5" s="29">
        <f t="shared" ref="W5:W22" si="11">S5*U5</f>
        <v>380926.56910529768</v>
      </c>
      <c r="X5" s="29">
        <f t="shared" si="4"/>
        <v>6773831.5580249485</v>
      </c>
      <c r="Y5" s="35">
        <f t="shared" ref="Y5:Y22" si="12">X5/R5</f>
        <v>68.714987698194861</v>
      </c>
      <c r="Z5" s="36">
        <f t="shared" ref="Z5:Z22" si="13">T5-Y5</f>
        <v>8.7440342898500205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11448</v>
      </c>
      <c r="E6">
        <v>4</v>
      </c>
      <c r="F6" s="3">
        <f t="shared" si="5"/>
        <v>3.4940600978336826E-4</v>
      </c>
      <c r="G6" s="2">
        <v>0.5</v>
      </c>
      <c r="H6" s="3">
        <f t="shared" si="6"/>
        <v>1.7455053237912376E-3</v>
      </c>
      <c r="I6" s="3">
        <f t="shared" si="7"/>
        <v>0.99825449467620875</v>
      </c>
      <c r="J6" s="5">
        <f t="shared" ref="J6:J22" si="14">I5*J5</f>
        <v>98450.404733853866</v>
      </c>
      <c r="K6" s="5">
        <f t="shared" si="8"/>
        <v>171.84570559234399</v>
      </c>
      <c r="L6" s="5">
        <f t="shared" si="9"/>
        <v>491822.4094052884</v>
      </c>
      <c r="M6" s="5">
        <f t="shared" si="0"/>
        <v>7241799.9294234542</v>
      </c>
      <c r="N6" s="33">
        <f t="shared" si="10"/>
        <v>73.557848228258592</v>
      </c>
      <c r="O6" s="4"/>
      <c r="Q6" s="27" t="s">
        <v>38</v>
      </c>
      <c r="R6" s="29">
        <f t="shared" si="1"/>
        <v>98450.404733853866</v>
      </c>
      <c r="S6" s="29">
        <f t="shared" si="2"/>
        <v>491822.4094052884</v>
      </c>
      <c r="T6" s="35">
        <f t="shared" si="3"/>
        <v>73.557848228258592</v>
      </c>
      <c r="U6" s="42">
        <v>0.96680194174873568</v>
      </c>
      <c r="V6" s="43">
        <f>1-U6</f>
        <v>3.3198058251264317E-2</v>
      </c>
      <c r="W6" s="29">
        <f t="shared" si="11"/>
        <v>475494.86040857446</v>
      </c>
      <c r="X6" s="29">
        <f t="shared" si="4"/>
        <v>6392904.9889196511</v>
      </c>
      <c r="Y6" s="35">
        <f t="shared" si="12"/>
        <v>64.935283975743175</v>
      </c>
      <c r="Z6" s="36">
        <f t="shared" si="13"/>
        <v>8.6225642525154171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12407</v>
      </c>
      <c r="E7">
        <v>7</v>
      </c>
      <c r="F7" s="3">
        <f t="shared" si="5"/>
        <v>5.6419763036995242E-4</v>
      </c>
      <c r="G7" s="2">
        <v>0.5</v>
      </c>
      <c r="H7" s="3">
        <f t="shared" si="6"/>
        <v>2.8170147692060036E-3</v>
      </c>
      <c r="I7" s="3">
        <f t="shared" si="7"/>
        <v>0.99718298523079396</v>
      </c>
      <c r="J7" s="5">
        <f t="shared" si="14"/>
        <v>98278.559028261516</v>
      </c>
      <c r="K7" s="5">
        <f t="shared" si="8"/>
        <v>276.85215227889671</v>
      </c>
      <c r="L7" s="5">
        <f t="shared" si="9"/>
        <v>490700.66476061038</v>
      </c>
      <c r="M7" s="5">
        <f t="shared" si="0"/>
        <v>6749977.5200181659</v>
      </c>
      <c r="N7" s="33">
        <f t="shared" si="10"/>
        <v>68.682096957456466</v>
      </c>
      <c r="O7" s="4"/>
      <c r="Q7" s="27" t="s">
        <v>40</v>
      </c>
      <c r="R7" s="29">
        <f t="shared" si="1"/>
        <v>98278.559028261516</v>
      </c>
      <c r="S7" s="29">
        <f t="shared" si="2"/>
        <v>490700.66476061038</v>
      </c>
      <c r="T7" s="35">
        <f t="shared" si="3"/>
        <v>68.682096957456466</v>
      </c>
      <c r="U7" s="42">
        <v>0.96680194174873568</v>
      </c>
      <c r="V7" s="43">
        <f>1-U7</f>
        <v>3.3198058251264317E-2</v>
      </c>
      <c r="W7" s="29">
        <f t="shared" si="11"/>
        <v>474410.3555079535</v>
      </c>
      <c r="X7" s="29">
        <f t="shared" si="4"/>
        <v>5917410.1285110768</v>
      </c>
      <c r="Y7" s="35">
        <f t="shared" si="12"/>
        <v>60.210591069100168</v>
      </c>
      <c r="Z7" s="36">
        <f t="shared" si="13"/>
        <v>8.4715058883562975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13392</v>
      </c>
      <c r="E8">
        <v>15</v>
      </c>
      <c r="F8" s="3">
        <f t="shared" si="5"/>
        <v>1.1200716845878136E-3</v>
      </c>
      <c r="G8" s="2">
        <v>0.5</v>
      </c>
      <c r="H8" s="3">
        <f t="shared" si="6"/>
        <v>5.5847202055177032E-3</v>
      </c>
      <c r="I8" s="3">
        <f t="shared" si="7"/>
        <v>0.9944152797944823</v>
      </c>
      <c r="J8" s="5">
        <f t="shared" si="14"/>
        <v>98001.706875982622</v>
      </c>
      <c r="K8" s="5">
        <f t="shared" si="8"/>
        <v>547.31211256552342</v>
      </c>
      <c r="L8" s="5">
        <f t="shared" si="9"/>
        <v>488640.25409849937</v>
      </c>
      <c r="M8" s="5">
        <f t="shared" si="0"/>
        <v>6259276.8552575558</v>
      </c>
      <c r="N8" s="33">
        <f t="shared" si="10"/>
        <v>63.869059578507432</v>
      </c>
      <c r="O8" s="4"/>
      <c r="Q8" s="27" t="s">
        <v>42</v>
      </c>
      <c r="R8" s="29">
        <f t="shared" si="1"/>
        <v>98001.706875982622</v>
      </c>
      <c r="S8" s="29">
        <f t="shared" si="2"/>
        <v>488640.25409849937</v>
      </c>
      <c r="T8" s="35">
        <f t="shared" si="3"/>
        <v>63.869059578507432</v>
      </c>
      <c r="U8" s="42">
        <v>0.96680194174873568</v>
      </c>
      <c r="V8" s="43">
        <f>1-U8</f>
        <v>3.3198058251264317E-2</v>
      </c>
      <c r="W8" s="29">
        <f t="shared" si="11"/>
        <v>472418.3464790248</v>
      </c>
      <c r="X8" s="29">
        <f t="shared" si="4"/>
        <v>5442999.7730031237</v>
      </c>
      <c r="Y8" s="35">
        <f t="shared" si="12"/>
        <v>55.539846667069071</v>
      </c>
      <c r="Z8" s="36">
        <f t="shared" si="13"/>
        <v>8.3292129114383613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16745</v>
      </c>
      <c r="E9">
        <v>17</v>
      </c>
      <c r="F9" s="3">
        <f t="shared" si="5"/>
        <v>1.0152284263959391E-3</v>
      </c>
      <c r="G9" s="2">
        <v>0.5</v>
      </c>
      <c r="H9" s="3">
        <f t="shared" si="6"/>
        <v>5.0632911392405064E-3</v>
      </c>
      <c r="I9" s="3">
        <f t="shared" si="7"/>
        <v>0.99493670886075947</v>
      </c>
      <c r="J9" s="5">
        <f t="shared" si="14"/>
        <v>97454.394763417105</v>
      </c>
      <c r="K9" s="5">
        <f t="shared" si="8"/>
        <v>493.43997348565625</v>
      </c>
      <c r="L9" s="5">
        <f t="shared" si="9"/>
        <v>486038.37388337136</v>
      </c>
      <c r="M9" s="5">
        <f t="shared" si="0"/>
        <v>5770636.6011590566</v>
      </c>
      <c r="N9" s="33">
        <f t="shared" si="10"/>
        <v>59.213713400693813</v>
      </c>
      <c r="O9" s="4"/>
      <c r="Q9" s="27" t="s">
        <v>44</v>
      </c>
      <c r="R9" s="29">
        <f t="shared" si="1"/>
        <v>97454.394763417105</v>
      </c>
      <c r="S9" s="29">
        <f t="shared" si="2"/>
        <v>486038.37388337136</v>
      </c>
      <c r="T9" s="35">
        <f t="shared" si="3"/>
        <v>59.213713400693813</v>
      </c>
      <c r="U9" s="42">
        <v>0.9555940589531835</v>
      </c>
      <c r="V9" s="43">
        <f t="shared" ref="V9:V22" si="15">1-U9</f>
        <v>4.4405941046816499E-2</v>
      </c>
      <c r="W9" s="29">
        <f t="shared" si="11"/>
        <v>464455.38250621583</v>
      </c>
      <c r="X9" s="29">
        <f t="shared" si="4"/>
        <v>4970581.426524099</v>
      </c>
      <c r="Y9" s="35">
        <f t="shared" si="12"/>
        <v>51.004179325014697</v>
      </c>
      <c r="Z9" s="36">
        <f t="shared" si="13"/>
        <v>8.209534075679116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14410</v>
      </c>
      <c r="E10">
        <v>38</v>
      </c>
      <c r="F10" s="3">
        <f t="shared" si="5"/>
        <v>2.63705759888966E-3</v>
      </c>
      <c r="G10" s="2">
        <v>0.5</v>
      </c>
      <c r="H10" s="3">
        <f t="shared" si="6"/>
        <v>1.3098931402964496E-2</v>
      </c>
      <c r="I10" s="3">
        <f t="shared" si="7"/>
        <v>0.98690106859703552</v>
      </c>
      <c r="J10" s="5">
        <f t="shared" si="14"/>
        <v>96960.954789931449</v>
      </c>
      <c r="K10" s="5">
        <f t="shared" si="8"/>
        <v>1270.0848955592539</v>
      </c>
      <c r="L10" s="5">
        <f t="shared" si="9"/>
        <v>481629.56171075918</v>
      </c>
      <c r="M10" s="5">
        <f t="shared" si="0"/>
        <v>5284598.2272756854</v>
      </c>
      <c r="N10" s="33">
        <f t="shared" si="10"/>
        <v>54.502332807313124</v>
      </c>
      <c r="O10" s="4"/>
      <c r="Q10" s="27" t="s">
        <v>46</v>
      </c>
      <c r="R10" s="29">
        <f t="shared" si="1"/>
        <v>96960.954789931449</v>
      </c>
      <c r="S10" s="29">
        <f t="shared" si="2"/>
        <v>481629.56171075918</v>
      </c>
      <c r="T10" s="35">
        <f t="shared" si="3"/>
        <v>54.502332807313124</v>
      </c>
      <c r="U10" s="42">
        <v>0.96363095511775332</v>
      </c>
      <c r="V10" s="43">
        <f t="shared" si="15"/>
        <v>3.6369044882246682E-2</v>
      </c>
      <c r="W10" s="29">
        <f t="shared" si="11"/>
        <v>464113.15456428379</v>
      </c>
      <c r="X10" s="29">
        <f t="shared" si="4"/>
        <v>4506126.044017883</v>
      </c>
      <c r="Y10" s="35">
        <f t="shared" si="12"/>
        <v>46.473614598582778</v>
      </c>
      <c r="Z10" s="36">
        <f t="shared" si="13"/>
        <v>8.0287182087303464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14634</v>
      </c>
      <c r="E11">
        <v>48</v>
      </c>
      <c r="F11" s="3">
        <f t="shared" si="5"/>
        <v>3.2800328003280031E-3</v>
      </c>
      <c r="G11" s="2">
        <v>0.5</v>
      </c>
      <c r="H11" s="3">
        <f t="shared" si="6"/>
        <v>1.6266775111834081E-2</v>
      </c>
      <c r="I11" s="3">
        <f t="shared" si="7"/>
        <v>0.98373322488816595</v>
      </c>
      <c r="J11" s="5">
        <f t="shared" si="14"/>
        <v>95690.869894372197</v>
      </c>
      <c r="K11" s="5">
        <f t="shared" si="8"/>
        <v>1556.5818608275267</v>
      </c>
      <c r="L11" s="5">
        <f t="shared" si="9"/>
        <v>474562.89481979213</v>
      </c>
      <c r="M11" s="5">
        <f t="shared" si="0"/>
        <v>4802968.6655649263</v>
      </c>
      <c r="N11" s="33">
        <f t="shared" si="10"/>
        <v>50.19254889067949</v>
      </c>
      <c r="O11" s="4"/>
      <c r="Q11" s="27" t="s">
        <v>48</v>
      </c>
      <c r="R11" s="29">
        <f t="shared" si="1"/>
        <v>95690.869894372197</v>
      </c>
      <c r="S11" s="29">
        <f t="shared" si="2"/>
        <v>474562.89481979213</v>
      </c>
      <c r="T11" s="35">
        <f t="shared" si="3"/>
        <v>50.19254889067949</v>
      </c>
      <c r="U11" s="42">
        <v>0.96005435016735896</v>
      </c>
      <c r="V11" s="43">
        <f t="shared" si="15"/>
        <v>3.9945649832641039E-2</v>
      </c>
      <c r="W11" s="29">
        <f t="shared" si="11"/>
        <v>455606.17159975623</v>
      </c>
      <c r="X11" s="29">
        <f t="shared" si="4"/>
        <v>4042012.8894535992</v>
      </c>
      <c r="Y11" s="35">
        <f t="shared" si="12"/>
        <v>42.240319206161999</v>
      </c>
      <c r="Z11" s="36">
        <f t="shared" si="13"/>
        <v>7.9522296845174907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15950</v>
      </c>
      <c r="E12">
        <v>69</v>
      </c>
      <c r="F12" s="3">
        <f t="shared" si="5"/>
        <v>4.3260188087774296E-3</v>
      </c>
      <c r="G12" s="2">
        <v>0.5</v>
      </c>
      <c r="H12" s="3">
        <f t="shared" si="6"/>
        <v>2.1398666459916268E-2</v>
      </c>
      <c r="I12" s="3">
        <f t="shared" si="7"/>
        <v>0.97860133354008372</v>
      </c>
      <c r="J12" s="5">
        <f t="shared" si="14"/>
        <v>94134.288033544668</v>
      </c>
      <c r="K12" s="5">
        <f t="shared" si="8"/>
        <v>2014.3482320715095</v>
      </c>
      <c r="L12" s="5">
        <f t="shared" si="9"/>
        <v>465635.56958754454</v>
      </c>
      <c r="M12" s="5">
        <f t="shared" si="0"/>
        <v>4328405.770745134</v>
      </c>
      <c r="N12" s="33">
        <f t="shared" si="10"/>
        <v>45.981181365101634</v>
      </c>
      <c r="O12" s="4"/>
      <c r="Q12" s="27" t="s">
        <v>50</v>
      </c>
      <c r="R12" s="29">
        <f t="shared" si="1"/>
        <v>94134.288033544668</v>
      </c>
      <c r="S12" s="29">
        <f t="shared" si="2"/>
        <v>465635.56958754454</v>
      </c>
      <c r="T12" s="35">
        <f t="shared" si="3"/>
        <v>45.981181365101634</v>
      </c>
      <c r="U12" s="42">
        <v>0.94127750867207383</v>
      </c>
      <c r="V12" s="43">
        <f t="shared" si="15"/>
        <v>5.8722491327926174E-2</v>
      </c>
      <c r="W12" s="29">
        <f t="shared" si="11"/>
        <v>438292.28889046598</v>
      </c>
      <c r="X12" s="29">
        <f t="shared" si="4"/>
        <v>3586406.7178538432</v>
      </c>
      <c r="Y12" s="35">
        <f t="shared" si="12"/>
        <v>38.098835108582648</v>
      </c>
      <c r="Z12" s="36">
        <f t="shared" si="13"/>
        <v>7.8823462565189857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16824</v>
      </c>
      <c r="E13">
        <v>119</v>
      </c>
      <c r="F13" s="3">
        <f t="shared" si="5"/>
        <v>7.0732287208749405E-3</v>
      </c>
      <c r="G13" s="2">
        <v>0.5</v>
      </c>
      <c r="H13" s="3">
        <f t="shared" si="6"/>
        <v>3.4751628069970508E-2</v>
      </c>
      <c r="I13" s="3">
        <f t="shared" si="7"/>
        <v>0.96524837193002955</v>
      </c>
      <c r="J13" s="5">
        <f t="shared" si="14"/>
        <v>92119.939801473156</v>
      </c>
      <c r="K13" s="5">
        <f t="shared" si="8"/>
        <v>3201.3178858088681</v>
      </c>
      <c r="L13" s="5">
        <f t="shared" si="9"/>
        <v>452596.40429284365</v>
      </c>
      <c r="M13" s="5">
        <f t="shared" si="0"/>
        <v>3862770.2011575894</v>
      </c>
      <c r="N13" s="33">
        <f t="shared" si="10"/>
        <v>41.931966189754469</v>
      </c>
      <c r="O13" s="4"/>
      <c r="Q13" s="27" t="s">
        <v>52</v>
      </c>
      <c r="R13" s="29">
        <f t="shared" si="1"/>
        <v>92119.939801473156</v>
      </c>
      <c r="S13" s="29">
        <f t="shared" si="2"/>
        <v>452596.40429284365</v>
      </c>
      <c r="T13" s="35">
        <f t="shared" si="3"/>
        <v>41.931966189754469</v>
      </c>
      <c r="U13" s="42">
        <v>0.95386474178345915</v>
      </c>
      <c r="V13" s="43">
        <f t="shared" si="15"/>
        <v>4.6135258216540853E-2</v>
      </c>
      <c r="W13" s="29">
        <f t="shared" si="11"/>
        <v>431715.7523129154</v>
      </c>
      <c r="X13" s="29">
        <f t="shared" si="4"/>
        <v>3148114.4289633771</v>
      </c>
      <c r="Y13" s="35">
        <f t="shared" si="12"/>
        <v>34.174082568310943</v>
      </c>
      <c r="Z13" s="36">
        <f t="shared" si="13"/>
        <v>7.7578836214435256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16571</v>
      </c>
      <c r="E14">
        <v>123</v>
      </c>
      <c r="F14" s="3">
        <f t="shared" si="5"/>
        <v>7.4226057570454407E-3</v>
      </c>
      <c r="G14" s="2">
        <v>0.5</v>
      </c>
      <c r="H14" s="3">
        <f t="shared" si="6"/>
        <v>3.6436887164143728E-2</v>
      </c>
      <c r="I14" s="3">
        <f t="shared" si="7"/>
        <v>0.96356311283585627</v>
      </c>
      <c r="J14" s="5">
        <f t="shared" si="14"/>
        <v>88918.621915664291</v>
      </c>
      <c r="K14" s="5">
        <f t="shared" si="8"/>
        <v>3239.9177935322173</v>
      </c>
      <c r="L14" s="5">
        <f t="shared" si="9"/>
        <v>436493.31509449088</v>
      </c>
      <c r="M14" s="5">
        <f t="shared" si="0"/>
        <v>3410173.7968647457</v>
      </c>
      <c r="N14" s="33">
        <f t="shared" si="10"/>
        <v>38.351626727854118</v>
      </c>
      <c r="O14" s="4"/>
      <c r="Q14" s="27" t="s">
        <v>54</v>
      </c>
      <c r="R14" s="29">
        <f t="shared" si="1"/>
        <v>88918.621915664291</v>
      </c>
      <c r="S14" s="29">
        <f t="shared" si="2"/>
        <v>436493.31509449088</v>
      </c>
      <c r="T14" s="35">
        <f t="shared" si="3"/>
        <v>38.351626727854118</v>
      </c>
      <c r="U14" s="42">
        <v>0.94210046609890041</v>
      </c>
      <c r="V14" s="43">
        <f t="shared" si="15"/>
        <v>5.7899533901099587E-2</v>
      </c>
      <c r="W14" s="29">
        <f t="shared" si="11"/>
        <v>411220.55559957406</v>
      </c>
      <c r="X14" s="29">
        <f t="shared" si="4"/>
        <v>2716398.6766504617</v>
      </c>
      <c r="Y14" s="35">
        <f t="shared" si="12"/>
        <v>30.549266488035045</v>
      </c>
      <c r="Z14" s="36">
        <f t="shared" si="13"/>
        <v>7.8023602398190732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14454</v>
      </c>
      <c r="E15">
        <v>133</v>
      </c>
      <c r="F15" s="3">
        <f t="shared" si="5"/>
        <v>9.2016050920160509E-3</v>
      </c>
      <c r="G15" s="2">
        <v>0.5</v>
      </c>
      <c r="H15" s="3">
        <f t="shared" si="6"/>
        <v>4.4973455516856588E-2</v>
      </c>
      <c r="I15" s="3">
        <f t="shared" si="7"/>
        <v>0.95502654448314339</v>
      </c>
      <c r="J15" s="5">
        <f t="shared" si="14"/>
        <v>85678.704122132069</v>
      </c>
      <c r="K15" s="5">
        <f t="shared" si="8"/>
        <v>3853.2673885786239</v>
      </c>
      <c r="L15" s="5">
        <f t="shared" si="9"/>
        <v>418760.35213921382</v>
      </c>
      <c r="M15" s="5">
        <f t="shared" si="0"/>
        <v>2973680.4817702547</v>
      </c>
      <c r="N15" s="33">
        <f t="shared" si="10"/>
        <v>34.707346618260878</v>
      </c>
      <c r="O15" s="4"/>
      <c r="Q15" s="27" t="s">
        <v>56</v>
      </c>
      <c r="R15" s="29">
        <f t="shared" si="1"/>
        <v>85678.704122132069</v>
      </c>
      <c r="S15" s="29">
        <f t="shared" si="2"/>
        <v>418760.35213921382</v>
      </c>
      <c r="T15" s="35">
        <f t="shared" si="3"/>
        <v>34.707346618260878</v>
      </c>
      <c r="U15" s="42">
        <v>0.91645683631107144</v>
      </c>
      <c r="V15" s="43">
        <f t="shared" si="15"/>
        <v>8.3543163688928557E-2</v>
      </c>
      <c r="W15" s="29">
        <f t="shared" si="11"/>
        <v>383775.78749401413</v>
      </c>
      <c r="X15" s="29">
        <f t="shared" si="4"/>
        <v>2305178.1210508877</v>
      </c>
      <c r="Y15" s="35">
        <f t="shared" si="12"/>
        <v>26.904913474939292</v>
      </c>
      <c r="Z15" s="36">
        <f t="shared" si="13"/>
        <v>7.8024331433215863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12342</v>
      </c>
      <c r="E16">
        <v>165</v>
      </c>
      <c r="F16" s="3">
        <f t="shared" si="5"/>
        <v>1.3368983957219251E-2</v>
      </c>
      <c r="G16" s="2">
        <v>0.5</v>
      </c>
      <c r="H16" s="3">
        <f t="shared" si="6"/>
        <v>6.4683053040103494E-2</v>
      </c>
      <c r="I16" s="3">
        <f t="shared" si="7"/>
        <v>0.93531694695989653</v>
      </c>
      <c r="J16" s="5">
        <f t="shared" si="14"/>
        <v>81825.436733553448</v>
      </c>
      <c r="K16" s="5">
        <f t="shared" si="8"/>
        <v>5292.7190642660707</v>
      </c>
      <c r="L16" s="5">
        <f t="shared" si="9"/>
        <v>395895.38600710209</v>
      </c>
      <c r="M16" s="5">
        <f t="shared" si="0"/>
        <v>2554920.1296310411</v>
      </c>
      <c r="N16" s="33">
        <f t="shared" si="10"/>
        <v>31.224032912290795</v>
      </c>
      <c r="O16" s="4"/>
      <c r="Q16" s="27" t="s">
        <v>58</v>
      </c>
      <c r="R16" s="29">
        <f t="shared" si="1"/>
        <v>81825.436733553448</v>
      </c>
      <c r="S16" s="29">
        <f t="shared" si="2"/>
        <v>395895.38600710209</v>
      </c>
      <c r="T16" s="35">
        <f t="shared" si="3"/>
        <v>31.224032912290795</v>
      </c>
      <c r="U16" s="42">
        <v>0.8859396016463057</v>
      </c>
      <c r="V16" s="43">
        <f t="shared" si="15"/>
        <v>0.1140603983536943</v>
      </c>
      <c r="W16" s="29">
        <f t="shared" si="11"/>
        <v>350739.40057274245</v>
      </c>
      <c r="X16" s="29">
        <f t="shared" si="4"/>
        <v>1921402.3335568737</v>
      </c>
      <c r="Y16" s="35">
        <f t="shared" si="12"/>
        <v>23.481724146655008</v>
      </c>
      <c r="Z16" s="36">
        <f t="shared" si="13"/>
        <v>7.7423087656357872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9438</v>
      </c>
      <c r="E17">
        <v>140</v>
      </c>
      <c r="F17" s="3">
        <f t="shared" si="5"/>
        <v>1.4833651197287561E-2</v>
      </c>
      <c r="G17" s="2">
        <v>0.5</v>
      </c>
      <c r="H17" s="3">
        <f t="shared" si="6"/>
        <v>7.1516142214957099E-2</v>
      </c>
      <c r="I17" s="3">
        <f t="shared" si="7"/>
        <v>0.92848385778504294</v>
      </c>
      <c r="J17" s="5">
        <f t="shared" si="14"/>
        <v>76532.717669287376</v>
      </c>
      <c r="K17" s="5">
        <f t="shared" si="8"/>
        <v>5473.3247209339161</v>
      </c>
      <c r="L17" s="5">
        <f t="shared" si="9"/>
        <v>368980.27654410212</v>
      </c>
      <c r="M17" s="5">
        <f t="shared" si="0"/>
        <v>2159024.7436239389</v>
      </c>
      <c r="N17" s="33">
        <f t="shared" si="10"/>
        <v>28.210480554911182</v>
      </c>
      <c r="O17" s="4"/>
      <c r="Q17" s="27" t="s">
        <v>60</v>
      </c>
      <c r="R17" s="29">
        <f t="shared" si="1"/>
        <v>76532.717669287376</v>
      </c>
      <c r="S17" s="29">
        <f t="shared" si="2"/>
        <v>368980.27654410212</v>
      </c>
      <c r="T17" s="35">
        <f t="shared" si="3"/>
        <v>28.210480554911182</v>
      </c>
      <c r="U17" s="42">
        <v>0.85631920960893304</v>
      </c>
      <c r="V17" s="43">
        <f t="shared" si="15"/>
        <v>0.14368079039106696</v>
      </c>
      <c r="W17" s="29">
        <f t="shared" si="11"/>
        <v>315964.89877153106</v>
      </c>
      <c r="X17" s="29">
        <f t="shared" si="4"/>
        <v>1570662.9329841314</v>
      </c>
      <c r="Y17" s="35">
        <f t="shared" si="12"/>
        <v>20.522764391711121</v>
      </c>
      <c r="Z17" s="36">
        <f t="shared" si="13"/>
        <v>7.6877161632000615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7504</v>
      </c>
      <c r="E18">
        <v>148</v>
      </c>
      <c r="F18" s="3">
        <f t="shared" si="5"/>
        <v>1.9722814498933903E-2</v>
      </c>
      <c r="G18" s="2">
        <v>0.5</v>
      </c>
      <c r="H18" s="3">
        <f t="shared" si="6"/>
        <v>9.3980187960375924E-2</v>
      </c>
      <c r="I18" s="3">
        <f t="shared" si="7"/>
        <v>0.90601981203962412</v>
      </c>
      <c r="J18" s="5">
        <f t="shared" si="14"/>
        <v>71059.392948353459</v>
      </c>
      <c r="K18" s="5">
        <f t="shared" si="8"/>
        <v>6678.1751056364692</v>
      </c>
      <c r="L18" s="5">
        <f t="shared" si="9"/>
        <v>338601.52697767608</v>
      </c>
      <c r="M18" s="5">
        <f t="shared" si="0"/>
        <v>1790044.4670798369</v>
      </c>
      <c r="N18" s="33">
        <f t="shared" si="10"/>
        <v>25.190821266667104</v>
      </c>
      <c r="O18" s="4"/>
      <c r="Q18" s="27" t="s">
        <v>62</v>
      </c>
      <c r="R18" s="29">
        <f t="shared" si="1"/>
        <v>71059.392948353459</v>
      </c>
      <c r="S18" s="29">
        <f t="shared" si="2"/>
        <v>338601.52697767608</v>
      </c>
      <c r="T18" s="35">
        <f t="shared" si="3"/>
        <v>25.190821266667104</v>
      </c>
      <c r="U18" s="42">
        <v>0.77613843304153718</v>
      </c>
      <c r="V18" s="43">
        <f t="shared" si="15"/>
        <v>0.22386156695846282</v>
      </c>
      <c r="W18" s="29">
        <f t="shared" si="11"/>
        <v>262801.65857392532</v>
      </c>
      <c r="X18" s="29">
        <f t="shared" si="4"/>
        <v>1254698.0342126002</v>
      </c>
      <c r="Y18" s="35">
        <f t="shared" si="12"/>
        <v>17.657032830614313</v>
      </c>
      <c r="Z18" s="36">
        <f t="shared" si="13"/>
        <v>7.5337884360527916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5112</v>
      </c>
      <c r="E19">
        <v>152</v>
      </c>
      <c r="F19" s="3">
        <f t="shared" si="5"/>
        <v>2.9733959311424099E-2</v>
      </c>
      <c r="G19" s="2">
        <v>0.5</v>
      </c>
      <c r="H19" s="3">
        <f t="shared" si="6"/>
        <v>0.13838310269482881</v>
      </c>
      <c r="I19" s="3">
        <f t="shared" si="7"/>
        <v>0.86161689730517121</v>
      </c>
      <c r="J19" s="5">
        <f t="shared" si="14"/>
        <v>64381.217842716993</v>
      </c>
      <c r="K19" s="5">
        <f t="shared" si="8"/>
        <v>8909.2726803468504</v>
      </c>
      <c r="L19" s="5">
        <f t="shared" si="9"/>
        <v>299632.90751271788</v>
      </c>
      <c r="M19" s="5">
        <f t="shared" si="0"/>
        <v>1451442.9401021609</v>
      </c>
      <c r="N19" s="33">
        <f t="shared" si="10"/>
        <v>22.544508922587159</v>
      </c>
      <c r="O19" s="4"/>
      <c r="Q19" s="27" t="s">
        <v>64</v>
      </c>
      <c r="R19" s="29">
        <f t="shared" si="1"/>
        <v>64381.217842716993</v>
      </c>
      <c r="S19" s="29">
        <f t="shared" si="2"/>
        <v>299632.90751271788</v>
      </c>
      <c r="T19" s="35">
        <f t="shared" si="3"/>
        <v>22.544508922587159</v>
      </c>
      <c r="U19" s="42">
        <v>0.73716277889453141</v>
      </c>
      <c r="V19" s="43">
        <f t="shared" si="15"/>
        <v>0.26283722110546859</v>
      </c>
      <c r="W19" s="29">
        <f t="shared" si="11"/>
        <v>220878.22675032323</v>
      </c>
      <c r="X19" s="29">
        <f t="shared" si="4"/>
        <v>991896.37563867483</v>
      </c>
      <c r="Y19" s="35">
        <f t="shared" si="12"/>
        <v>15.406610947650492</v>
      </c>
      <c r="Z19" s="36">
        <f t="shared" si="13"/>
        <v>7.1378979749366671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3428</v>
      </c>
      <c r="E20">
        <v>125</v>
      </c>
      <c r="F20" s="3">
        <f t="shared" si="5"/>
        <v>3.6464410735122521E-2</v>
      </c>
      <c r="G20" s="2">
        <v>0.5</v>
      </c>
      <c r="H20" s="3">
        <f t="shared" si="6"/>
        <v>0.16708996123512901</v>
      </c>
      <c r="I20" s="3">
        <f t="shared" si="7"/>
        <v>0.83291003876487102</v>
      </c>
      <c r="J20" s="5">
        <f t="shared" si="14"/>
        <v>55471.945162370146</v>
      </c>
      <c r="K20" s="5">
        <f t="shared" si="8"/>
        <v>9268.8051668176304</v>
      </c>
      <c r="L20" s="5">
        <f t="shared" si="9"/>
        <v>254187.7128948067</v>
      </c>
      <c r="M20" s="5">
        <f t="shared" si="0"/>
        <v>1151810.032589443</v>
      </c>
      <c r="N20" s="33">
        <f t="shared" si="10"/>
        <v>20.763829882258804</v>
      </c>
      <c r="O20" s="4"/>
      <c r="Q20" s="27" t="s">
        <v>66</v>
      </c>
      <c r="R20" s="29">
        <f t="shared" si="1"/>
        <v>55471.945162370146</v>
      </c>
      <c r="S20" s="29">
        <f t="shared" si="2"/>
        <v>254187.7128948067</v>
      </c>
      <c r="T20" s="35">
        <f t="shared" si="3"/>
        <v>20.763829882258804</v>
      </c>
      <c r="U20" s="42">
        <v>0.7271372759570951</v>
      </c>
      <c r="V20" s="43">
        <f t="shared" si="15"/>
        <v>0.2728627240429049</v>
      </c>
      <c r="W20" s="29">
        <f t="shared" si="11"/>
        <v>184829.36113609391</v>
      </c>
      <c r="X20" s="29">
        <f t="shared" si="4"/>
        <v>771018.14888835163</v>
      </c>
      <c r="Y20" s="35">
        <f t="shared" si="12"/>
        <v>13.899244863895239</v>
      </c>
      <c r="Z20" s="36">
        <f t="shared" si="13"/>
        <v>6.8645850183635648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2082</v>
      </c>
      <c r="E21">
        <v>127</v>
      </c>
      <c r="F21" s="3">
        <f t="shared" si="5"/>
        <v>6.0999039385206531E-2</v>
      </c>
      <c r="G21" s="2">
        <v>0.5</v>
      </c>
      <c r="H21" s="3">
        <f t="shared" si="6"/>
        <v>0.26463846634715565</v>
      </c>
      <c r="I21" s="3">
        <f t="shared" si="7"/>
        <v>0.73536153365284429</v>
      </c>
      <c r="J21" s="5">
        <f t="shared" si="14"/>
        <v>46203.139995552519</v>
      </c>
      <c r="K21" s="5">
        <f t="shared" si="8"/>
        <v>12227.128108845947</v>
      </c>
      <c r="L21" s="5">
        <f t="shared" si="9"/>
        <v>200447.87970564771</v>
      </c>
      <c r="M21" s="5">
        <f>L21+M22</f>
        <v>897622.31969463639</v>
      </c>
      <c r="N21" s="33">
        <f t="shared" si="10"/>
        <v>19.427734127616453</v>
      </c>
      <c r="O21" s="4"/>
      <c r="Q21" s="27" t="s">
        <v>68</v>
      </c>
      <c r="R21" s="29">
        <f t="shared" si="1"/>
        <v>46203.139995552519</v>
      </c>
      <c r="S21" s="29">
        <f t="shared" si="2"/>
        <v>200447.87970564771</v>
      </c>
      <c r="T21" s="35">
        <f t="shared" si="3"/>
        <v>19.427734127616453</v>
      </c>
      <c r="U21" s="42">
        <v>0.68635947845240242</v>
      </c>
      <c r="V21" s="43">
        <f t="shared" si="15"/>
        <v>0.31364052154759758</v>
      </c>
      <c r="W21" s="29">
        <f t="shared" si="11"/>
        <v>137579.30217165826</v>
      </c>
      <c r="X21" s="29">
        <f>X22+W21</f>
        <v>586188.78775225766</v>
      </c>
      <c r="Y21" s="35">
        <f t="shared" si="12"/>
        <v>12.687206709515495</v>
      </c>
      <c r="Z21" s="36">
        <f t="shared" si="13"/>
        <v>6.7405274181009585</v>
      </c>
    </row>
    <row r="22" spans="1:26" s="2" customFormat="1" x14ac:dyDescent="0.25">
      <c r="A22" s="12">
        <v>19</v>
      </c>
      <c r="B22" s="13" t="s">
        <v>69</v>
      </c>
      <c r="C22" s="12"/>
      <c r="D22">
        <v>2093</v>
      </c>
      <c r="E22">
        <v>102</v>
      </c>
      <c r="F22" s="17">
        <f t="shared" si="5"/>
        <v>4.8733874820831344E-2</v>
      </c>
      <c r="G22" s="12"/>
      <c r="H22" s="17">
        <v>1</v>
      </c>
      <c r="I22" s="17">
        <f t="shared" si="7"/>
        <v>0</v>
      </c>
      <c r="J22" s="21">
        <f t="shared" si="14"/>
        <v>33976.011886706568</v>
      </c>
      <c r="K22" s="21">
        <f t="shared" si="8"/>
        <v>33976.011886706568</v>
      </c>
      <c r="L22" s="21">
        <f>K22/F22</f>
        <v>697174.43998898868</v>
      </c>
      <c r="M22" s="21">
        <f>L22</f>
        <v>697174.43998898868</v>
      </c>
      <c r="N22" s="34">
        <f t="shared" si="10"/>
        <v>20.519607843137255</v>
      </c>
      <c r="O22" s="4"/>
      <c r="Q22" s="30" t="s">
        <v>69</v>
      </c>
      <c r="R22" s="31">
        <f t="shared" si="1"/>
        <v>33976.011886706568</v>
      </c>
      <c r="S22" s="31">
        <f t="shared" si="2"/>
        <v>697174.43998898868</v>
      </c>
      <c r="T22" s="38">
        <f t="shared" si="3"/>
        <v>20.519607843137255</v>
      </c>
      <c r="U22" s="44">
        <v>0.64346806172022719</v>
      </c>
      <c r="V22" s="45">
        <f t="shared" si="15"/>
        <v>0.35653193827977281</v>
      </c>
      <c r="W22" s="31">
        <f t="shared" si="11"/>
        <v>448609.4855805994</v>
      </c>
      <c r="X22" s="31">
        <f>W22</f>
        <v>448609.4855805994</v>
      </c>
      <c r="Y22" s="38">
        <f t="shared" si="12"/>
        <v>13.2037122860827</v>
      </c>
      <c r="Z22" s="37">
        <f t="shared" si="13"/>
        <v>7.3158955570545547</v>
      </c>
    </row>
    <row r="23" spans="1:26" s="2" customFormat="1" ht="13.2" x14ac:dyDescent="0.25">
      <c r="B23" s="2" t="s">
        <v>70</v>
      </c>
      <c r="D23" s="25">
        <f>SUM(D4:D22)</f>
        <v>200279</v>
      </c>
      <c r="E23" s="25">
        <f>SUM(E4:E22)</f>
        <v>1567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1" t="s">
        <v>88</v>
      </c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Q26" s="63" t="s">
        <v>91</v>
      </c>
      <c r="R26" s="64"/>
      <c r="S26" s="64"/>
      <c r="T26" s="64"/>
      <c r="U26" s="64"/>
      <c r="V26" s="64"/>
      <c r="W26" s="64"/>
      <c r="X26" s="64"/>
      <c r="Y26" s="64"/>
      <c r="Z26" s="65"/>
    </row>
    <row r="27" spans="1:26" s="9" customFormat="1" ht="14.25" customHeight="1" x14ac:dyDescent="0.35">
      <c r="A27" s="7"/>
      <c r="B27" s="59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0" t="s">
        <v>14</v>
      </c>
      <c r="S27" s="70"/>
      <c r="T27" s="70"/>
      <c r="U27" s="67" t="s">
        <v>15</v>
      </c>
      <c r="V27" s="71" t="s">
        <v>16</v>
      </c>
      <c r="W27" s="72" t="s">
        <v>17</v>
      </c>
      <c r="X27" s="72" t="s">
        <v>18</v>
      </c>
      <c r="Y27" s="73" t="s">
        <v>19</v>
      </c>
      <c r="Z27" s="73" t="s">
        <v>20</v>
      </c>
    </row>
    <row r="28" spans="1:26" s="10" customFormat="1" ht="32.549999999999997" customHeight="1" thickBot="1" x14ac:dyDescent="0.35">
      <c r="B28" s="60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7"/>
      <c r="V28" s="71"/>
      <c r="W28" s="72"/>
      <c r="X28" s="72"/>
      <c r="Y28" s="73"/>
      <c r="Z28" s="73"/>
    </row>
    <row r="29" spans="1:26" s="2" customFormat="1" x14ac:dyDescent="0.25">
      <c r="A29" s="2">
        <v>1</v>
      </c>
      <c r="B29" s="1">
        <v>0</v>
      </c>
      <c r="C29" s="1">
        <v>1</v>
      </c>
      <c r="D29">
        <v>2103</v>
      </c>
      <c r="E29">
        <v>12</v>
      </c>
      <c r="F29" s="3">
        <f>E29/D29</f>
        <v>5.7061340941512127E-3</v>
      </c>
      <c r="G29" s="2">
        <v>0.3</v>
      </c>
      <c r="H29" s="18">
        <f>C29*F29/(1+(1-G29)*C29*F29)</f>
        <v>5.6834327934072179E-3</v>
      </c>
      <c r="I29" s="18">
        <f>1-H29</f>
        <v>0.99431656720659278</v>
      </c>
      <c r="J29" s="19">
        <v>100000</v>
      </c>
      <c r="K29" s="20">
        <f>J29*H29</f>
        <v>568.34327934072178</v>
      </c>
      <c r="L29" s="20">
        <f>C29*(J30+G29*K29)</f>
        <v>99602.15970446149</v>
      </c>
      <c r="M29" s="5">
        <f t="shared" ref="M29:M45" si="16">L29+M30</f>
        <v>8393170.5681245886</v>
      </c>
      <c r="N29" s="32">
        <f>M29/J29</f>
        <v>83.931705681245887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99602.15970446149</v>
      </c>
      <c r="T29" s="35">
        <f t="shared" ref="T29:T47" si="19">N29</f>
        <v>83.931705681245887</v>
      </c>
      <c r="U29" s="42">
        <v>0.95864674002964168</v>
      </c>
      <c r="V29" s="43">
        <f>1-U29</f>
        <v>4.1353259970358325E-2</v>
      </c>
      <c r="W29" s="29">
        <f>S29*U29</f>
        <v>95483.28570059374</v>
      </c>
      <c r="X29" s="29">
        <f t="shared" ref="X29:X45" si="20">X30+W29</f>
        <v>7307762.2699286938</v>
      </c>
      <c r="Y29" s="40">
        <f>X29/R29</f>
        <v>73.077622699286934</v>
      </c>
      <c r="Z29" s="36">
        <f>T29-Y29</f>
        <v>10.854082981958953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8738</v>
      </c>
      <c r="E30">
        <v>3</v>
      </c>
      <c r="F30" s="3">
        <f t="shared" ref="F30:F47" si="21">E30/D30</f>
        <v>3.4332799267566952E-4</v>
      </c>
      <c r="G30" s="2">
        <v>0.4</v>
      </c>
      <c r="H30" s="3">
        <f t="shared" ref="H30:H46" si="22">C30*F30/(1+(1-G30)*C30*F30)</f>
        <v>1.3721813108905458E-3</v>
      </c>
      <c r="I30" s="3">
        <f t="shared" ref="I30:I47" si="23">1-H30</f>
        <v>0.99862781868910944</v>
      </c>
      <c r="J30" s="5">
        <f>I29*J29</f>
        <v>99431.656720659274</v>
      </c>
      <c r="K30" s="5">
        <f t="shared" ref="K30:K47" si="24">J30*H30</f>
        <v>136.438261062973</v>
      </c>
      <c r="L30" s="5">
        <f t="shared" ref="L30:L46" si="25">C30*(J31+G30*K30)</f>
        <v>397399.17505608598</v>
      </c>
      <c r="M30" s="5">
        <f t="shared" si="16"/>
        <v>8293568.4084201278</v>
      </c>
      <c r="N30" s="33">
        <f t="shared" ref="N30:N47" si="26">M30/J30</f>
        <v>83.409737722864904</v>
      </c>
      <c r="O30" s="4"/>
      <c r="Q30" s="27" t="s">
        <v>36</v>
      </c>
      <c r="R30" s="29">
        <f t="shared" si="17"/>
        <v>99431.656720659274</v>
      </c>
      <c r="S30" s="29">
        <f t="shared" si="18"/>
        <v>397399.17505608598</v>
      </c>
      <c r="T30" s="35">
        <f t="shared" si="19"/>
        <v>83.409737722864904</v>
      </c>
      <c r="U30" s="42">
        <v>0.95864674002964168</v>
      </c>
      <c r="V30" s="43">
        <f>1-U30</f>
        <v>4.1353259970358325E-2</v>
      </c>
      <c r="W30" s="29">
        <f t="shared" ref="W30:W47" si="27">S30*U30</f>
        <v>380965.4236579857</v>
      </c>
      <c r="X30" s="29">
        <f t="shared" si="20"/>
        <v>7212278.9842280997</v>
      </c>
      <c r="Y30" s="35">
        <f t="shared" ref="Y30:Y47" si="28">X30/R30</f>
        <v>72.535037855097698</v>
      </c>
      <c r="Z30" s="36">
        <f t="shared" ref="Z30:Z47" si="29">T30-Y30</f>
        <v>10.874699867767205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11245</v>
      </c>
      <c r="E31">
        <v>1</v>
      </c>
      <c r="F31" s="3">
        <f t="shared" si="21"/>
        <v>8.8928412627834597E-5</v>
      </c>
      <c r="G31" s="2">
        <v>0.5</v>
      </c>
      <c r="H31" s="3">
        <f t="shared" si="22"/>
        <v>4.445432318292955E-4</v>
      </c>
      <c r="I31" s="3">
        <f t="shared" si="23"/>
        <v>0.9995554567681707</v>
      </c>
      <c r="J31" s="5">
        <f t="shared" ref="J31:J47" si="30">I30*J30</f>
        <v>99295.218459596304</v>
      </c>
      <c r="K31" s="5">
        <f t="shared" si="24"/>
        <v>44.141017319224865</v>
      </c>
      <c r="L31" s="5">
        <f t="shared" si="25"/>
        <v>496365.73975468345</v>
      </c>
      <c r="M31" s="5">
        <f t="shared" si="16"/>
        <v>7896169.2333640419</v>
      </c>
      <c r="N31" s="33">
        <f t="shared" si="26"/>
        <v>79.522149765721409</v>
      </c>
      <c r="O31" s="4"/>
      <c r="Q31" s="27" t="s">
        <v>38</v>
      </c>
      <c r="R31" s="29">
        <f t="shared" si="17"/>
        <v>99295.218459596304</v>
      </c>
      <c r="S31" s="29">
        <f t="shared" si="18"/>
        <v>496365.73975468345</v>
      </c>
      <c r="T31" s="35">
        <f t="shared" si="19"/>
        <v>79.522149765721409</v>
      </c>
      <c r="U31" s="42">
        <v>0.95864674002964168</v>
      </c>
      <c r="V31" s="43">
        <f>1-U31</f>
        <v>4.1353259970358325E-2</v>
      </c>
      <c r="W31" s="29">
        <f t="shared" si="27"/>
        <v>475839.39827822882</v>
      </c>
      <c r="X31" s="29">
        <f t="shared" si="20"/>
        <v>6831313.5605701143</v>
      </c>
      <c r="Y31" s="35">
        <f t="shared" si="28"/>
        <v>68.79801128943393</v>
      </c>
      <c r="Z31" s="36">
        <f t="shared" si="29"/>
        <v>10.724138476287479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12201</v>
      </c>
      <c r="E32">
        <v>3</v>
      </c>
      <c r="F32" s="3">
        <f t="shared" si="21"/>
        <v>2.4588148512417015E-4</v>
      </c>
      <c r="G32" s="2">
        <v>0.5</v>
      </c>
      <c r="H32" s="3">
        <f t="shared" si="22"/>
        <v>1.2286521685710775E-3</v>
      </c>
      <c r="I32" s="3">
        <f t="shared" si="23"/>
        <v>0.99877134783142896</v>
      </c>
      <c r="J32" s="5">
        <f t="shared" si="30"/>
        <v>99251.077442277077</v>
      </c>
      <c r="K32" s="5">
        <f t="shared" si="24"/>
        <v>121.94505153246968</v>
      </c>
      <c r="L32" s="5">
        <f t="shared" si="25"/>
        <v>495950.52458255424</v>
      </c>
      <c r="M32" s="5">
        <f t="shared" si="16"/>
        <v>7399803.4936093586</v>
      </c>
      <c r="N32" s="33">
        <f t="shared" si="26"/>
        <v>74.55640466888606</v>
      </c>
      <c r="O32" s="4"/>
      <c r="Q32" s="27" t="s">
        <v>40</v>
      </c>
      <c r="R32" s="29">
        <f t="shared" si="17"/>
        <v>99251.077442277077</v>
      </c>
      <c r="S32" s="29">
        <f t="shared" si="18"/>
        <v>495950.52458255424</v>
      </c>
      <c r="T32" s="35">
        <f t="shared" si="19"/>
        <v>74.55640466888606</v>
      </c>
      <c r="U32" s="42">
        <v>0.95864674002964168</v>
      </c>
      <c r="V32" s="43">
        <f>1-U32</f>
        <v>4.1353259970358325E-2</v>
      </c>
      <c r="W32" s="29">
        <f t="shared" si="27"/>
        <v>475441.35360705631</v>
      </c>
      <c r="X32" s="29">
        <f t="shared" si="20"/>
        <v>6355474.1622918854</v>
      </c>
      <c r="Y32" s="35">
        <f t="shared" si="28"/>
        <v>64.034309007759973</v>
      </c>
      <c r="Z32" s="36">
        <f t="shared" si="29"/>
        <v>10.522095661126087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13232</v>
      </c>
      <c r="E33">
        <v>8</v>
      </c>
      <c r="F33" s="3">
        <f t="shared" si="21"/>
        <v>6.0459492140266019E-4</v>
      </c>
      <c r="G33" s="2">
        <v>0.5</v>
      </c>
      <c r="H33" s="3">
        <f t="shared" si="22"/>
        <v>3.0184123151222454E-3</v>
      </c>
      <c r="I33" s="3">
        <f t="shared" si="23"/>
        <v>0.99698158768487777</v>
      </c>
      <c r="J33" s="5">
        <f t="shared" si="30"/>
        <v>99129.132390744606</v>
      </c>
      <c r="K33" s="5">
        <f t="shared" si="24"/>
        <v>299.21259399560699</v>
      </c>
      <c r="L33" s="5">
        <f t="shared" si="25"/>
        <v>494897.63046873407</v>
      </c>
      <c r="M33" s="5">
        <f t="shared" si="16"/>
        <v>6903852.969026804</v>
      </c>
      <c r="N33" s="33">
        <f t="shared" si="26"/>
        <v>69.645045835904</v>
      </c>
      <c r="O33" s="4"/>
      <c r="Q33" s="27" t="s">
        <v>42</v>
      </c>
      <c r="R33" s="29">
        <f t="shared" si="17"/>
        <v>99129.132390744606</v>
      </c>
      <c r="S33" s="29">
        <f t="shared" si="18"/>
        <v>494897.63046873407</v>
      </c>
      <c r="T33" s="35">
        <f t="shared" si="19"/>
        <v>69.645045835904</v>
      </c>
      <c r="U33" s="42">
        <v>0.95864674002964168</v>
      </c>
      <c r="V33" s="43">
        <f>1-U33</f>
        <v>4.1353259970358325E-2</v>
      </c>
      <c r="W33" s="29">
        <f t="shared" si="27"/>
        <v>474432.0000972462</v>
      </c>
      <c r="X33" s="29">
        <f t="shared" si="20"/>
        <v>5880032.8086848287</v>
      </c>
      <c r="Y33" s="35">
        <f t="shared" si="28"/>
        <v>59.316899753617029</v>
      </c>
      <c r="Z33" s="36">
        <f t="shared" si="29"/>
        <v>10.32814608228697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14868</v>
      </c>
      <c r="E34">
        <v>8</v>
      </c>
      <c r="F34" s="3">
        <f t="shared" si="21"/>
        <v>5.3806833467850415E-4</v>
      </c>
      <c r="G34" s="2">
        <v>0.5</v>
      </c>
      <c r="H34" s="3">
        <f t="shared" si="22"/>
        <v>2.6867275658248252E-3</v>
      </c>
      <c r="I34" s="3">
        <f t="shared" si="23"/>
        <v>0.99731327243417522</v>
      </c>
      <c r="J34" s="5">
        <f t="shared" si="30"/>
        <v>98829.919796749004</v>
      </c>
      <c r="K34" s="5">
        <f t="shared" si="24"/>
        <v>265.52906984618215</v>
      </c>
      <c r="L34" s="5">
        <f t="shared" si="25"/>
        <v>493485.77630912955</v>
      </c>
      <c r="M34" s="5">
        <f t="shared" si="16"/>
        <v>6408955.3385580694</v>
      </c>
      <c r="N34" s="33">
        <f t="shared" si="26"/>
        <v>64.848330867196466</v>
      </c>
      <c r="O34" s="4"/>
      <c r="Q34" s="27" t="s">
        <v>44</v>
      </c>
      <c r="R34" s="29">
        <f t="shared" si="17"/>
        <v>98829.919796749004</v>
      </c>
      <c r="S34" s="29">
        <f t="shared" si="18"/>
        <v>493485.77630912955</v>
      </c>
      <c r="T34" s="35">
        <f t="shared" si="19"/>
        <v>64.848330867196466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478276.65189994941</v>
      </c>
      <c r="X34" s="29">
        <f t="shared" si="20"/>
        <v>5405600.8085875828</v>
      </c>
      <c r="Y34" s="35">
        <f t="shared" si="28"/>
        <v>54.695995096470767</v>
      </c>
      <c r="Z34" s="36">
        <f t="shared" si="29"/>
        <v>10.152335770725699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13860</v>
      </c>
      <c r="E35">
        <v>6</v>
      </c>
      <c r="F35" s="3">
        <f t="shared" si="21"/>
        <v>4.329004329004329E-4</v>
      </c>
      <c r="G35" s="2">
        <v>0.5</v>
      </c>
      <c r="H35" s="3">
        <f t="shared" si="22"/>
        <v>2.1621621621621622E-3</v>
      </c>
      <c r="I35" s="3">
        <f t="shared" si="23"/>
        <v>0.99783783783783786</v>
      </c>
      <c r="J35" s="5">
        <f t="shared" si="30"/>
        <v>98564.390726902828</v>
      </c>
      <c r="K35" s="5">
        <f t="shared" si="24"/>
        <v>213.11219616627639</v>
      </c>
      <c r="L35" s="5">
        <f t="shared" si="25"/>
        <v>492289.17314409849</v>
      </c>
      <c r="M35" s="5">
        <f t="shared" si="16"/>
        <v>5915469.5622489396</v>
      </c>
      <c r="N35" s="33">
        <f t="shared" si="26"/>
        <v>60.016295120610245</v>
      </c>
      <c r="O35" s="4"/>
      <c r="Q35" s="27" t="s">
        <v>46</v>
      </c>
      <c r="R35" s="29">
        <f t="shared" si="17"/>
        <v>98564.390726902828</v>
      </c>
      <c r="S35" s="29">
        <f t="shared" si="18"/>
        <v>492289.17314409849</v>
      </c>
      <c r="T35" s="35">
        <f t="shared" si="19"/>
        <v>60.016295120610245</v>
      </c>
      <c r="U35" s="42">
        <v>0.96192878092594225</v>
      </c>
      <c r="V35" s="43">
        <f t="shared" si="31"/>
        <v>3.8071219074057749E-2</v>
      </c>
      <c r="W35" s="29">
        <f t="shared" si="27"/>
        <v>473547.12418554275</v>
      </c>
      <c r="X35" s="29">
        <f t="shared" si="20"/>
        <v>4927324.1566876331</v>
      </c>
      <c r="Y35" s="35">
        <f t="shared" si="28"/>
        <v>49.990915789658871</v>
      </c>
      <c r="Z35" s="36">
        <f t="shared" si="29"/>
        <v>10.025379330951374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14895</v>
      </c>
      <c r="E36">
        <v>11</v>
      </c>
      <c r="F36" s="3">
        <f t="shared" si="21"/>
        <v>7.3850285330647868E-4</v>
      </c>
      <c r="G36" s="2">
        <v>0.5</v>
      </c>
      <c r="H36" s="3">
        <f t="shared" si="22"/>
        <v>3.6857094990785724E-3</v>
      </c>
      <c r="I36" s="3">
        <f t="shared" si="23"/>
        <v>0.99631429050092146</v>
      </c>
      <c r="J36" s="5">
        <f t="shared" si="30"/>
        <v>98351.278530736556</v>
      </c>
      <c r="K36" s="5">
        <f t="shared" si="24"/>
        <v>362.49424152725817</v>
      </c>
      <c r="L36" s="5">
        <f t="shared" si="25"/>
        <v>490850.15704986465</v>
      </c>
      <c r="M36" s="5">
        <f t="shared" si="16"/>
        <v>5423180.3891048413</v>
      </c>
      <c r="N36" s="33">
        <f t="shared" si="26"/>
        <v>55.140924145790329</v>
      </c>
      <c r="O36" s="4"/>
      <c r="Q36" s="27" t="s">
        <v>48</v>
      </c>
      <c r="R36" s="29">
        <f t="shared" si="17"/>
        <v>98351.278530736556</v>
      </c>
      <c r="S36" s="29">
        <f t="shared" si="18"/>
        <v>490850.15704986465</v>
      </c>
      <c r="T36" s="35">
        <f t="shared" si="19"/>
        <v>55.140924145790329</v>
      </c>
      <c r="U36" s="42">
        <v>0.95558309086652893</v>
      </c>
      <c r="V36" s="43">
        <f t="shared" si="31"/>
        <v>4.4416909133471072E-2</v>
      </c>
      <c r="W36" s="29">
        <f t="shared" si="27"/>
        <v>469048.11022603081</v>
      </c>
      <c r="X36" s="29">
        <f t="shared" si="20"/>
        <v>4453777.0325020906</v>
      </c>
      <c r="Y36" s="35">
        <f t="shared" si="28"/>
        <v>45.284383680993066</v>
      </c>
      <c r="Z36" s="36">
        <f t="shared" si="29"/>
        <v>9.8565404647972628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16863</v>
      </c>
      <c r="E37">
        <v>23</v>
      </c>
      <c r="F37" s="3">
        <f t="shared" si="21"/>
        <v>1.3639328707821859E-3</v>
      </c>
      <c r="G37" s="2">
        <v>0.5</v>
      </c>
      <c r="H37" s="3">
        <f t="shared" si="22"/>
        <v>6.796489465441328E-3</v>
      </c>
      <c r="I37" s="3">
        <f t="shared" si="23"/>
        <v>0.99320351053455869</v>
      </c>
      <c r="J37" s="5">
        <f t="shared" si="30"/>
        <v>97988.784289209303</v>
      </c>
      <c r="K37" s="5">
        <f t="shared" si="24"/>
        <v>665.97974015301372</v>
      </c>
      <c r="L37" s="5">
        <f t="shared" si="25"/>
        <v>488278.97209566401</v>
      </c>
      <c r="M37" s="5">
        <f t="shared" si="16"/>
        <v>4932330.2320549767</v>
      </c>
      <c r="N37" s="33">
        <f t="shared" si="26"/>
        <v>50.335661043588779</v>
      </c>
      <c r="O37" s="4"/>
      <c r="Q37" s="27" t="s">
        <v>50</v>
      </c>
      <c r="R37" s="29">
        <f t="shared" si="17"/>
        <v>97988.784289209303</v>
      </c>
      <c r="S37" s="29">
        <f t="shared" si="18"/>
        <v>488278.97209566401</v>
      </c>
      <c r="T37" s="35">
        <f t="shared" si="19"/>
        <v>50.335661043588779</v>
      </c>
      <c r="U37" s="42">
        <v>0.95343645724036619</v>
      </c>
      <c r="V37" s="43">
        <f t="shared" si="31"/>
        <v>4.6563542759633814E-2</v>
      </c>
      <c r="W37" s="29">
        <f t="shared" si="27"/>
        <v>465542.97329985752</v>
      </c>
      <c r="X37" s="29">
        <f t="shared" si="20"/>
        <v>3984728.9222760596</v>
      </c>
      <c r="Y37" s="35">
        <f t="shared" si="28"/>
        <v>40.66515317217651</v>
      </c>
      <c r="Z37" s="36">
        <f t="shared" si="29"/>
        <v>9.6705078714122692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18055</v>
      </c>
      <c r="E38">
        <v>24</v>
      </c>
      <c r="F38" s="3">
        <f t="shared" si="21"/>
        <v>1.3292716698975354E-3</v>
      </c>
      <c r="G38" s="2">
        <v>0.5</v>
      </c>
      <c r="H38" s="3">
        <f t="shared" si="22"/>
        <v>6.6243444659122271E-3</v>
      </c>
      <c r="I38" s="3">
        <f t="shared" si="23"/>
        <v>0.9933756555340878</v>
      </c>
      <c r="J38" s="5">
        <f t="shared" si="30"/>
        <v>97322.804549056294</v>
      </c>
      <c r="K38" s="5">
        <f t="shared" si="24"/>
        <v>644.69978172159836</v>
      </c>
      <c r="L38" s="5">
        <f t="shared" si="25"/>
        <v>485002.27329097752</v>
      </c>
      <c r="M38" s="5">
        <f t="shared" si="16"/>
        <v>4444051.2599593131</v>
      </c>
      <c r="N38" s="33">
        <f t="shared" si="26"/>
        <v>45.6630003682154</v>
      </c>
      <c r="O38" s="4"/>
      <c r="Q38" s="27" t="s">
        <v>52</v>
      </c>
      <c r="R38" s="29">
        <f t="shared" si="17"/>
        <v>97322.804549056294</v>
      </c>
      <c r="S38" s="29">
        <f t="shared" si="18"/>
        <v>485002.27329097752</v>
      </c>
      <c r="T38" s="35">
        <f t="shared" si="19"/>
        <v>45.6630003682154</v>
      </c>
      <c r="U38" s="42">
        <v>0.93748024841036759</v>
      </c>
      <c r="V38" s="43">
        <f t="shared" si="31"/>
        <v>6.2519751589632411E-2</v>
      </c>
      <c r="W38" s="29">
        <f t="shared" si="27"/>
        <v>454680.05164441862</v>
      </c>
      <c r="X38" s="29">
        <f t="shared" si="20"/>
        <v>3519185.9489762019</v>
      </c>
      <c r="Y38" s="35">
        <f t="shared" si="28"/>
        <v>36.159931531795607</v>
      </c>
      <c r="Z38" s="36">
        <f t="shared" si="29"/>
        <v>9.5030688364197928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18601</v>
      </c>
      <c r="E39">
        <v>38</v>
      </c>
      <c r="F39" s="3">
        <f t="shared" si="21"/>
        <v>2.0429009193054137E-3</v>
      </c>
      <c r="G39" s="2">
        <v>0.5</v>
      </c>
      <c r="H39" s="3">
        <f t="shared" si="22"/>
        <v>1.016260162601626E-2</v>
      </c>
      <c r="I39" s="3">
        <f t="shared" si="23"/>
        <v>0.98983739837398377</v>
      </c>
      <c r="J39" s="5">
        <f t="shared" si="30"/>
        <v>96678.104767334706</v>
      </c>
      <c r="K39" s="5">
        <f t="shared" si="24"/>
        <v>982.50106470868604</v>
      </c>
      <c r="L39" s="5">
        <f t="shared" si="25"/>
        <v>480934.27117490181</v>
      </c>
      <c r="M39" s="5">
        <f t="shared" si="16"/>
        <v>3959048.9866683357</v>
      </c>
      <c r="N39" s="33">
        <f t="shared" si="26"/>
        <v>40.950833657695021</v>
      </c>
      <c r="O39" s="4"/>
      <c r="Q39" s="27" t="s">
        <v>54</v>
      </c>
      <c r="R39" s="29">
        <f t="shared" si="17"/>
        <v>96678.104767334706</v>
      </c>
      <c r="S39" s="29">
        <f t="shared" si="18"/>
        <v>480934.27117490181</v>
      </c>
      <c r="T39" s="35">
        <f t="shared" si="19"/>
        <v>40.950833657695021</v>
      </c>
      <c r="U39" s="42">
        <v>0.91788799906018037</v>
      </c>
      <c r="V39" s="43">
        <f t="shared" si="31"/>
        <v>8.2112000939819629E-2</v>
      </c>
      <c r="W39" s="29">
        <f t="shared" si="27"/>
        <v>441443.79584819678</v>
      </c>
      <c r="X39" s="29">
        <f t="shared" si="20"/>
        <v>3064505.8973317835</v>
      </c>
      <c r="Y39" s="35">
        <f t="shared" si="28"/>
        <v>31.698034469198749</v>
      </c>
      <c r="Z39" s="36">
        <f t="shared" si="29"/>
        <v>9.2527991884962724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16482</v>
      </c>
      <c r="E40">
        <v>47</v>
      </c>
      <c r="F40" s="3">
        <f t="shared" si="21"/>
        <v>2.8515956801359057E-3</v>
      </c>
      <c r="G40" s="2">
        <v>0.5</v>
      </c>
      <c r="H40" s="3">
        <f t="shared" si="22"/>
        <v>1.4157052923280823E-2</v>
      </c>
      <c r="I40" s="3">
        <f t="shared" si="23"/>
        <v>0.98584294707671916</v>
      </c>
      <c r="J40" s="5">
        <f t="shared" si="30"/>
        <v>95695.603702626016</v>
      </c>
      <c r="K40" s="5">
        <f t="shared" si="24"/>
        <v>1354.7677261433848</v>
      </c>
      <c r="L40" s="5">
        <f t="shared" si="25"/>
        <v>475091.09919777163</v>
      </c>
      <c r="M40" s="5">
        <f t="shared" si="16"/>
        <v>3478114.7154934341</v>
      </c>
      <c r="N40" s="33">
        <f t="shared" si="26"/>
        <v>36.345606077178545</v>
      </c>
      <c r="O40" s="4"/>
      <c r="Q40" s="27" t="s">
        <v>56</v>
      </c>
      <c r="R40" s="29">
        <f t="shared" si="17"/>
        <v>95695.603702626016</v>
      </c>
      <c r="S40" s="29">
        <f t="shared" si="18"/>
        <v>475091.09919777163</v>
      </c>
      <c r="T40" s="35">
        <f t="shared" si="19"/>
        <v>36.345606077178545</v>
      </c>
      <c r="U40" s="42">
        <v>0.89571782863194893</v>
      </c>
      <c r="V40" s="43">
        <f t="shared" si="31"/>
        <v>0.10428217136805107</v>
      </c>
      <c r="W40" s="29">
        <f t="shared" si="27"/>
        <v>425547.56777579384</v>
      </c>
      <c r="X40" s="29">
        <f t="shared" si="20"/>
        <v>2623062.1014835867</v>
      </c>
      <c r="Y40" s="35">
        <f t="shared" si="28"/>
        <v>27.41047655266118</v>
      </c>
      <c r="Z40" s="36">
        <f t="shared" si="29"/>
        <v>8.9351295245173645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14003</v>
      </c>
      <c r="E41">
        <v>75</v>
      </c>
      <c r="F41" s="3">
        <f t="shared" si="21"/>
        <v>5.3559951438977363E-3</v>
      </c>
      <c r="G41" s="2">
        <v>0.5</v>
      </c>
      <c r="H41" s="3">
        <f t="shared" si="22"/>
        <v>2.6426130157499738E-2</v>
      </c>
      <c r="I41" s="3">
        <f t="shared" si="23"/>
        <v>0.97357386984250027</v>
      </c>
      <c r="J41" s="5">
        <f t="shared" si="30"/>
        <v>94340.835976482631</v>
      </c>
      <c r="K41" s="5">
        <f t="shared" si="24"/>
        <v>2493.0632106818639</v>
      </c>
      <c r="L41" s="5">
        <f t="shared" si="25"/>
        <v>465471.5218557085</v>
      </c>
      <c r="M41" s="5">
        <f t="shared" si="16"/>
        <v>3003023.6162956622</v>
      </c>
      <c r="N41" s="33">
        <f t="shared" si="26"/>
        <v>31.831640934836095</v>
      </c>
      <c r="O41" s="4"/>
      <c r="Q41" s="27" t="s">
        <v>58</v>
      </c>
      <c r="R41" s="29">
        <f t="shared" si="17"/>
        <v>94340.835976482631</v>
      </c>
      <c r="S41" s="29">
        <f t="shared" si="18"/>
        <v>465471.5218557085</v>
      </c>
      <c r="T41" s="35">
        <f t="shared" si="19"/>
        <v>31.831640934836095</v>
      </c>
      <c r="U41" s="42">
        <v>0.86473435856680392</v>
      </c>
      <c r="V41" s="43">
        <f t="shared" si="31"/>
        <v>0.13526564143319608</v>
      </c>
      <c r="W41" s="29">
        <f t="shared" si="27"/>
        <v>402509.21788301016</v>
      </c>
      <c r="X41" s="29">
        <f t="shared" si="20"/>
        <v>2197514.5337077929</v>
      </c>
      <c r="Y41" s="35">
        <f t="shared" si="28"/>
        <v>23.293354473301374</v>
      </c>
      <c r="Z41" s="36">
        <f t="shared" si="29"/>
        <v>8.5382864615347209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11235</v>
      </c>
      <c r="E42">
        <v>97</v>
      </c>
      <c r="F42" s="3">
        <f t="shared" si="21"/>
        <v>8.6337338673787272E-3</v>
      </c>
      <c r="G42" s="2">
        <v>0.5</v>
      </c>
      <c r="H42" s="3">
        <f t="shared" si="22"/>
        <v>4.2256588978436073E-2</v>
      </c>
      <c r="I42" s="3">
        <f t="shared" si="23"/>
        <v>0.95774341102156391</v>
      </c>
      <c r="J42" s="5">
        <f t="shared" si="30"/>
        <v>91847.772765800764</v>
      </c>
      <c r="K42" s="5">
        <f t="shared" si="24"/>
        <v>3881.1735823492377</v>
      </c>
      <c r="L42" s="5">
        <f t="shared" si="25"/>
        <v>449535.92987313075</v>
      </c>
      <c r="M42" s="5">
        <f t="shared" si="16"/>
        <v>2537552.0944399536</v>
      </c>
      <c r="N42" s="33">
        <f t="shared" si="26"/>
        <v>27.627802155969135</v>
      </c>
      <c r="O42" s="4"/>
      <c r="Q42" s="27" t="s">
        <v>60</v>
      </c>
      <c r="R42" s="29">
        <f t="shared" si="17"/>
        <v>91847.772765800764</v>
      </c>
      <c r="S42" s="29">
        <f t="shared" si="18"/>
        <v>449535.92987313075</v>
      </c>
      <c r="T42" s="35">
        <f t="shared" si="19"/>
        <v>27.627802155969135</v>
      </c>
      <c r="U42" s="42">
        <v>0.81758889711164551</v>
      </c>
      <c r="V42" s="43">
        <f t="shared" si="31"/>
        <v>0.18241110288835449</v>
      </c>
      <c r="W42" s="29">
        <f t="shared" si="27"/>
        <v>367535.58511703101</v>
      </c>
      <c r="X42" s="29">
        <f t="shared" si="20"/>
        <v>1795005.3158247825</v>
      </c>
      <c r="Y42" s="35">
        <f t="shared" si="28"/>
        <v>19.543264488315902</v>
      </c>
      <c r="Z42" s="36">
        <f t="shared" si="29"/>
        <v>8.0845376676532332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8955</v>
      </c>
      <c r="E43">
        <v>107</v>
      </c>
      <c r="F43" s="3">
        <f t="shared" si="21"/>
        <v>1.1948632049134562E-2</v>
      </c>
      <c r="G43" s="2">
        <v>0.5</v>
      </c>
      <c r="H43" s="3">
        <f t="shared" si="22"/>
        <v>5.8010300894551364E-2</v>
      </c>
      <c r="I43" s="3">
        <f t="shared" si="23"/>
        <v>0.94198969910544861</v>
      </c>
      <c r="J43" s="5">
        <f t="shared" si="30"/>
        <v>87966.59918345153</v>
      </c>
      <c r="K43" s="5">
        <f t="shared" si="24"/>
        <v>5102.9688873024197</v>
      </c>
      <c r="L43" s="5">
        <f t="shared" si="25"/>
        <v>427075.57369900157</v>
      </c>
      <c r="M43" s="5">
        <f t="shared" si="16"/>
        <v>2088016.1645668228</v>
      </c>
      <c r="N43" s="33">
        <f t="shared" si="26"/>
        <v>23.736465703446509</v>
      </c>
      <c r="O43" s="4"/>
      <c r="Q43" s="27" t="s">
        <v>62</v>
      </c>
      <c r="R43" s="29">
        <f t="shared" si="17"/>
        <v>87966.59918345153</v>
      </c>
      <c r="S43" s="29">
        <f t="shared" si="18"/>
        <v>427075.57369900157</v>
      </c>
      <c r="T43" s="35">
        <f t="shared" si="19"/>
        <v>23.736465703446509</v>
      </c>
      <c r="U43" s="42">
        <v>0.77888026534586052</v>
      </c>
      <c r="V43" s="43">
        <f t="shared" si="31"/>
        <v>0.22111973465413948</v>
      </c>
      <c r="W43" s="29">
        <f t="shared" si="27"/>
        <v>332640.73616541398</v>
      </c>
      <c r="X43" s="29">
        <f t="shared" si="20"/>
        <v>1427469.7307077516</v>
      </c>
      <c r="Y43" s="35">
        <f t="shared" si="28"/>
        <v>16.227406128669465</v>
      </c>
      <c r="Z43" s="36">
        <f t="shared" si="29"/>
        <v>7.5090595747770443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5891</v>
      </c>
      <c r="E44">
        <v>135</v>
      </c>
      <c r="F44" s="3">
        <f t="shared" si="21"/>
        <v>2.2916313019860805E-2</v>
      </c>
      <c r="G44" s="2">
        <v>0.5</v>
      </c>
      <c r="H44" s="3">
        <f t="shared" si="22"/>
        <v>0.10837280244039495</v>
      </c>
      <c r="I44" s="3">
        <f t="shared" si="23"/>
        <v>0.89162719755960507</v>
      </c>
      <c r="J44" s="5">
        <f t="shared" si="30"/>
        <v>82863.630296149102</v>
      </c>
      <c r="K44" s="5">
        <f t="shared" si="24"/>
        <v>8980.1638355784926</v>
      </c>
      <c r="L44" s="5">
        <f t="shared" si="25"/>
        <v>391867.74189179926</v>
      </c>
      <c r="M44" s="5">
        <f t="shared" si="16"/>
        <v>1660940.5908678214</v>
      </c>
      <c r="N44" s="33">
        <f t="shared" si="26"/>
        <v>20.044265317989691</v>
      </c>
      <c r="O44" s="4"/>
      <c r="Q44" s="27" t="s">
        <v>64</v>
      </c>
      <c r="R44" s="29">
        <f t="shared" si="17"/>
        <v>82863.630296149102</v>
      </c>
      <c r="S44" s="29">
        <f t="shared" si="18"/>
        <v>391867.74189179926</v>
      </c>
      <c r="T44" s="35">
        <f t="shared" si="19"/>
        <v>20.044265317989691</v>
      </c>
      <c r="U44" s="42">
        <v>0.71980976748499381</v>
      </c>
      <c r="V44" s="43">
        <f t="shared" si="31"/>
        <v>0.28019023251500619</v>
      </c>
      <c r="W44" s="29">
        <f t="shared" si="27"/>
        <v>282070.22817600559</v>
      </c>
      <c r="X44" s="29">
        <f t="shared" si="20"/>
        <v>1094828.9945423375</v>
      </c>
      <c r="Y44" s="35">
        <f t="shared" si="28"/>
        <v>13.212418893904255</v>
      </c>
      <c r="Z44" s="36">
        <f t="shared" si="29"/>
        <v>6.8318464240854357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3902</v>
      </c>
      <c r="E45">
        <v>118</v>
      </c>
      <c r="F45" s="3">
        <f t="shared" si="21"/>
        <v>3.0240902101486417E-2</v>
      </c>
      <c r="G45" s="2">
        <v>0.5</v>
      </c>
      <c r="H45" s="3">
        <f t="shared" si="22"/>
        <v>0.14057660233500119</v>
      </c>
      <c r="I45" s="3">
        <f t="shared" si="23"/>
        <v>0.85942339766499876</v>
      </c>
      <c r="J45" s="5">
        <f t="shared" si="30"/>
        <v>73883.466460570606</v>
      </c>
      <c r="K45" s="5">
        <f t="shared" si="24"/>
        <v>10386.286683759032</v>
      </c>
      <c r="L45" s="5">
        <f t="shared" si="25"/>
        <v>343451.61559345544</v>
      </c>
      <c r="M45" s="5">
        <f t="shared" si="16"/>
        <v>1269072.8489760221</v>
      </c>
      <c r="N45" s="33">
        <f t="shared" si="26"/>
        <v>17.176682548500729</v>
      </c>
      <c r="O45" s="4"/>
      <c r="Q45" s="27" t="s">
        <v>66</v>
      </c>
      <c r="R45" s="29">
        <f t="shared" si="17"/>
        <v>73883.466460570606</v>
      </c>
      <c r="S45" s="29">
        <f t="shared" si="18"/>
        <v>343451.61559345544</v>
      </c>
      <c r="T45" s="35">
        <f t="shared" si="19"/>
        <v>17.176682548500729</v>
      </c>
      <c r="U45" s="42">
        <v>0.68480776711742686</v>
      </c>
      <c r="V45" s="43">
        <f t="shared" si="31"/>
        <v>0.31519223288257314</v>
      </c>
      <c r="W45" s="29">
        <f t="shared" si="27"/>
        <v>235198.33398742703</v>
      </c>
      <c r="X45" s="29">
        <f t="shared" si="20"/>
        <v>812758.76636633195</v>
      </c>
      <c r="Y45" s="35">
        <f t="shared" si="28"/>
        <v>11.000549991791154</v>
      </c>
      <c r="Z45" s="36">
        <f t="shared" si="29"/>
        <v>6.1761325567095753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2369</v>
      </c>
      <c r="E46">
        <v>119</v>
      </c>
      <c r="F46" s="3">
        <f t="shared" si="21"/>
        <v>5.0232165470662726E-2</v>
      </c>
      <c r="G46" s="2">
        <v>0.5</v>
      </c>
      <c r="H46" s="3">
        <f t="shared" si="22"/>
        <v>0.22313894618413652</v>
      </c>
      <c r="I46" s="3">
        <f t="shared" si="23"/>
        <v>0.77686105381586346</v>
      </c>
      <c r="J46" s="5">
        <f t="shared" si="30"/>
        <v>63497.179776811572</v>
      </c>
      <c r="K46" s="5">
        <f t="shared" si="24"/>
        <v>14168.693781062399</v>
      </c>
      <c r="L46" s="5">
        <f t="shared" si="25"/>
        <v>282064.16443140182</v>
      </c>
      <c r="M46" s="5">
        <f>L46+M47</f>
        <v>925621.2333825666</v>
      </c>
      <c r="N46" s="33">
        <f t="shared" si="26"/>
        <v>14.57735976048172</v>
      </c>
      <c r="O46" s="4"/>
      <c r="Q46" s="27" t="s">
        <v>68</v>
      </c>
      <c r="R46" s="29">
        <f t="shared" si="17"/>
        <v>63497.179776811572</v>
      </c>
      <c r="S46" s="29">
        <f t="shared" si="18"/>
        <v>282064.16443140182</v>
      </c>
      <c r="T46" s="35">
        <f t="shared" si="19"/>
        <v>14.57735976048172</v>
      </c>
      <c r="U46" s="42">
        <v>0.65629805890441617</v>
      </c>
      <c r="V46" s="43">
        <f t="shared" si="31"/>
        <v>0.34370194109558383</v>
      </c>
      <c r="W46" s="29">
        <f t="shared" si="27"/>
        <v>185118.16360282508</v>
      </c>
      <c r="X46" s="29">
        <f>X47+W46</f>
        <v>577560.43237890489</v>
      </c>
      <c r="Y46" s="35">
        <f t="shared" si="28"/>
        <v>9.0958438533647001</v>
      </c>
      <c r="Z46" s="36">
        <f t="shared" si="29"/>
        <v>5.4815159071170196</v>
      </c>
    </row>
    <row r="47" spans="1:26" s="2" customFormat="1" x14ac:dyDescent="0.25">
      <c r="A47" s="12">
        <v>19</v>
      </c>
      <c r="B47" s="13" t="s">
        <v>69</v>
      </c>
      <c r="C47" s="12"/>
      <c r="D47">
        <v>1970</v>
      </c>
      <c r="E47">
        <v>151</v>
      </c>
      <c r="F47" s="17">
        <f t="shared" si="21"/>
        <v>7.66497461928934E-2</v>
      </c>
      <c r="G47" s="12"/>
      <c r="H47" s="17">
        <v>1</v>
      </c>
      <c r="I47" s="17">
        <f t="shared" si="23"/>
        <v>0</v>
      </c>
      <c r="J47" s="21">
        <f t="shared" si="30"/>
        <v>49328.485995749172</v>
      </c>
      <c r="K47" s="21">
        <f t="shared" si="24"/>
        <v>49328.485995749172</v>
      </c>
      <c r="L47" s="21">
        <f>K47/F47</f>
        <v>643557.06895116472</v>
      </c>
      <c r="M47" s="21">
        <f>L47</f>
        <v>643557.06895116472</v>
      </c>
      <c r="N47" s="34">
        <f t="shared" si="26"/>
        <v>13.04635761589404</v>
      </c>
      <c r="O47" s="4"/>
      <c r="Q47" s="30" t="s">
        <v>69</v>
      </c>
      <c r="R47" s="31">
        <f t="shared" si="17"/>
        <v>49328.485995749172</v>
      </c>
      <c r="S47" s="31">
        <f t="shared" si="18"/>
        <v>643557.06895116472</v>
      </c>
      <c r="T47" s="38">
        <f t="shared" si="19"/>
        <v>13.04635761589404</v>
      </c>
      <c r="U47" s="44">
        <v>0.6098018151143324</v>
      </c>
      <c r="V47" s="45">
        <f t="shared" si="31"/>
        <v>0.3901981848856676</v>
      </c>
      <c r="W47" s="31">
        <f t="shared" si="27"/>
        <v>392442.26877607981</v>
      </c>
      <c r="X47" s="31">
        <f>W47</f>
        <v>392442.26877607981</v>
      </c>
      <c r="Y47" s="38">
        <f t="shared" si="28"/>
        <v>7.9556925548028801</v>
      </c>
      <c r="Z47" s="37">
        <f t="shared" si="29"/>
        <v>5.0906650610911601</v>
      </c>
    </row>
    <row r="48" spans="1:26" s="2" customFormat="1" ht="13.2" x14ac:dyDescent="0.25">
      <c r="B48" s="2" t="s">
        <v>70</v>
      </c>
      <c r="D48" s="25">
        <f>SUM(D29:D47)</f>
        <v>209468</v>
      </c>
      <c r="E48" s="25">
        <f>SUM(E29:E47)</f>
        <v>986</v>
      </c>
    </row>
    <row r="51" spans="1:26" s="2" customFormat="1" ht="18" thickBot="1" x14ac:dyDescent="0.35">
      <c r="B51" s="62" t="s">
        <v>89</v>
      </c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Q51" s="63" t="s">
        <v>92</v>
      </c>
      <c r="R51" s="64"/>
      <c r="S51" s="64"/>
      <c r="T51" s="64"/>
      <c r="U51" s="64"/>
      <c r="V51" s="64"/>
      <c r="W51" s="64"/>
      <c r="X51" s="64"/>
      <c r="Y51" s="64"/>
      <c r="Z51" s="65"/>
    </row>
    <row r="52" spans="1:26" s="9" customFormat="1" ht="14.25" customHeight="1" x14ac:dyDescent="0.35">
      <c r="A52" s="7"/>
      <c r="B52" s="59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0" t="s">
        <v>14</v>
      </c>
      <c r="S52" s="70"/>
      <c r="T52" s="70"/>
      <c r="U52" s="67" t="s">
        <v>15</v>
      </c>
      <c r="V52" s="71" t="s">
        <v>16</v>
      </c>
      <c r="W52" s="72" t="s">
        <v>17</v>
      </c>
      <c r="X52" s="72" t="s">
        <v>18</v>
      </c>
      <c r="Y52" s="73" t="s">
        <v>19</v>
      </c>
      <c r="Z52" s="73" t="s">
        <v>20</v>
      </c>
    </row>
    <row r="53" spans="1:26" s="10" customFormat="1" ht="35.549999999999997" customHeight="1" thickBot="1" x14ac:dyDescent="0.35">
      <c r="B53" s="60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7"/>
      <c r="V53" s="71"/>
      <c r="W53" s="72"/>
      <c r="X53" s="72"/>
      <c r="Y53" s="73"/>
      <c r="Z53" s="73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4332</v>
      </c>
      <c r="E54" s="49">
        <f>E4+E29</f>
        <v>44</v>
      </c>
      <c r="F54" s="3">
        <f>E54/D54</f>
        <v>1.0156971375807941E-2</v>
      </c>
      <c r="G54" s="2">
        <v>0.3</v>
      </c>
      <c r="H54" s="18">
        <f>C54*F54/(1+(1-G54)*C54*F54)</f>
        <v>1.0085266342715688E-2</v>
      </c>
      <c r="I54" s="18">
        <f>1-H54</f>
        <v>0.98991473365728433</v>
      </c>
      <c r="J54" s="19">
        <v>100000</v>
      </c>
      <c r="K54" s="20">
        <f>J54*H54</f>
        <v>1008.5266342715688</v>
      </c>
      <c r="L54" s="20">
        <f>C54*(J55+G54*K54)</f>
        <v>99294.031356009902</v>
      </c>
      <c r="M54" s="5">
        <f t="shared" ref="M54:M70" si="32">L54+M55</f>
        <v>8053028.2833782872</v>
      </c>
      <c r="N54" s="32">
        <f>M54/J54</f>
        <v>80.530282833782877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99294.031356009902</v>
      </c>
      <c r="T54" s="35">
        <f t="shared" ref="T54:T72" si="35">N54</f>
        <v>80.530282833782877</v>
      </c>
      <c r="U54" s="42">
        <v>0.96170886472285344</v>
      </c>
      <c r="V54" s="43">
        <f>1-U54</f>
        <v>3.829113527714656E-2</v>
      </c>
      <c r="W54" s="29">
        <f>S54*U54</f>
        <v>95491.950169143689</v>
      </c>
      <c r="X54" s="29">
        <f t="shared" ref="X54:X70" si="36">X55+W54</f>
        <v>6991077.2089086547</v>
      </c>
      <c r="Y54" s="40">
        <f>X54/R54</f>
        <v>69.910772089086549</v>
      </c>
      <c r="Z54" s="36">
        <f>T54-Y54</f>
        <v>10.619510744696328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17954</v>
      </c>
      <c r="E55" s="49">
        <f t="shared" si="37"/>
        <v>6</v>
      </c>
      <c r="F55" s="3">
        <f t="shared" ref="F55:F72" si="38">E55/D55</f>
        <v>3.3418736771750028E-4</v>
      </c>
      <c r="G55" s="2">
        <v>0.4</v>
      </c>
      <c r="H55" s="3">
        <f t="shared" ref="H55:H71" si="39">C55*F55/(1+(1-G55)*C55*F55)</f>
        <v>1.3356781906012777E-3</v>
      </c>
      <c r="I55" s="3">
        <f t="shared" ref="I55:I72" si="40">1-H55</f>
        <v>0.99866432180939868</v>
      </c>
      <c r="J55" s="5">
        <f>I54*J54</f>
        <v>98991.473365728438</v>
      </c>
      <c r="K55" s="5">
        <f t="shared" ref="K55:K72" si="41">J55*H55</f>
        <v>132.22075203009072</v>
      </c>
      <c r="L55" s="5">
        <f t="shared" ref="L55:L71" si="42">C55*(J56+G55*K55)</f>
        <v>395648.56365804147</v>
      </c>
      <c r="M55" s="5">
        <f t="shared" si="32"/>
        <v>7953734.2520222776</v>
      </c>
      <c r="N55" s="33">
        <f t="shared" ref="N55:N72" si="43">M55/J55</f>
        <v>80.347670173943669</v>
      </c>
      <c r="O55" s="4"/>
      <c r="Q55" s="27" t="s">
        <v>36</v>
      </c>
      <c r="R55" s="29">
        <f t="shared" si="33"/>
        <v>98991.473365728438</v>
      </c>
      <c r="S55" s="29">
        <f t="shared" si="34"/>
        <v>395648.56365804147</v>
      </c>
      <c r="T55" s="35">
        <f t="shared" si="35"/>
        <v>80.347670173943669</v>
      </c>
      <c r="U55" s="42">
        <v>0.96170886472285344</v>
      </c>
      <c r="V55" s="43">
        <f>1-U55</f>
        <v>3.829113527714656E-2</v>
      </c>
      <c r="W55" s="29">
        <f t="shared" ref="W55:W72" si="44">S55*U55</f>
        <v>380498.73098480265</v>
      </c>
      <c r="X55" s="29">
        <f t="shared" si="36"/>
        <v>6895585.2587395115</v>
      </c>
      <c r="Y55" s="35">
        <f t="shared" ref="Y55:Y72" si="45">X55/R55</f>
        <v>69.658375860953825</v>
      </c>
      <c r="Z55" s="36">
        <f t="shared" ref="Z55:Z72" si="46">T55-Y55</f>
        <v>10.689294312989844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22693</v>
      </c>
      <c r="E56" s="49">
        <f t="shared" si="37"/>
        <v>5</v>
      </c>
      <c r="F56" s="3">
        <f t="shared" si="38"/>
        <v>2.203322610496629E-4</v>
      </c>
      <c r="G56" s="2">
        <v>0.5</v>
      </c>
      <c r="H56" s="3">
        <f t="shared" si="39"/>
        <v>1.1010548105084674E-3</v>
      </c>
      <c r="I56" s="3">
        <f t="shared" si="40"/>
        <v>0.99889894518949152</v>
      </c>
      <c r="J56" s="5">
        <f t="shared" ref="J56:J72" si="47">I55*J55</f>
        <v>98859.252613698336</v>
      </c>
      <c r="K56" s="5">
        <f t="shared" si="41"/>
        <v>108.84945565358433</v>
      </c>
      <c r="L56" s="5">
        <f t="shared" si="42"/>
        <v>494024.13942935766</v>
      </c>
      <c r="M56" s="5">
        <f t="shared" si="32"/>
        <v>7558085.6883642357</v>
      </c>
      <c r="N56" s="33">
        <f t="shared" si="43"/>
        <v>76.452992396150862</v>
      </c>
      <c r="O56" s="4"/>
      <c r="Q56" s="27" t="s">
        <v>38</v>
      </c>
      <c r="R56" s="29">
        <f t="shared" si="33"/>
        <v>98859.252613698336</v>
      </c>
      <c r="S56" s="29">
        <f t="shared" si="34"/>
        <v>494024.13942935766</v>
      </c>
      <c r="T56" s="35">
        <f t="shared" si="35"/>
        <v>76.452992396150862</v>
      </c>
      <c r="U56" s="42">
        <v>0.96170886472285344</v>
      </c>
      <c r="V56" s="43">
        <f>1-U56</f>
        <v>3.829113527714656E-2</v>
      </c>
      <c r="W56" s="29">
        <f t="shared" si="44"/>
        <v>475107.39427629224</v>
      </c>
      <c r="X56" s="29">
        <f t="shared" si="36"/>
        <v>6515086.5277547091</v>
      </c>
      <c r="Y56" s="35">
        <f t="shared" si="45"/>
        <v>65.902648012250424</v>
      </c>
      <c r="Z56" s="36">
        <f t="shared" si="46"/>
        <v>10.550344383900438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24608</v>
      </c>
      <c r="E57" s="49">
        <f t="shared" si="37"/>
        <v>10</v>
      </c>
      <c r="F57" s="3">
        <f t="shared" si="38"/>
        <v>4.0637191157347202E-4</v>
      </c>
      <c r="G57" s="2">
        <v>0.5</v>
      </c>
      <c r="H57" s="3">
        <f t="shared" si="39"/>
        <v>2.0297974262168633E-3</v>
      </c>
      <c r="I57" s="3">
        <f t="shared" si="40"/>
        <v>0.99797020257378311</v>
      </c>
      <c r="J57" s="5">
        <f t="shared" si="47"/>
        <v>98750.403158044748</v>
      </c>
      <c r="K57" s="5">
        <f t="shared" si="41"/>
        <v>200.44331416807685</v>
      </c>
      <c r="L57" s="5">
        <f t="shared" si="42"/>
        <v>493250.90750480356</v>
      </c>
      <c r="M57" s="5">
        <f t="shared" si="32"/>
        <v>7064061.5489348779</v>
      </c>
      <c r="N57" s="33">
        <f t="shared" si="43"/>
        <v>71.534508447820969</v>
      </c>
      <c r="O57" s="4"/>
      <c r="Q57" s="27" t="s">
        <v>40</v>
      </c>
      <c r="R57" s="29">
        <f t="shared" si="33"/>
        <v>98750.403158044748</v>
      </c>
      <c r="S57" s="29">
        <f t="shared" si="34"/>
        <v>493250.90750480356</v>
      </c>
      <c r="T57" s="35">
        <f t="shared" si="35"/>
        <v>71.534508447820969</v>
      </c>
      <c r="U57" s="42">
        <v>0.96170886472285344</v>
      </c>
      <c r="V57" s="43">
        <f>1-U57</f>
        <v>3.829113527714656E-2</v>
      </c>
      <c r="W57" s="29">
        <f t="shared" si="44"/>
        <v>474363.77027996181</v>
      </c>
      <c r="X57" s="29">
        <f t="shared" si="36"/>
        <v>6039979.1334784171</v>
      </c>
      <c r="Y57" s="35">
        <f t="shared" si="45"/>
        <v>61.164095946137586</v>
      </c>
      <c r="Z57" s="36">
        <f t="shared" si="46"/>
        <v>10.370412501683383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26624</v>
      </c>
      <c r="E58" s="49">
        <f t="shared" si="37"/>
        <v>23</v>
      </c>
      <c r="F58" s="3">
        <f t="shared" si="38"/>
        <v>8.6388221153846151E-4</v>
      </c>
      <c r="G58" s="2">
        <v>0.5</v>
      </c>
      <c r="H58" s="3">
        <f t="shared" si="39"/>
        <v>4.3101025054813258E-3</v>
      </c>
      <c r="I58" s="3">
        <f t="shared" si="40"/>
        <v>0.99568989749451864</v>
      </c>
      <c r="J58" s="5">
        <f t="shared" si="47"/>
        <v>98549.95984387667</v>
      </c>
      <c r="K58" s="5">
        <f t="shared" si="41"/>
        <v>424.76042883817689</v>
      </c>
      <c r="L58" s="5">
        <f t="shared" si="42"/>
        <v>491687.89814728784</v>
      </c>
      <c r="M58" s="5">
        <f t="shared" si="32"/>
        <v>6570810.6414300743</v>
      </c>
      <c r="N58" s="33">
        <f t="shared" si="43"/>
        <v>66.674919521424314</v>
      </c>
      <c r="O58" s="4"/>
      <c r="Q58" s="27" t="s">
        <v>42</v>
      </c>
      <c r="R58" s="29">
        <f t="shared" si="33"/>
        <v>98549.95984387667</v>
      </c>
      <c r="S58" s="29">
        <f t="shared" si="34"/>
        <v>491687.89814728784</v>
      </c>
      <c r="T58" s="35">
        <f t="shared" si="35"/>
        <v>66.674919521424314</v>
      </c>
      <c r="U58" s="42">
        <v>0.96170886472285344</v>
      </c>
      <c r="V58" s="43">
        <f>1-U58</f>
        <v>3.829113527714656E-2</v>
      </c>
      <c r="W58" s="29">
        <f t="shared" si="44"/>
        <v>472860.6103251942</v>
      </c>
      <c r="X58" s="29">
        <f t="shared" si="36"/>
        <v>5565615.3631984554</v>
      </c>
      <c r="Y58" s="35">
        <f t="shared" si="45"/>
        <v>56.475064749042318</v>
      </c>
      <c r="Z58" s="36">
        <f t="shared" si="46"/>
        <v>10.199854772381997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31613</v>
      </c>
      <c r="E59" s="49">
        <f t="shared" si="37"/>
        <v>25</v>
      </c>
      <c r="F59" s="3">
        <f t="shared" si="38"/>
        <v>7.9081390567171733E-4</v>
      </c>
      <c r="G59" s="2">
        <v>0.5</v>
      </c>
      <c r="H59" s="3">
        <f t="shared" si="39"/>
        <v>3.9462676200849242E-3</v>
      </c>
      <c r="I59" s="3">
        <f t="shared" si="40"/>
        <v>0.99605373237991512</v>
      </c>
      <c r="J59" s="5">
        <f t="shared" si="47"/>
        <v>98125.199415038485</v>
      </c>
      <c r="K59" s="5">
        <f t="shared" si="41"/>
        <v>387.22829716594254</v>
      </c>
      <c r="L59" s="5">
        <f t="shared" si="42"/>
        <v>489657.9263322776</v>
      </c>
      <c r="M59" s="5">
        <f t="shared" si="32"/>
        <v>6079122.7432827866</v>
      </c>
      <c r="N59" s="33">
        <f t="shared" si="43"/>
        <v>61.95271733991617</v>
      </c>
      <c r="O59" s="4"/>
      <c r="Q59" s="27" t="s">
        <v>44</v>
      </c>
      <c r="R59" s="29">
        <f t="shared" si="33"/>
        <v>98125.199415038485</v>
      </c>
      <c r="S59" s="29">
        <f t="shared" si="34"/>
        <v>489657.9263322776</v>
      </c>
      <c r="T59" s="35">
        <f t="shared" si="35"/>
        <v>61.95271733991617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471585.47935757757</v>
      </c>
      <c r="X59" s="29">
        <f t="shared" si="36"/>
        <v>5092754.7528732615</v>
      </c>
      <c r="Y59" s="35">
        <f t="shared" si="45"/>
        <v>51.900579904378318</v>
      </c>
      <c r="Z59" s="36">
        <f t="shared" si="46"/>
        <v>10.052137435537851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28270</v>
      </c>
      <c r="E60" s="49">
        <f t="shared" si="37"/>
        <v>44</v>
      </c>
      <c r="F60" s="3">
        <f t="shared" si="38"/>
        <v>1.5564202334630351E-3</v>
      </c>
      <c r="G60" s="2">
        <v>0.5</v>
      </c>
      <c r="H60" s="3">
        <f t="shared" si="39"/>
        <v>7.7519379844961239E-3</v>
      </c>
      <c r="I60" s="3">
        <f t="shared" si="40"/>
        <v>0.99224806201550386</v>
      </c>
      <c r="J60" s="5">
        <f t="shared" si="47"/>
        <v>97737.971117872541</v>
      </c>
      <c r="K60" s="5">
        <f t="shared" si="41"/>
        <v>757.65869083622124</v>
      </c>
      <c r="L60" s="5">
        <f t="shared" si="42"/>
        <v>486795.70886227215</v>
      </c>
      <c r="M60" s="5">
        <f t="shared" si="32"/>
        <v>5589464.8169505093</v>
      </c>
      <c r="N60" s="33">
        <f t="shared" si="43"/>
        <v>57.188263200282556</v>
      </c>
      <c r="O60" s="4"/>
      <c r="Q60" s="27" t="s">
        <v>46</v>
      </c>
      <c r="R60" s="29">
        <f t="shared" si="33"/>
        <v>97737.971117872541</v>
      </c>
      <c r="S60" s="29">
        <f t="shared" si="34"/>
        <v>486795.70886227215</v>
      </c>
      <c r="T60" s="35">
        <f t="shared" si="35"/>
        <v>57.188263200282556</v>
      </c>
      <c r="U60" s="42">
        <v>0.95736753435116873</v>
      </c>
      <c r="V60" s="43">
        <f t="shared" si="48"/>
        <v>4.2632465648831275E-2</v>
      </c>
      <c r="W60" s="29">
        <f t="shared" si="44"/>
        <v>466042.40752620285</v>
      </c>
      <c r="X60" s="29">
        <f t="shared" si="36"/>
        <v>4621169.2735156836</v>
      </c>
      <c r="Y60" s="35">
        <f t="shared" si="45"/>
        <v>47.281207300103738</v>
      </c>
      <c r="Z60" s="36">
        <f t="shared" si="46"/>
        <v>9.9070559001788183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29529</v>
      </c>
      <c r="E61" s="49">
        <f t="shared" si="37"/>
        <v>59</v>
      </c>
      <c r="F61" s="3">
        <f t="shared" si="38"/>
        <v>1.9980358291848692E-3</v>
      </c>
      <c r="G61" s="2">
        <v>0.5</v>
      </c>
      <c r="H61" s="3">
        <f t="shared" si="39"/>
        <v>9.9405253314912463E-3</v>
      </c>
      <c r="I61" s="3">
        <f t="shared" si="40"/>
        <v>0.99005947466850874</v>
      </c>
      <c r="J61" s="5">
        <f t="shared" si="47"/>
        <v>96980.312427036319</v>
      </c>
      <c r="K61" s="5">
        <f t="shared" si="41"/>
        <v>964.03525233688981</v>
      </c>
      <c r="L61" s="5">
        <f t="shared" si="42"/>
        <v>482491.47400433931</v>
      </c>
      <c r="M61" s="5">
        <f t="shared" si="32"/>
        <v>5102669.1080882372</v>
      </c>
      <c r="N61" s="33">
        <f t="shared" si="43"/>
        <v>52.615515256534763</v>
      </c>
      <c r="O61" s="4"/>
      <c r="Q61" s="27" t="s">
        <v>48</v>
      </c>
      <c r="R61" s="29">
        <f t="shared" si="33"/>
        <v>96980.312427036319</v>
      </c>
      <c r="S61" s="29">
        <f t="shared" si="34"/>
        <v>482491.47400433931</v>
      </c>
      <c r="T61" s="35">
        <f t="shared" si="35"/>
        <v>52.615515256534763</v>
      </c>
      <c r="U61" s="42">
        <v>0.95681081085376496</v>
      </c>
      <c r="V61" s="43">
        <f t="shared" si="48"/>
        <v>4.3189189146235041E-2</v>
      </c>
      <c r="W61" s="29">
        <f t="shared" si="44"/>
        <v>461653.05847212014</v>
      </c>
      <c r="X61" s="29">
        <f t="shared" si="36"/>
        <v>4155126.8659894811</v>
      </c>
      <c r="Y61" s="35">
        <f t="shared" si="45"/>
        <v>42.845055475724664</v>
      </c>
      <c r="Z61" s="36">
        <f t="shared" si="46"/>
        <v>9.7704597808100999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32813</v>
      </c>
      <c r="E62" s="49">
        <f t="shared" si="37"/>
        <v>92</v>
      </c>
      <c r="F62" s="3">
        <f t="shared" si="38"/>
        <v>2.8037667997440037E-3</v>
      </c>
      <c r="G62" s="2">
        <v>0.5</v>
      </c>
      <c r="H62" s="3">
        <f t="shared" si="39"/>
        <v>1.3921254123414942E-2</v>
      </c>
      <c r="I62" s="3">
        <f t="shared" si="40"/>
        <v>0.98607874587658506</v>
      </c>
      <c r="J62" s="5">
        <f t="shared" si="47"/>
        <v>96016.277174699426</v>
      </c>
      <c r="K62" s="5">
        <f t="shared" si="41"/>
        <v>1336.6669945332364</v>
      </c>
      <c r="L62" s="5">
        <f t="shared" si="42"/>
        <v>476739.71838716406</v>
      </c>
      <c r="M62" s="5">
        <f t="shared" si="32"/>
        <v>4620177.6340838978</v>
      </c>
      <c r="N62" s="33">
        <f t="shared" si="43"/>
        <v>48.118691643059542</v>
      </c>
      <c r="O62" s="4"/>
      <c r="Q62" s="27" t="s">
        <v>50</v>
      </c>
      <c r="R62" s="29">
        <f t="shared" si="33"/>
        <v>96016.277174699426</v>
      </c>
      <c r="S62" s="29">
        <f t="shared" si="34"/>
        <v>476739.71838716406</v>
      </c>
      <c r="T62" s="35">
        <f t="shared" si="35"/>
        <v>48.118691643059542</v>
      </c>
      <c r="U62" s="42">
        <v>0.94800928093814252</v>
      </c>
      <c r="V62" s="43">
        <f t="shared" si="48"/>
        <v>5.1990719061857482E-2</v>
      </c>
      <c r="W62" s="29">
        <f t="shared" si="44"/>
        <v>451953.67762286798</v>
      </c>
      <c r="X62" s="29">
        <f t="shared" si="36"/>
        <v>3693473.8075173609</v>
      </c>
      <c r="Y62" s="35">
        <f t="shared" si="45"/>
        <v>38.467163237303708</v>
      </c>
      <c r="Z62" s="36">
        <f t="shared" si="46"/>
        <v>9.6515284057558333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34879</v>
      </c>
      <c r="E63" s="49">
        <f t="shared" si="37"/>
        <v>143</v>
      </c>
      <c r="F63" s="3">
        <f t="shared" si="38"/>
        <v>4.0998881848676857E-3</v>
      </c>
      <c r="G63" s="2">
        <v>0.5</v>
      </c>
      <c r="H63" s="3">
        <f t="shared" si="39"/>
        <v>2.0291459140380008E-2</v>
      </c>
      <c r="I63" s="3">
        <f t="shared" si="40"/>
        <v>0.97970854085962</v>
      </c>
      <c r="J63" s="5">
        <f t="shared" si="47"/>
        <v>94679.610180166186</v>
      </c>
      <c r="K63" s="5">
        <f t="shared" si="41"/>
        <v>1921.1874413979492</v>
      </c>
      <c r="L63" s="5">
        <f t="shared" si="42"/>
        <v>468595.08229733608</v>
      </c>
      <c r="M63" s="5">
        <f t="shared" si="32"/>
        <v>4143437.9156967336</v>
      </c>
      <c r="N63" s="33">
        <f t="shared" si="43"/>
        <v>43.762726819556711</v>
      </c>
      <c r="O63" s="4"/>
      <c r="Q63" s="27" t="s">
        <v>52</v>
      </c>
      <c r="R63" s="29">
        <f t="shared" si="33"/>
        <v>94679.610180166186</v>
      </c>
      <c r="S63" s="29">
        <f t="shared" si="34"/>
        <v>468595.08229733608</v>
      </c>
      <c r="T63" s="35">
        <f t="shared" si="35"/>
        <v>43.762726819556711</v>
      </c>
      <c r="U63" s="42">
        <v>0.94216194080535964</v>
      </c>
      <c r="V63" s="43">
        <f t="shared" si="48"/>
        <v>5.7838059194640357E-2</v>
      </c>
      <c r="W63" s="29">
        <f t="shared" si="44"/>
        <v>441492.45218910539</v>
      </c>
      <c r="X63" s="29">
        <f t="shared" si="36"/>
        <v>3241520.1298944927</v>
      </c>
      <c r="Y63" s="35">
        <f t="shared" si="45"/>
        <v>34.236728728880401</v>
      </c>
      <c r="Z63" s="36">
        <f t="shared" si="46"/>
        <v>9.5259980906763104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35172</v>
      </c>
      <c r="E64" s="49">
        <f t="shared" si="37"/>
        <v>161</v>
      </c>
      <c r="F64" s="3">
        <f t="shared" si="38"/>
        <v>4.5775048333901967E-3</v>
      </c>
      <c r="G64" s="2">
        <v>0.5</v>
      </c>
      <c r="H64" s="3">
        <f t="shared" si="39"/>
        <v>2.2628568215997413E-2</v>
      </c>
      <c r="I64" s="3">
        <f t="shared" si="40"/>
        <v>0.97737143178400254</v>
      </c>
      <c r="J64" s="5">
        <f t="shared" si="47"/>
        <v>92758.422738768233</v>
      </c>
      <c r="K64" s="5">
        <f t="shared" si="41"/>
        <v>2098.9902965525425</v>
      </c>
      <c r="L64" s="5">
        <f t="shared" si="42"/>
        <v>458544.6379524598</v>
      </c>
      <c r="M64" s="5">
        <f t="shared" si="32"/>
        <v>3674842.8333993973</v>
      </c>
      <c r="N64" s="33">
        <f t="shared" si="43"/>
        <v>39.617349291812644</v>
      </c>
      <c r="O64" s="4"/>
      <c r="Q64" s="27" t="s">
        <v>54</v>
      </c>
      <c r="R64" s="29">
        <f t="shared" si="33"/>
        <v>92758.422738768233</v>
      </c>
      <c r="S64" s="29">
        <f t="shared" si="34"/>
        <v>458544.6379524598</v>
      </c>
      <c r="T64" s="35">
        <f t="shared" si="35"/>
        <v>39.617349291812644</v>
      </c>
      <c r="U64" s="42">
        <v>0.92489605986448908</v>
      </c>
      <c r="V64" s="43">
        <f t="shared" si="48"/>
        <v>7.5103940135510916E-2</v>
      </c>
      <c r="W64" s="29">
        <f t="shared" si="44"/>
        <v>424106.12891421875</v>
      </c>
      <c r="X64" s="29">
        <f t="shared" si="36"/>
        <v>2800027.6777053871</v>
      </c>
      <c r="Y64" s="35">
        <f t="shared" si="45"/>
        <v>30.186236408859507</v>
      </c>
      <c r="Z64" s="36">
        <f t="shared" si="46"/>
        <v>9.431112882953137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30936</v>
      </c>
      <c r="E65" s="49">
        <f t="shared" si="37"/>
        <v>180</v>
      </c>
      <c r="F65" s="3">
        <f t="shared" si="38"/>
        <v>5.8184639255236615E-3</v>
      </c>
      <c r="G65" s="2">
        <v>0.5</v>
      </c>
      <c r="H65" s="3">
        <f t="shared" si="39"/>
        <v>2.8675205505639453E-2</v>
      </c>
      <c r="I65" s="3">
        <f t="shared" si="40"/>
        <v>0.9713247944943606</v>
      </c>
      <c r="J65" s="5">
        <f t="shared" si="47"/>
        <v>90659.432442215693</v>
      </c>
      <c r="K65" s="5">
        <f t="shared" si="41"/>
        <v>2599.6778563051716</v>
      </c>
      <c r="L65" s="5">
        <f t="shared" si="42"/>
        <v>446797.96757031558</v>
      </c>
      <c r="M65" s="5">
        <f t="shared" si="32"/>
        <v>3216298.1954469373</v>
      </c>
      <c r="N65" s="33">
        <f t="shared" si="43"/>
        <v>35.476707815228544</v>
      </c>
      <c r="O65" s="4"/>
      <c r="Q65" s="27" t="s">
        <v>56</v>
      </c>
      <c r="R65" s="29">
        <f t="shared" si="33"/>
        <v>90659.432442215693</v>
      </c>
      <c r="S65" s="29">
        <f t="shared" si="34"/>
        <v>446797.96757031558</v>
      </c>
      <c r="T65" s="35">
        <f t="shared" si="35"/>
        <v>35.476707815228544</v>
      </c>
      <c r="U65" s="42">
        <v>0.89970667843387275</v>
      </c>
      <c r="V65" s="43">
        <f t="shared" si="48"/>
        <v>0.10029332156612725</v>
      </c>
      <c r="W65" s="29">
        <f t="shared" si="44"/>
        <v>401987.1153336938</v>
      </c>
      <c r="X65" s="29">
        <f t="shared" si="36"/>
        <v>2375921.5487911683</v>
      </c>
      <c r="Y65" s="35">
        <f t="shared" si="45"/>
        <v>26.20710812750265</v>
      </c>
      <c r="Z65" s="36">
        <f t="shared" si="46"/>
        <v>9.2695996877258935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26345</v>
      </c>
      <c r="E66" s="49">
        <f t="shared" si="37"/>
        <v>240</v>
      </c>
      <c r="F66" s="3">
        <f t="shared" si="38"/>
        <v>9.1098880242930346E-3</v>
      </c>
      <c r="G66" s="2">
        <v>0.5</v>
      </c>
      <c r="H66" s="3">
        <f t="shared" si="39"/>
        <v>4.4535164223418071E-2</v>
      </c>
      <c r="I66" s="3">
        <f t="shared" si="40"/>
        <v>0.95546483577658192</v>
      </c>
      <c r="J66" s="5">
        <f t="shared" si="47"/>
        <v>88059.75458591053</v>
      </c>
      <c r="K66" s="5">
        <f t="shared" si="41"/>
        <v>3921.7556319574182</v>
      </c>
      <c r="L66" s="5">
        <f t="shared" si="42"/>
        <v>430494.38384965906</v>
      </c>
      <c r="M66" s="5">
        <f t="shared" si="32"/>
        <v>2769500.2278766218</v>
      </c>
      <c r="N66" s="33">
        <f t="shared" si="43"/>
        <v>31.450237862912907</v>
      </c>
      <c r="O66" s="4"/>
      <c r="Q66" s="27" t="s">
        <v>58</v>
      </c>
      <c r="R66" s="29">
        <f t="shared" si="33"/>
        <v>88059.75458591053</v>
      </c>
      <c r="S66" s="29">
        <f t="shared" si="34"/>
        <v>430494.38384965906</v>
      </c>
      <c r="T66" s="35">
        <f t="shared" si="35"/>
        <v>31.450237862912907</v>
      </c>
      <c r="U66" s="42">
        <v>0.86438699185239576</v>
      </c>
      <c r="V66" s="43">
        <f t="shared" si="48"/>
        <v>0.13561300814760424</v>
      </c>
      <c r="W66" s="29">
        <f t="shared" si="44"/>
        <v>372113.74546515738</v>
      </c>
      <c r="X66" s="29">
        <f t="shared" si="36"/>
        <v>1973934.4334574747</v>
      </c>
      <c r="Y66" s="35">
        <f t="shared" si="45"/>
        <v>22.415852085207856</v>
      </c>
      <c r="Z66" s="36">
        <f t="shared" si="46"/>
        <v>9.0343857777050509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20673</v>
      </c>
      <c r="E67" s="49">
        <f t="shared" si="37"/>
        <v>237</v>
      </c>
      <c r="F67" s="3">
        <f t="shared" si="38"/>
        <v>1.1464228704106806E-2</v>
      </c>
      <c r="G67" s="2">
        <v>0.5</v>
      </c>
      <c r="H67" s="3">
        <f t="shared" si="39"/>
        <v>5.5724060097340759E-2</v>
      </c>
      <c r="I67" s="3">
        <f t="shared" si="40"/>
        <v>0.94427593990265923</v>
      </c>
      <c r="J67" s="5">
        <f t="shared" si="47"/>
        <v>84137.998953953109</v>
      </c>
      <c r="K67" s="5">
        <f t="shared" si="41"/>
        <v>4688.5109101800772</v>
      </c>
      <c r="L67" s="5">
        <f t="shared" si="42"/>
        <v>408968.71749431535</v>
      </c>
      <c r="M67" s="5">
        <f t="shared" si="32"/>
        <v>2339005.8440269628</v>
      </c>
      <c r="N67" s="33">
        <f t="shared" si="43"/>
        <v>27.799637180663751</v>
      </c>
      <c r="O67" s="4"/>
      <c r="Q67" s="27" t="s">
        <v>60</v>
      </c>
      <c r="R67" s="29">
        <f t="shared" si="33"/>
        <v>84137.998953953109</v>
      </c>
      <c r="S67" s="29">
        <f t="shared" si="34"/>
        <v>408968.71749431535</v>
      </c>
      <c r="T67" s="35">
        <f t="shared" si="35"/>
        <v>27.799637180663751</v>
      </c>
      <c r="U67" s="42">
        <v>0.82345390469096191</v>
      </c>
      <c r="V67" s="43">
        <f t="shared" si="48"/>
        <v>0.17654609530903809</v>
      </c>
      <c r="W67" s="29">
        <f t="shared" si="44"/>
        <v>336766.88731714891</v>
      </c>
      <c r="X67" s="29">
        <f t="shared" si="36"/>
        <v>1601820.6879923174</v>
      </c>
      <c r="Y67" s="35">
        <f t="shared" si="45"/>
        <v>19.038017398880129</v>
      </c>
      <c r="Z67" s="36">
        <f t="shared" si="46"/>
        <v>8.7616197817836223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16459</v>
      </c>
      <c r="E68" s="49">
        <f t="shared" si="37"/>
        <v>255</v>
      </c>
      <c r="F68" s="3">
        <f t="shared" si="38"/>
        <v>1.5493043319764263E-2</v>
      </c>
      <c r="G68" s="2">
        <v>0.5</v>
      </c>
      <c r="H68" s="3">
        <f t="shared" si="39"/>
        <v>7.4576667739010907E-2</v>
      </c>
      <c r="I68" s="3">
        <f t="shared" si="40"/>
        <v>0.92542333226098905</v>
      </c>
      <c r="J68" s="5">
        <f t="shared" si="47"/>
        <v>79449.488043773032</v>
      </c>
      <c r="K68" s="5">
        <f t="shared" si="41"/>
        <v>5925.0780718749811</v>
      </c>
      <c r="L68" s="5">
        <f t="shared" si="42"/>
        <v>382434.74503917765</v>
      </c>
      <c r="M68" s="5">
        <f t="shared" si="32"/>
        <v>1930037.1265326475</v>
      </c>
      <c r="N68" s="33">
        <f t="shared" si="43"/>
        <v>24.292631381957872</v>
      </c>
      <c r="O68" s="4"/>
      <c r="Q68" s="27" t="s">
        <v>62</v>
      </c>
      <c r="R68" s="29">
        <f t="shared" si="33"/>
        <v>79449.488043773032</v>
      </c>
      <c r="S68" s="29">
        <f t="shared" si="34"/>
        <v>382434.74503917765</v>
      </c>
      <c r="T68" s="35">
        <f t="shared" si="35"/>
        <v>24.292631381957872</v>
      </c>
      <c r="U68" s="42">
        <v>0.7557222850963411</v>
      </c>
      <c r="V68" s="43">
        <f t="shared" si="48"/>
        <v>0.2442777149036589</v>
      </c>
      <c r="W68" s="29">
        <f t="shared" si="44"/>
        <v>289014.45942124393</v>
      </c>
      <c r="X68" s="29">
        <f t="shared" si="36"/>
        <v>1265053.8006751684</v>
      </c>
      <c r="Y68" s="35">
        <f t="shared" si="45"/>
        <v>15.922743265232642</v>
      </c>
      <c r="Z68" s="36">
        <f t="shared" si="46"/>
        <v>8.3698881167252299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11003</v>
      </c>
      <c r="E69" s="49">
        <f t="shared" si="37"/>
        <v>287</v>
      </c>
      <c r="F69" s="3">
        <f t="shared" si="38"/>
        <v>2.6083795328546759E-2</v>
      </c>
      <c r="G69" s="2">
        <v>0.5</v>
      </c>
      <c r="H69" s="3">
        <f t="shared" si="39"/>
        <v>0.1224350496992449</v>
      </c>
      <c r="I69" s="3">
        <f t="shared" si="40"/>
        <v>0.8775649503007551</v>
      </c>
      <c r="J69" s="5">
        <f t="shared" si="47"/>
        <v>73524.409971898043</v>
      </c>
      <c r="K69" s="5">
        <f t="shared" si="41"/>
        <v>9001.9647890169945</v>
      </c>
      <c r="L69" s="5">
        <f t="shared" si="42"/>
        <v>345117.13788694772</v>
      </c>
      <c r="M69" s="5">
        <f t="shared" si="32"/>
        <v>1547602.3814934699</v>
      </c>
      <c r="N69" s="33">
        <f t="shared" si="43"/>
        <v>21.04882422157462</v>
      </c>
      <c r="O69" s="4"/>
      <c r="Q69" s="27" t="s">
        <v>64</v>
      </c>
      <c r="R69" s="29">
        <f t="shared" si="33"/>
        <v>73524.409971898043</v>
      </c>
      <c r="S69" s="29">
        <f t="shared" si="34"/>
        <v>345117.13788694772</v>
      </c>
      <c r="T69" s="35">
        <f t="shared" si="35"/>
        <v>21.04882422157462</v>
      </c>
      <c r="U69" s="42">
        <v>0.69850988448397933</v>
      </c>
      <c r="V69" s="43">
        <f t="shared" si="48"/>
        <v>0.30149011551602067</v>
      </c>
      <c r="W69" s="29">
        <f t="shared" si="44"/>
        <v>241067.73211885343</v>
      </c>
      <c r="X69" s="29">
        <f t="shared" si="36"/>
        <v>976039.34125392442</v>
      </c>
      <c r="Y69" s="35">
        <f t="shared" si="45"/>
        <v>13.275038067316405</v>
      </c>
      <c r="Z69" s="36">
        <f t="shared" si="46"/>
        <v>7.7737861542582145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7330</v>
      </c>
      <c r="E70" s="49">
        <f t="shared" si="37"/>
        <v>243</v>
      </c>
      <c r="F70" s="3">
        <f t="shared" si="38"/>
        <v>3.3151432469304229E-2</v>
      </c>
      <c r="G70" s="2">
        <v>0.5</v>
      </c>
      <c r="H70" s="3">
        <f t="shared" si="39"/>
        <v>0.15307086614173229</v>
      </c>
      <c r="I70" s="3">
        <f t="shared" si="40"/>
        <v>0.84692913385826774</v>
      </c>
      <c r="J70" s="5">
        <f t="shared" si="47"/>
        <v>64522.445182881049</v>
      </c>
      <c r="K70" s="5">
        <f t="shared" si="41"/>
        <v>9876.5065697260452</v>
      </c>
      <c r="L70" s="5">
        <f t="shared" si="42"/>
        <v>297920.95949009014</v>
      </c>
      <c r="M70" s="5">
        <f t="shared" si="32"/>
        <v>1202485.2436065222</v>
      </c>
      <c r="N70" s="33">
        <f t="shared" si="43"/>
        <v>18.636696737053651</v>
      </c>
      <c r="O70" s="4"/>
      <c r="Q70" s="27" t="s">
        <v>66</v>
      </c>
      <c r="R70" s="29">
        <f t="shared" si="33"/>
        <v>64522.445182881049</v>
      </c>
      <c r="S70" s="29">
        <f t="shared" si="34"/>
        <v>297920.95949009014</v>
      </c>
      <c r="T70" s="35">
        <f t="shared" si="35"/>
        <v>18.636696737053651</v>
      </c>
      <c r="U70" s="42">
        <v>0.67065690345363116</v>
      </c>
      <c r="V70" s="43">
        <f t="shared" si="48"/>
        <v>0.32934309654636884</v>
      </c>
      <c r="W70" s="29">
        <f t="shared" si="44"/>
        <v>199802.74816555856</v>
      </c>
      <c r="X70" s="29">
        <f t="shared" si="36"/>
        <v>734971.60913507093</v>
      </c>
      <c r="Y70" s="35">
        <f t="shared" si="45"/>
        <v>11.390944764289124</v>
      </c>
      <c r="Z70" s="36">
        <f t="shared" si="46"/>
        <v>7.245751972764527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4451</v>
      </c>
      <c r="E71" s="49">
        <f t="shared" si="49"/>
        <v>246</v>
      </c>
      <c r="F71" s="3">
        <f t="shared" si="38"/>
        <v>5.526847899348461E-2</v>
      </c>
      <c r="G71" s="2">
        <v>0.5</v>
      </c>
      <c r="H71" s="3">
        <f t="shared" si="39"/>
        <v>0.24279510461902887</v>
      </c>
      <c r="I71" s="3">
        <f t="shared" si="40"/>
        <v>0.75720489538097113</v>
      </c>
      <c r="J71" s="5">
        <f t="shared" si="47"/>
        <v>54645.938613155005</v>
      </c>
      <c r="K71" s="5">
        <f t="shared" si="41"/>
        <v>13267.766382585998</v>
      </c>
      <c r="L71" s="5">
        <f t="shared" si="42"/>
        <v>240060.27710931</v>
      </c>
      <c r="M71" s="5">
        <f>L71+M72</f>
        <v>904564.28411643207</v>
      </c>
      <c r="N71" s="33">
        <f t="shared" si="43"/>
        <v>16.553184135420356</v>
      </c>
      <c r="O71" s="4"/>
      <c r="Q71" s="27" t="s">
        <v>68</v>
      </c>
      <c r="R71" s="29">
        <f t="shared" si="33"/>
        <v>54645.938613155005</v>
      </c>
      <c r="S71" s="29">
        <f t="shared" si="34"/>
        <v>240060.27710931</v>
      </c>
      <c r="T71" s="35">
        <f t="shared" si="35"/>
        <v>16.553184135420356</v>
      </c>
      <c r="U71" s="42">
        <v>0.63527807449444496</v>
      </c>
      <c r="V71" s="43">
        <f t="shared" si="48"/>
        <v>0.36472192550555504</v>
      </c>
      <c r="W71" s="29">
        <f t="shared" si="44"/>
        <v>152505.03060460533</v>
      </c>
      <c r="X71" s="29">
        <f>X72+W71</f>
        <v>535168.86096951237</v>
      </c>
      <c r="Y71" s="35">
        <f t="shared" si="45"/>
        <v>9.793387661579672</v>
      </c>
      <c r="Z71" s="36">
        <f t="shared" si="46"/>
        <v>6.7597964738406837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4063</v>
      </c>
      <c r="E72" s="50">
        <f t="shared" si="49"/>
        <v>253</v>
      </c>
      <c r="F72" s="17">
        <f t="shared" si="38"/>
        <v>6.2269259168102387E-2</v>
      </c>
      <c r="G72" s="12"/>
      <c r="H72" s="17">
        <v>1</v>
      </c>
      <c r="I72" s="17">
        <f t="shared" si="40"/>
        <v>0</v>
      </c>
      <c r="J72" s="21">
        <f t="shared" si="47"/>
        <v>41378.172230569005</v>
      </c>
      <c r="K72" s="21">
        <f t="shared" si="41"/>
        <v>41378.172230569005</v>
      </c>
      <c r="L72" s="21">
        <f>K72/F72</f>
        <v>664504.00700712204</v>
      </c>
      <c r="M72" s="21">
        <f>L72</f>
        <v>664504.00700712204</v>
      </c>
      <c r="N72" s="34">
        <f t="shared" si="43"/>
        <v>16.059288537549406</v>
      </c>
      <c r="O72" s="4"/>
      <c r="Q72" s="30" t="s">
        <v>69</v>
      </c>
      <c r="R72" s="31">
        <f t="shared" si="33"/>
        <v>41378.172230569005</v>
      </c>
      <c r="S72" s="31">
        <f t="shared" si="34"/>
        <v>664504.00700712204</v>
      </c>
      <c r="T72" s="38">
        <f t="shared" si="35"/>
        <v>16.059288537549406</v>
      </c>
      <c r="U72" s="44">
        <v>0.57586384179742911</v>
      </c>
      <c r="V72" s="45">
        <f t="shared" si="48"/>
        <v>0.42413615820257089</v>
      </c>
      <c r="W72" s="31">
        <f t="shared" si="44"/>
        <v>382663.83036490704</v>
      </c>
      <c r="X72" s="31">
        <f>W72</f>
        <v>382663.83036490704</v>
      </c>
      <c r="Y72" s="38">
        <f t="shared" si="45"/>
        <v>9.2479635937666185</v>
      </c>
      <c r="Z72" s="37">
        <f t="shared" si="46"/>
        <v>6.8113249437827879</v>
      </c>
    </row>
    <row r="73" spans="1:26" s="2" customFormat="1" ht="13.2" x14ac:dyDescent="0.25">
      <c r="B73" s="2" t="s">
        <v>70</v>
      </c>
      <c r="D73" s="25">
        <f>SUM(D54:D72)</f>
        <v>409747</v>
      </c>
      <c r="E73" s="25">
        <f>SUM(E54:E72)</f>
        <v>2553</v>
      </c>
    </row>
    <row r="77" spans="1:26" x14ac:dyDescent="0.25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x14ac:dyDescent="0.25">
      <c r="C78" s="53" t="s">
        <v>84</v>
      </c>
      <c r="D78" s="51">
        <v>0</v>
      </c>
      <c r="E78" s="52">
        <f>$N$4</f>
        <v>77.348118237659591</v>
      </c>
      <c r="F78" s="52">
        <f>$Y$4</f>
        <v>68.695498456752077</v>
      </c>
      <c r="G78" s="52">
        <f>E78-F78</f>
        <v>8.6526197809075143</v>
      </c>
    </row>
    <row r="79" spans="1:26" x14ac:dyDescent="0.25">
      <c r="C79" s="53" t="s">
        <v>85</v>
      </c>
      <c r="D79" s="51">
        <v>0</v>
      </c>
      <c r="E79" s="52">
        <f>$N$29</f>
        <v>83.931705681245887</v>
      </c>
      <c r="F79" s="52">
        <f>$Y$29</f>
        <v>73.077622699286934</v>
      </c>
      <c r="G79" s="52">
        <f t="shared" ref="G79:G80" si="50">E79-F79</f>
        <v>10.854082981958953</v>
      </c>
    </row>
    <row r="80" spans="1:26" x14ac:dyDescent="0.25">
      <c r="C80" s="53" t="s">
        <v>86</v>
      </c>
      <c r="D80" s="51">
        <v>0</v>
      </c>
      <c r="E80" s="52">
        <f>$N$54</f>
        <v>80.530282833782877</v>
      </c>
      <c r="F80" s="52">
        <f>$Y$54</f>
        <v>69.910772089086549</v>
      </c>
      <c r="G80" s="52">
        <f t="shared" si="50"/>
        <v>10.619510744696328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96168-CB50-4146-ADCE-6D5B789566AA}">
  <dimension ref="A1:Z80"/>
  <sheetViews>
    <sheetView topLeftCell="A53" workbookViewId="0">
      <selection activeCell="E29" sqref="E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58" t="s">
        <v>87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Q1" s="63" t="s">
        <v>90</v>
      </c>
      <c r="R1" s="64"/>
      <c r="S1" s="64"/>
      <c r="T1" s="64"/>
      <c r="U1" s="64"/>
      <c r="V1" s="64"/>
      <c r="W1" s="64"/>
      <c r="X1" s="64"/>
      <c r="Y1" s="64"/>
      <c r="Z1" s="65"/>
    </row>
    <row r="2" spans="1:26" s="9" customFormat="1" ht="35.549999999999997" customHeight="1" x14ac:dyDescent="0.25">
      <c r="A2" s="7"/>
      <c r="B2" s="59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6" t="s">
        <v>14</v>
      </c>
      <c r="S2" s="66"/>
      <c r="T2" s="66"/>
      <c r="U2" s="67" t="s">
        <v>15</v>
      </c>
      <c r="V2" s="67" t="s">
        <v>16</v>
      </c>
      <c r="W2" s="68" t="s">
        <v>17</v>
      </c>
      <c r="X2" s="68" t="s">
        <v>18</v>
      </c>
      <c r="Y2" s="69" t="s">
        <v>19</v>
      </c>
      <c r="Z2" s="69" t="s">
        <v>20</v>
      </c>
    </row>
    <row r="3" spans="1:26" s="10" customFormat="1" ht="23.25" customHeight="1" thickBot="1" x14ac:dyDescent="0.35">
      <c r="B3" s="60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7"/>
      <c r="V3" s="67"/>
      <c r="W3" s="68"/>
      <c r="X3" s="68"/>
      <c r="Y3" s="69"/>
      <c r="Z3" s="69"/>
    </row>
    <row r="4" spans="1:26" s="2" customFormat="1" x14ac:dyDescent="0.25">
      <c r="A4" s="2">
        <v>1</v>
      </c>
      <c r="B4" s="1">
        <v>0</v>
      </c>
      <c r="C4" s="1">
        <v>1</v>
      </c>
      <c r="D4">
        <v>2248</v>
      </c>
      <c r="E4">
        <v>9</v>
      </c>
      <c r="F4" s="3">
        <f>E4/D4</f>
        <v>4.0035587188612101E-3</v>
      </c>
      <c r="G4" s="2">
        <v>0.3</v>
      </c>
      <c r="H4" s="18">
        <f>C4*F4/(1+(1-G4)*C4*F4)</f>
        <v>3.9923701370713754E-3</v>
      </c>
      <c r="I4" s="18">
        <f>1-H4</f>
        <v>0.99600762986292868</v>
      </c>
      <c r="J4" s="41">
        <v>100000</v>
      </c>
      <c r="K4" s="20">
        <f>J4*H4</f>
        <v>399.23701370713752</v>
      </c>
      <c r="L4" s="20">
        <f>C4*(J5+G4*K4)</f>
        <v>99720.53409040501</v>
      </c>
      <c r="M4" s="5">
        <f t="shared" ref="M4:M20" si="0">L4+M5</f>
        <v>7891591.7755698403</v>
      </c>
      <c r="N4" s="32">
        <f>M4/J4</f>
        <v>78.915917755698402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99720.53409040501</v>
      </c>
      <c r="T4" s="35">
        <f t="shared" ref="T4:T22" si="3">N4</f>
        <v>78.915917755698402</v>
      </c>
      <c r="U4" s="42">
        <v>0.96680194174873568</v>
      </c>
      <c r="V4" s="43">
        <f>1-U4</f>
        <v>3.3198058251264317E-2</v>
      </c>
      <c r="W4" s="29">
        <f>S4*U4</f>
        <v>96410.00599082456</v>
      </c>
      <c r="X4" s="29">
        <f t="shared" ref="X4:X20" si="4">X5+W4</f>
        <v>6975055.7308091326</v>
      </c>
      <c r="Y4" s="40">
        <f>X4/R4</f>
        <v>69.750557308091331</v>
      </c>
      <c r="Z4" s="36">
        <f>T4-Y4</f>
        <v>9.1653604476070711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9072</v>
      </c>
      <c r="E5">
        <v>4</v>
      </c>
      <c r="F5" s="3">
        <f t="shared" ref="F5:F22" si="5">E5/D5</f>
        <v>4.4091710758377423E-4</v>
      </c>
      <c r="G5" s="2">
        <v>0.4</v>
      </c>
      <c r="H5" s="3">
        <f t="shared" ref="H5:H21" si="6">C5*F5/(1+(1-G5)*C5*F5)</f>
        <v>1.7618040873854828E-3</v>
      </c>
      <c r="I5" s="3">
        <f t="shared" ref="I5:I22" si="7">1-H5</f>
        <v>0.99823819591261453</v>
      </c>
      <c r="J5" s="5">
        <f>I4*J4</f>
        <v>99600.762986292873</v>
      </c>
      <c r="K5" s="5">
        <f t="shared" ref="K5:K22" si="8">J5*H5</f>
        <v>175.47703133596349</v>
      </c>
      <c r="L5" s="5">
        <f t="shared" ref="L5:L21" si="9">C5*(J6+G5*K5)</f>
        <v>397981.90706996521</v>
      </c>
      <c r="M5" s="5">
        <f t="shared" si="0"/>
        <v>7791871.241479435</v>
      </c>
      <c r="N5" s="33">
        <f t="shared" ref="N5:N22" si="10">M5/J5</f>
        <v>78.231039681410451</v>
      </c>
      <c r="O5" s="4"/>
      <c r="Q5" s="27" t="s">
        <v>36</v>
      </c>
      <c r="R5" s="29">
        <f t="shared" si="1"/>
        <v>99600.762986292873</v>
      </c>
      <c r="S5" s="29">
        <f t="shared" si="2"/>
        <v>397981.90706996521</v>
      </c>
      <c r="T5" s="35">
        <f t="shared" si="3"/>
        <v>78.231039681410451</v>
      </c>
      <c r="U5" s="42">
        <v>0.96680194174873568</v>
      </c>
      <c r="V5" s="43">
        <f>1-U5</f>
        <v>3.3198058251264317E-2</v>
      </c>
      <c r="W5" s="29">
        <f t="shared" ref="W5:W22" si="11">S5*U5</f>
        <v>384769.68053610722</v>
      </c>
      <c r="X5" s="29">
        <f t="shared" si="4"/>
        <v>6878645.7248183079</v>
      </c>
      <c r="Y5" s="35">
        <f t="shared" ref="Y5:Y22" si="12">X5/R5</f>
        <v>69.062179029340882</v>
      </c>
      <c r="Z5" s="36">
        <f t="shared" ref="Z5:Z22" si="13">T5-Y5</f>
        <v>9.1688606520695686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11544</v>
      </c>
      <c r="E6">
        <v>5</v>
      </c>
      <c r="F6" s="3">
        <f t="shared" si="5"/>
        <v>4.3312543312543311E-4</v>
      </c>
      <c r="G6" s="2">
        <v>0.5</v>
      </c>
      <c r="H6" s="3">
        <f t="shared" si="6"/>
        <v>2.1632847315363646E-3</v>
      </c>
      <c r="I6" s="3">
        <f t="shared" si="7"/>
        <v>0.99783671526846363</v>
      </c>
      <c r="J6" s="5">
        <f t="shared" ref="J6:J22" si="14">I5*J5</f>
        <v>99425.285954956911</v>
      </c>
      <c r="K6" s="5">
        <f t="shared" si="8"/>
        <v>215.08520303499523</v>
      </c>
      <c r="L6" s="5">
        <f t="shared" si="9"/>
        <v>496588.71676719713</v>
      </c>
      <c r="M6" s="5">
        <f t="shared" si="0"/>
        <v>7393889.3344094697</v>
      </c>
      <c r="N6" s="33">
        <f t="shared" si="10"/>
        <v>74.366286839337405</v>
      </c>
      <c r="O6" s="4"/>
      <c r="Q6" s="27" t="s">
        <v>38</v>
      </c>
      <c r="R6" s="29">
        <f t="shared" si="1"/>
        <v>99425.285954956911</v>
      </c>
      <c r="S6" s="29">
        <f t="shared" si="2"/>
        <v>496588.71676719713</v>
      </c>
      <c r="T6" s="35">
        <f t="shared" si="3"/>
        <v>74.366286839337405</v>
      </c>
      <c r="U6" s="42">
        <v>0.96680194174873568</v>
      </c>
      <c r="V6" s="43">
        <f>1-U6</f>
        <v>3.3198058251264317E-2</v>
      </c>
      <c r="W6" s="29">
        <f t="shared" si="11"/>
        <v>480102.93562103913</v>
      </c>
      <c r="X6" s="29">
        <f t="shared" si="4"/>
        <v>6493876.0442822007</v>
      </c>
      <c r="Y6" s="35">
        <f t="shared" si="12"/>
        <v>65.314129920874961</v>
      </c>
      <c r="Z6" s="36">
        <f t="shared" si="13"/>
        <v>9.052156918462444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12165</v>
      </c>
      <c r="E7">
        <v>9</v>
      </c>
      <c r="F7" s="3">
        <f t="shared" si="5"/>
        <v>7.3982737361282371E-4</v>
      </c>
      <c r="G7" s="2">
        <v>0.5</v>
      </c>
      <c r="H7" s="3">
        <f t="shared" si="6"/>
        <v>3.6923076923076922E-3</v>
      </c>
      <c r="I7" s="3">
        <f t="shared" si="7"/>
        <v>0.99630769230769234</v>
      </c>
      <c r="J7" s="5">
        <f t="shared" si="14"/>
        <v>99210.200751921919</v>
      </c>
      <c r="K7" s="5">
        <f t="shared" si="8"/>
        <v>366.31458739171171</v>
      </c>
      <c r="L7" s="5">
        <f t="shared" si="9"/>
        <v>495135.21729113034</v>
      </c>
      <c r="M7" s="5">
        <f t="shared" si="0"/>
        <v>6897300.6176422723</v>
      </c>
      <c r="N7" s="33">
        <f t="shared" si="10"/>
        <v>69.522091129410967</v>
      </c>
      <c r="O7" s="4"/>
      <c r="Q7" s="27" t="s">
        <v>40</v>
      </c>
      <c r="R7" s="29">
        <f t="shared" si="1"/>
        <v>99210.200751921919</v>
      </c>
      <c r="S7" s="29">
        <f t="shared" si="2"/>
        <v>495135.21729113034</v>
      </c>
      <c r="T7" s="35">
        <f t="shared" si="3"/>
        <v>69.522091129410967</v>
      </c>
      <c r="U7" s="42">
        <v>0.96680194174873568</v>
      </c>
      <c r="V7" s="43">
        <f>1-U7</f>
        <v>3.3198058251264317E-2</v>
      </c>
      <c r="W7" s="29">
        <f t="shared" si="11"/>
        <v>478697.68950524699</v>
      </c>
      <c r="X7" s="29">
        <f t="shared" si="4"/>
        <v>6013773.1086611617</v>
      </c>
      <c r="Y7" s="35">
        <f t="shared" si="12"/>
        <v>60.616479586597968</v>
      </c>
      <c r="Z7" s="36">
        <f t="shared" si="13"/>
        <v>8.9056115428129985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12764</v>
      </c>
      <c r="E8">
        <v>22</v>
      </c>
      <c r="F8" s="3">
        <f t="shared" si="5"/>
        <v>1.7235976183014728E-3</v>
      </c>
      <c r="G8" s="2">
        <v>0.5</v>
      </c>
      <c r="H8" s="3">
        <f t="shared" si="6"/>
        <v>8.5810125594820187E-3</v>
      </c>
      <c r="I8" s="3">
        <f t="shared" si="7"/>
        <v>0.99141898744051793</v>
      </c>
      <c r="J8" s="5">
        <f t="shared" si="14"/>
        <v>98843.886164530209</v>
      </c>
      <c r="K8" s="5">
        <f t="shared" si="8"/>
        <v>848.18062860584462</v>
      </c>
      <c r="L8" s="5">
        <f t="shared" si="9"/>
        <v>492098.97925113642</v>
      </c>
      <c r="M8" s="5">
        <f t="shared" si="0"/>
        <v>6402165.4003511416</v>
      </c>
      <c r="N8" s="33">
        <f t="shared" si="10"/>
        <v>64.77047441957555</v>
      </c>
      <c r="O8" s="4"/>
      <c r="Q8" s="27" t="s">
        <v>42</v>
      </c>
      <c r="R8" s="29">
        <f t="shared" si="1"/>
        <v>98843.886164530209</v>
      </c>
      <c r="S8" s="29">
        <f t="shared" si="2"/>
        <v>492098.97925113642</v>
      </c>
      <c r="T8" s="35">
        <f t="shared" si="3"/>
        <v>64.77047441957555</v>
      </c>
      <c r="U8" s="42">
        <v>0.96680194174873568</v>
      </c>
      <c r="V8" s="43">
        <f>1-U8</f>
        <v>3.3198058251264317E-2</v>
      </c>
      <c r="W8" s="29">
        <f t="shared" si="11"/>
        <v>475762.24867256946</v>
      </c>
      <c r="X8" s="29">
        <f t="shared" si="4"/>
        <v>5535075.4191559143</v>
      </c>
      <c r="Y8" s="35">
        <f t="shared" si="12"/>
        <v>55.998156627942834</v>
      </c>
      <c r="Z8" s="36">
        <f t="shared" si="13"/>
        <v>8.772317791632716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16760</v>
      </c>
      <c r="E9">
        <v>37</v>
      </c>
      <c r="F9" s="3">
        <f t="shared" si="5"/>
        <v>2.2076372315035799E-3</v>
      </c>
      <c r="G9" s="2">
        <v>0.5</v>
      </c>
      <c r="H9" s="3">
        <f t="shared" si="6"/>
        <v>1.0977599762646492E-2</v>
      </c>
      <c r="I9" s="3">
        <f t="shared" si="7"/>
        <v>0.98902240023735355</v>
      </c>
      <c r="J9" s="5">
        <f t="shared" si="14"/>
        <v>97995.705535924353</v>
      </c>
      <c r="K9" s="5">
        <f t="shared" si="8"/>
        <v>1075.7576338315387</v>
      </c>
      <c r="L9" s="5">
        <f t="shared" si="9"/>
        <v>487289.13359504286</v>
      </c>
      <c r="M9" s="5">
        <f t="shared" si="0"/>
        <v>5910066.4211000055</v>
      </c>
      <c r="N9" s="33">
        <f t="shared" si="10"/>
        <v>60.309443039148569</v>
      </c>
      <c r="O9" s="4"/>
      <c r="Q9" s="27" t="s">
        <v>44</v>
      </c>
      <c r="R9" s="29">
        <f t="shared" si="1"/>
        <v>97995.705535924353</v>
      </c>
      <c r="S9" s="29">
        <f t="shared" si="2"/>
        <v>487289.13359504286</v>
      </c>
      <c r="T9" s="35">
        <f t="shared" si="3"/>
        <v>60.309443039148569</v>
      </c>
      <c r="U9" s="42">
        <v>0.9555940589531835</v>
      </c>
      <c r="V9" s="43">
        <f t="shared" ref="V9:V22" si="15">1-U9</f>
        <v>4.4405941046816499E-2</v>
      </c>
      <c r="W9" s="29">
        <f t="shared" si="11"/>
        <v>465650.6010558671</v>
      </c>
      <c r="X9" s="29">
        <f t="shared" si="4"/>
        <v>5059313.1704833452</v>
      </c>
      <c r="Y9" s="35">
        <f t="shared" si="12"/>
        <v>51.627906986481626</v>
      </c>
      <c r="Z9" s="36">
        <f t="shared" si="13"/>
        <v>8.6815360526669423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14610</v>
      </c>
      <c r="E10">
        <v>29</v>
      </c>
      <c r="F10" s="3">
        <f t="shared" si="5"/>
        <v>1.9849418206707736E-3</v>
      </c>
      <c r="G10" s="2">
        <v>0.5</v>
      </c>
      <c r="H10" s="3">
        <f t="shared" si="6"/>
        <v>9.8757023667631529E-3</v>
      </c>
      <c r="I10" s="3">
        <f t="shared" si="7"/>
        <v>0.99012429763323684</v>
      </c>
      <c r="J10" s="5">
        <f t="shared" si="14"/>
        <v>96919.947902092812</v>
      </c>
      <c r="K10" s="5">
        <f t="shared" si="8"/>
        <v>957.15255888325942</v>
      </c>
      <c r="L10" s="5">
        <f t="shared" si="9"/>
        <v>482206.85811325593</v>
      </c>
      <c r="M10" s="5">
        <f t="shared" si="0"/>
        <v>5422777.2875049626</v>
      </c>
      <c r="N10" s="33">
        <f t="shared" si="10"/>
        <v>55.951095774246362</v>
      </c>
      <c r="O10" s="4"/>
      <c r="Q10" s="27" t="s">
        <v>46</v>
      </c>
      <c r="R10" s="29">
        <f t="shared" si="1"/>
        <v>96919.947902092812</v>
      </c>
      <c r="S10" s="29">
        <f t="shared" si="2"/>
        <v>482206.85811325593</v>
      </c>
      <c r="T10" s="35">
        <f t="shared" si="3"/>
        <v>55.951095774246362</v>
      </c>
      <c r="U10" s="42">
        <v>0.96363095511775332</v>
      </c>
      <c r="V10" s="43">
        <f t="shared" si="15"/>
        <v>3.6369044882246682E-2</v>
      </c>
      <c r="W10" s="29">
        <f t="shared" si="11"/>
        <v>464669.45524800778</v>
      </c>
      <c r="X10" s="29">
        <f t="shared" si="4"/>
        <v>4593662.5694274781</v>
      </c>
      <c r="Y10" s="35">
        <f t="shared" si="12"/>
        <v>47.396461397894399</v>
      </c>
      <c r="Z10" s="36">
        <f t="shared" si="13"/>
        <v>8.554634376351963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14404</v>
      </c>
      <c r="E11">
        <v>61</v>
      </c>
      <c r="F11" s="3">
        <f t="shared" si="5"/>
        <v>4.234934740349903E-3</v>
      </c>
      <c r="G11" s="2">
        <v>0.5</v>
      </c>
      <c r="H11" s="3">
        <f t="shared" si="6"/>
        <v>2.0952838937931512E-2</v>
      </c>
      <c r="I11" s="3">
        <f t="shared" si="7"/>
        <v>0.97904716106206846</v>
      </c>
      <c r="J11" s="5">
        <f t="shared" si="14"/>
        <v>95962.795343209553</v>
      </c>
      <c r="K11" s="5">
        <f t="shared" si="8"/>
        <v>2010.6929948599538</v>
      </c>
      <c r="L11" s="5">
        <f t="shared" si="9"/>
        <v>474787.24422889785</v>
      </c>
      <c r="M11" s="5">
        <f t="shared" si="0"/>
        <v>4940570.4293917064</v>
      </c>
      <c r="N11" s="33">
        <f t="shared" si="10"/>
        <v>51.484227941900059</v>
      </c>
      <c r="O11" s="4"/>
      <c r="Q11" s="27" t="s">
        <v>48</v>
      </c>
      <c r="R11" s="29">
        <f t="shared" si="1"/>
        <v>95962.795343209553</v>
      </c>
      <c r="S11" s="29">
        <f t="shared" si="2"/>
        <v>474787.24422889785</v>
      </c>
      <c r="T11" s="35">
        <f t="shared" si="3"/>
        <v>51.484227941900059</v>
      </c>
      <c r="U11" s="42">
        <v>0.96005435016735896</v>
      </c>
      <c r="V11" s="43">
        <f t="shared" si="15"/>
        <v>3.9945649832641039E-2</v>
      </c>
      <c r="W11" s="29">
        <f t="shared" si="11"/>
        <v>455821.55922592565</v>
      </c>
      <c r="X11" s="29">
        <f t="shared" si="4"/>
        <v>4128993.1141794706</v>
      </c>
      <c r="Y11" s="35">
        <f t="shared" si="12"/>
        <v>43.027019996782983</v>
      </c>
      <c r="Z11" s="36">
        <f t="shared" si="13"/>
        <v>8.4572079451170765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15547</v>
      </c>
      <c r="E12">
        <v>71</v>
      </c>
      <c r="F12" s="3">
        <f t="shared" si="5"/>
        <v>4.5667974528848009E-3</v>
      </c>
      <c r="G12" s="2">
        <v>0.5</v>
      </c>
      <c r="H12" s="3">
        <f t="shared" si="6"/>
        <v>2.2576234538459094E-2</v>
      </c>
      <c r="I12" s="3">
        <f t="shared" si="7"/>
        <v>0.97742376546154086</v>
      </c>
      <c r="J12" s="5">
        <f t="shared" si="14"/>
        <v>93952.102348349596</v>
      </c>
      <c r="K12" s="5">
        <f t="shared" si="8"/>
        <v>2121.0846979976541</v>
      </c>
      <c r="L12" s="5">
        <f t="shared" si="9"/>
        <v>464457.79999675381</v>
      </c>
      <c r="M12" s="5">
        <f t="shared" si="0"/>
        <v>4465783.1851628087</v>
      </c>
      <c r="N12" s="33">
        <f t="shared" si="10"/>
        <v>47.532551944445729</v>
      </c>
      <c r="O12" s="4"/>
      <c r="Q12" s="27" t="s">
        <v>50</v>
      </c>
      <c r="R12" s="29">
        <f t="shared" si="1"/>
        <v>93952.102348349596</v>
      </c>
      <c r="S12" s="29">
        <f t="shared" si="2"/>
        <v>464457.79999675381</v>
      </c>
      <c r="T12" s="35">
        <f t="shared" si="3"/>
        <v>47.532551944445729</v>
      </c>
      <c r="U12" s="42">
        <v>0.94127750867207383</v>
      </c>
      <c r="V12" s="43">
        <f t="shared" si="15"/>
        <v>5.8722491327926174E-2</v>
      </c>
      <c r="W12" s="29">
        <f t="shared" si="11"/>
        <v>437183.68086425675</v>
      </c>
      <c r="X12" s="29">
        <f t="shared" si="4"/>
        <v>3673171.5549535449</v>
      </c>
      <c r="Y12" s="35">
        <f t="shared" si="12"/>
        <v>39.096214593840536</v>
      </c>
      <c r="Z12" s="36">
        <f t="shared" si="13"/>
        <v>8.4363373506051929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16678</v>
      </c>
      <c r="E13">
        <v>112</v>
      </c>
      <c r="F13" s="3">
        <f t="shared" si="5"/>
        <v>6.7154335052164527E-3</v>
      </c>
      <c r="G13" s="2">
        <v>0.5</v>
      </c>
      <c r="H13" s="3">
        <f t="shared" si="6"/>
        <v>3.3022762118174315E-2</v>
      </c>
      <c r="I13" s="3">
        <f t="shared" si="7"/>
        <v>0.96697723788182566</v>
      </c>
      <c r="J13" s="5">
        <f t="shared" si="14"/>
        <v>91831.017650351932</v>
      </c>
      <c r="K13" s="5">
        <f t="shared" si="8"/>
        <v>3032.5138509374387</v>
      </c>
      <c r="L13" s="5">
        <f t="shared" si="9"/>
        <v>451573.80362441612</v>
      </c>
      <c r="M13" s="5">
        <f t="shared" si="0"/>
        <v>4001325.3851660551</v>
      </c>
      <c r="N13" s="33">
        <f t="shared" si="10"/>
        <v>43.572700026054001</v>
      </c>
      <c r="O13" s="4"/>
      <c r="Q13" s="27" t="s">
        <v>52</v>
      </c>
      <c r="R13" s="29">
        <f t="shared" si="1"/>
        <v>91831.017650351932</v>
      </c>
      <c r="S13" s="29">
        <f t="shared" si="2"/>
        <v>451573.80362441612</v>
      </c>
      <c r="T13" s="35">
        <f t="shared" si="3"/>
        <v>43.572700026054001</v>
      </c>
      <c r="U13" s="42">
        <v>0.95386474178345915</v>
      </c>
      <c r="V13" s="43">
        <f t="shared" si="15"/>
        <v>4.6135258216540853E-2</v>
      </c>
      <c r="W13" s="29">
        <f t="shared" si="11"/>
        <v>430740.32959037815</v>
      </c>
      <c r="X13" s="29">
        <f t="shared" si="4"/>
        <v>3235987.8740892881</v>
      </c>
      <c r="Y13" s="35">
        <f t="shared" si="12"/>
        <v>35.238506083101065</v>
      </c>
      <c r="Z13" s="36">
        <f t="shared" si="13"/>
        <v>8.3341939429529361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16786</v>
      </c>
      <c r="E14">
        <v>118</v>
      </c>
      <c r="F14" s="3">
        <f t="shared" si="5"/>
        <v>7.0296675801262958E-3</v>
      </c>
      <c r="G14" s="2">
        <v>0.5</v>
      </c>
      <c r="H14" s="3">
        <f t="shared" si="6"/>
        <v>3.4541303202388622E-2</v>
      </c>
      <c r="I14" s="3">
        <f t="shared" si="7"/>
        <v>0.96545869679761143</v>
      </c>
      <c r="J14" s="5">
        <f t="shared" si="14"/>
        <v>88798.503799414495</v>
      </c>
      <c r="K14" s="5">
        <f t="shared" si="8"/>
        <v>3067.2160436540339</v>
      </c>
      <c r="L14" s="5">
        <f t="shared" si="9"/>
        <v>436324.47888793744</v>
      </c>
      <c r="M14" s="5">
        <f t="shared" si="0"/>
        <v>3549751.5815416388</v>
      </c>
      <c r="N14" s="33">
        <f t="shared" si="10"/>
        <v>39.975353521272332</v>
      </c>
      <c r="O14" s="4"/>
      <c r="Q14" s="27" t="s">
        <v>54</v>
      </c>
      <c r="R14" s="29">
        <f t="shared" si="1"/>
        <v>88798.503799414495</v>
      </c>
      <c r="S14" s="29">
        <f t="shared" si="2"/>
        <v>436324.47888793744</v>
      </c>
      <c r="T14" s="35">
        <f t="shared" si="3"/>
        <v>39.975353521272332</v>
      </c>
      <c r="U14" s="42">
        <v>0.94210046609890041</v>
      </c>
      <c r="V14" s="43">
        <f t="shared" si="15"/>
        <v>5.7899533901099587E-2</v>
      </c>
      <c r="W14" s="29">
        <f t="shared" si="11"/>
        <v>411061.49493068567</v>
      </c>
      <c r="X14" s="29">
        <f t="shared" si="4"/>
        <v>2805247.5444989097</v>
      </c>
      <c r="Y14" s="35">
        <f t="shared" si="12"/>
        <v>31.591157783870301</v>
      </c>
      <c r="Z14" s="36">
        <f t="shared" si="13"/>
        <v>8.3841957374020311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14625</v>
      </c>
      <c r="E15">
        <v>147</v>
      </c>
      <c r="F15" s="3">
        <f t="shared" si="5"/>
        <v>1.0051282051282051E-2</v>
      </c>
      <c r="G15" s="2">
        <v>0.5</v>
      </c>
      <c r="H15" s="3">
        <f t="shared" si="6"/>
        <v>4.9024512256128062E-2</v>
      </c>
      <c r="I15" s="3">
        <f t="shared" si="7"/>
        <v>0.95097548774387197</v>
      </c>
      <c r="J15" s="5">
        <f t="shared" si="14"/>
        <v>85731.287755760466</v>
      </c>
      <c r="K15" s="5">
        <f t="shared" si="8"/>
        <v>4202.9345673159205</v>
      </c>
      <c r="L15" s="5">
        <f t="shared" si="9"/>
        <v>418149.10236051254</v>
      </c>
      <c r="M15" s="5">
        <f t="shared" si="0"/>
        <v>3113427.1026537013</v>
      </c>
      <c r="N15" s="33">
        <f t="shared" si="10"/>
        <v>36.316112637005197</v>
      </c>
      <c r="O15" s="4"/>
      <c r="Q15" s="27" t="s">
        <v>56</v>
      </c>
      <c r="R15" s="29">
        <f t="shared" si="1"/>
        <v>85731.287755760466</v>
      </c>
      <c r="S15" s="29">
        <f t="shared" si="2"/>
        <v>418149.10236051254</v>
      </c>
      <c r="T15" s="35">
        <f t="shared" si="3"/>
        <v>36.316112637005197</v>
      </c>
      <c r="U15" s="42">
        <v>0.91645683631107144</v>
      </c>
      <c r="V15" s="43">
        <f t="shared" si="15"/>
        <v>8.3543163688928557E-2</v>
      </c>
      <c r="W15" s="29">
        <f t="shared" si="11"/>
        <v>383215.60345562972</v>
      </c>
      <c r="X15" s="29">
        <f t="shared" si="4"/>
        <v>2394186.0495682242</v>
      </c>
      <c r="Y15" s="35">
        <f t="shared" si="12"/>
        <v>27.926631131320594</v>
      </c>
      <c r="Z15" s="36">
        <f t="shared" si="13"/>
        <v>8.3894815056846035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12751</v>
      </c>
      <c r="E16">
        <v>162</v>
      </c>
      <c r="F16" s="3">
        <f t="shared" si="5"/>
        <v>1.2704885891302644E-2</v>
      </c>
      <c r="G16" s="2">
        <v>0.5</v>
      </c>
      <c r="H16" s="3">
        <f t="shared" si="6"/>
        <v>6.1568865916692014E-2</v>
      </c>
      <c r="I16" s="3">
        <f t="shared" si="7"/>
        <v>0.93843113408330803</v>
      </c>
      <c r="J16" s="5">
        <f t="shared" si="14"/>
        <v>81528.353188444555</v>
      </c>
      <c r="K16" s="5">
        <f t="shared" si="8"/>
        <v>5019.608245868053</v>
      </c>
      <c r="L16" s="5">
        <f t="shared" si="9"/>
        <v>395092.74532755266</v>
      </c>
      <c r="M16" s="5">
        <f t="shared" si="0"/>
        <v>2695278.0002931887</v>
      </c>
      <c r="N16" s="33">
        <f t="shared" si="10"/>
        <v>33.059394614083836</v>
      </c>
      <c r="O16" s="4"/>
      <c r="Q16" s="27" t="s">
        <v>58</v>
      </c>
      <c r="R16" s="29">
        <f t="shared" si="1"/>
        <v>81528.353188444555</v>
      </c>
      <c r="S16" s="29">
        <f t="shared" si="2"/>
        <v>395092.74532755266</v>
      </c>
      <c r="T16" s="35">
        <f t="shared" si="3"/>
        <v>33.059394614083836</v>
      </c>
      <c r="U16" s="42">
        <v>0.8859396016463057</v>
      </c>
      <c r="V16" s="43">
        <f t="shared" si="15"/>
        <v>0.1140603983536943</v>
      </c>
      <c r="W16" s="29">
        <f t="shared" si="11"/>
        <v>350028.30940883729</v>
      </c>
      <c r="X16" s="29">
        <f t="shared" si="4"/>
        <v>2010970.4461125943</v>
      </c>
      <c r="Y16" s="35">
        <f t="shared" si="12"/>
        <v>24.665902933969967</v>
      </c>
      <c r="Z16" s="36">
        <f t="shared" si="13"/>
        <v>8.3934916801138684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9835</v>
      </c>
      <c r="E17">
        <v>147</v>
      </c>
      <c r="F17" s="3">
        <f t="shared" si="5"/>
        <v>1.494661921708185E-2</v>
      </c>
      <c r="G17" s="2">
        <v>0.5</v>
      </c>
      <c r="H17" s="3">
        <f t="shared" si="6"/>
        <v>7.2041166380789029E-2</v>
      </c>
      <c r="I17" s="3">
        <f t="shared" si="7"/>
        <v>0.92795883361921094</v>
      </c>
      <c r="J17" s="5">
        <f t="shared" si="14"/>
        <v>76508.744942576508</v>
      </c>
      <c r="K17" s="5">
        <f t="shared" si="8"/>
        <v>5511.7792239935052</v>
      </c>
      <c r="L17" s="5">
        <f t="shared" si="9"/>
        <v>368764.27665289876</v>
      </c>
      <c r="M17" s="5">
        <f t="shared" si="0"/>
        <v>2300185.2549656359</v>
      </c>
      <c r="N17" s="33">
        <f t="shared" si="10"/>
        <v>30.064344366020322</v>
      </c>
      <c r="O17" s="4"/>
      <c r="Q17" s="27" t="s">
        <v>60</v>
      </c>
      <c r="R17" s="29">
        <f t="shared" si="1"/>
        <v>76508.744942576508</v>
      </c>
      <c r="S17" s="29">
        <f t="shared" si="2"/>
        <v>368764.27665289876</v>
      </c>
      <c r="T17" s="35">
        <f t="shared" si="3"/>
        <v>30.064344366020322</v>
      </c>
      <c r="U17" s="42">
        <v>0.85631920960893304</v>
      </c>
      <c r="V17" s="43">
        <f t="shared" si="15"/>
        <v>0.14368079039106696</v>
      </c>
      <c r="W17" s="29">
        <f t="shared" si="11"/>
        <v>315779.9339154202</v>
      </c>
      <c r="X17" s="29">
        <f t="shared" si="4"/>
        <v>1660942.1367037571</v>
      </c>
      <c r="Y17" s="35">
        <f t="shared" si="12"/>
        <v>21.709180276717049</v>
      </c>
      <c r="Z17" s="36">
        <f t="shared" si="13"/>
        <v>8.3551640893032726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7622</v>
      </c>
      <c r="E18">
        <v>158</v>
      </c>
      <c r="F18" s="3">
        <f t="shared" si="5"/>
        <v>2.0729467331409079E-2</v>
      </c>
      <c r="G18" s="2">
        <v>0.5</v>
      </c>
      <c r="H18" s="3">
        <f t="shared" si="6"/>
        <v>9.8540601222402394E-2</v>
      </c>
      <c r="I18" s="3">
        <f t="shared" si="7"/>
        <v>0.90145939877759762</v>
      </c>
      <c r="J18" s="5">
        <f t="shared" si="14"/>
        <v>70996.965718583</v>
      </c>
      <c r="K18" s="5">
        <f t="shared" si="8"/>
        <v>6996.0836868754604</v>
      </c>
      <c r="L18" s="5">
        <f t="shared" si="9"/>
        <v>337494.61937572632</v>
      </c>
      <c r="M18" s="5">
        <f t="shared" si="0"/>
        <v>1931420.9783127373</v>
      </c>
      <c r="N18" s="33">
        <f t="shared" si="10"/>
        <v>27.204274982236321</v>
      </c>
      <c r="O18" s="4"/>
      <c r="Q18" s="27" t="s">
        <v>62</v>
      </c>
      <c r="R18" s="29">
        <f t="shared" si="1"/>
        <v>70996.965718583</v>
      </c>
      <c r="S18" s="29">
        <f t="shared" si="2"/>
        <v>337494.61937572632</v>
      </c>
      <c r="T18" s="35">
        <f t="shared" si="3"/>
        <v>27.204274982236321</v>
      </c>
      <c r="U18" s="42">
        <v>0.77613843304153718</v>
      </c>
      <c r="V18" s="43">
        <f t="shared" si="15"/>
        <v>0.22386156695846282</v>
      </c>
      <c r="W18" s="29">
        <f t="shared" si="11"/>
        <v>261942.54504222624</v>
      </c>
      <c r="X18" s="29">
        <f t="shared" si="4"/>
        <v>1345162.2027883369</v>
      </c>
      <c r="Y18" s="35">
        <f t="shared" si="12"/>
        <v>18.946756233502658</v>
      </c>
      <c r="Z18" s="36">
        <f t="shared" si="13"/>
        <v>8.2575187487336628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5318</v>
      </c>
      <c r="E19">
        <v>166</v>
      </c>
      <c r="F19" s="3">
        <f t="shared" si="5"/>
        <v>3.121474238435502E-2</v>
      </c>
      <c r="G19" s="2">
        <v>0.5</v>
      </c>
      <c r="H19" s="3">
        <f t="shared" si="6"/>
        <v>0.14477585906157336</v>
      </c>
      <c r="I19" s="3">
        <f t="shared" si="7"/>
        <v>0.85522414093842669</v>
      </c>
      <c r="J19" s="5">
        <f t="shared" si="14"/>
        <v>64000.882031707537</v>
      </c>
      <c r="K19" s="5">
        <f t="shared" si="8"/>
        <v>9265.7826768388732</v>
      </c>
      <c r="L19" s="5">
        <f t="shared" si="9"/>
        <v>296839.95346644055</v>
      </c>
      <c r="M19" s="5">
        <f t="shared" si="0"/>
        <v>1593926.3589370109</v>
      </c>
      <c r="N19" s="33">
        <f t="shared" si="10"/>
        <v>24.904756127381845</v>
      </c>
      <c r="O19" s="4"/>
      <c r="Q19" s="27" t="s">
        <v>64</v>
      </c>
      <c r="R19" s="29">
        <f t="shared" si="1"/>
        <v>64000.882031707537</v>
      </c>
      <c r="S19" s="29">
        <f t="shared" si="2"/>
        <v>296839.95346644055</v>
      </c>
      <c r="T19" s="35">
        <f t="shared" si="3"/>
        <v>24.904756127381845</v>
      </c>
      <c r="U19" s="42">
        <v>0.73716277889453141</v>
      </c>
      <c r="V19" s="43">
        <f t="shared" si="15"/>
        <v>0.26283722110546859</v>
      </c>
      <c r="W19" s="29">
        <f t="shared" si="11"/>
        <v>218819.36498424472</v>
      </c>
      <c r="X19" s="29">
        <f t="shared" si="4"/>
        <v>1083219.6577461106</v>
      </c>
      <c r="Y19" s="35">
        <f t="shared" si="12"/>
        <v>16.925073895223164</v>
      </c>
      <c r="Z19" s="36">
        <f t="shared" si="13"/>
        <v>7.9796822321586802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3651</v>
      </c>
      <c r="E20">
        <v>131</v>
      </c>
      <c r="F20" s="3">
        <f t="shared" si="5"/>
        <v>3.5880580662832104E-2</v>
      </c>
      <c r="G20" s="2">
        <v>0.5</v>
      </c>
      <c r="H20" s="3">
        <f t="shared" si="6"/>
        <v>0.16463491265552346</v>
      </c>
      <c r="I20" s="3">
        <f t="shared" si="7"/>
        <v>0.83536508734447656</v>
      </c>
      <c r="J20" s="5">
        <f t="shared" si="14"/>
        <v>54735.099354868667</v>
      </c>
      <c r="K20" s="5">
        <f t="shared" si="8"/>
        <v>9011.3083014802014</v>
      </c>
      <c r="L20" s="5">
        <f t="shared" si="9"/>
        <v>251147.22602064282</v>
      </c>
      <c r="M20" s="5">
        <f t="shared" si="0"/>
        <v>1297086.4054705703</v>
      </c>
      <c r="N20" s="33">
        <f t="shared" si="10"/>
        <v>23.697525367791169</v>
      </c>
      <c r="O20" s="4"/>
      <c r="Q20" s="27" t="s">
        <v>66</v>
      </c>
      <c r="R20" s="29">
        <f t="shared" si="1"/>
        <v>54735.099354868667</v>
      </c>
      <c r="S20" s="29">
        <f t="shared" si="2"/>
        <v>251147.22602064282</v>
      </c>
      <c r="T20" s="35">
        <f t="shared" si="3"/>
        <v>23.697525367791169</v>
      </c>
      <c r="U20" s="42">
        <v>0.7271372759570951</v>
      </c>
      <c r="V20" s="43">
        <f t="shared" si="15"/>
        <v>0.2728627240429049</v>
      </c>
      <c r="W20" s="29">
        <f t="shared" si="11"/>
        <v>182618.50979283109</v>
      </c>
      <c r="X20" s="29">
        <f t="shared" si="4"/>
        <v>864400.29276186577</v>
      </c>
      <c r="Y20" s="35">
        <f t="shared" si="12"/>
        <v>15.792431236081747</v>
      </c>
      <c r="Z20" s="36">
        <f t="shared" si="13"/>
        <v>7.9050941317094221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2204</v>
      </c>
      <c r="E21">
        <v>106</v>
      </c>
      <c r="F21" s="3">
        <f t="shared" si="5"/>
        <v>4.8094373865698731E-2</v>
      </c>
      <c r="G21" s="2">
        <v>0.5</v>
      </c>
      <c r="H21" s="3">
        <f t="shared" si="6"/>
        <v>0.21466180639935198</v>
      </c>
      <c r="I21" s="3">
        <f t="shared" si="7"/>
        <v>0.78533819360064805</v>
      </c>
      <c r="J21" s="5">
        <f t="shared" si="14"/>
        <v>45723.791053388464</v>
      </c>
      <c r="K21" s="5">
        <f t="shared" si="8"/>
        <v>9815.1515829468972</v>
      </c>
      <c r="L21" s="5">
        <f t="shared" si="9"/>
        <v>204081.07630957512</v>
      </c>
      <c r="M21" s="5">
        <f>L21+M22</f>
        <v>1045939.1794499275</v>
      </c>
      <c r="N21" s="33">
        <f t="shared" si="10"/>
        <v>22.875163133972372</v>
      </c>
      <c r="O21" s="4"/>
      <c r="Q21" s="27" t="s">
        <v>68</v>
      </c>
      <c r="R21" s="29">
        <f t="shared" si="1"/>
        <v>45723.791053388464</v>
      </c>
      <c r="S21" s="29">
        <f t="shared" si="2"/>
        <v>204081.07630957512</v>
      </c>
      <c r="T21" s="35">
        <f t="shared" si="3"/>
        <v>22.875163133972372</v>
      </c>
      <c r="U21" s="42">
        <v>0.68635947845240242</v>
      </c>
      <c r="V21" s="43">
        <f t="shared" si="15"/>
        <v>0.31364052154759758</v>
      </c>
      <c r="W21" s="29">
        <f t="shared" si="11"/>
        <v>140072.98109784492</v>
      </c>
      <c r="X21" s="29">
        <f>X22+W21</f>
        <v>681781.78296903463</v>
      </c>
      <c r="Y21" s="35">
        <f t="shared" si="12"/>
        <v>14.910876094525186</v>
      </c>
      <c r="Z21" s="36">
        <f t="shared" si="13"/>
        <v>7.9642870394471856</v>
      </c>
    </row>
    <row r="22" spans="1:26" s="2" customFormat="1" x14ac:dyDescent="0.25">
      <c r="A22" s="12">
        <v>19</v>
      </c>
      <c r="B22" s="13" t="s">
        <v>69</v>
      </c>
      <c r="C22" s="12"/>
      <c r="D22">
        <v>2321</v>
      </c>
      <c r="E22">
        <v>99</v>
      </c>
      <c r="F22" s="17">
        <f t="shared" si="5"/>
        <v>4.2654028436018961E-2</v>
      </c>
      <c r="G22" s="12"/>
      <c r="H22" s="17">
        <v>1</v>
      </c>
      <c r="I22" s="17">
        <f t="shared" si="7"/>
        <v>0</v>
      </c>
      <c r="J22" s="21">
        <f t="shared" si="14"/>
        <v>35908.639470441572</v>
      </c>
      <c r="K22" s="21">
        <f t="shared" si="8"/>
        <v>35908.639470441572</v>
      </c>
      <c r="L22" s="21">
        <f>K22/F22</f>
        <v>841858.10314035241</v>
      </c>
      <c r="M22" s="21">
        <f>L22</f>
        <v>841858.10314035241</v>
      </c>
      <c r="N22" s="34">
        <f t="shared" si="10"/>
        <v>23.444444444444443</v>
      </c>
      <c r="O22" s="4"/>
      <c r="Q22" s="30" t="s">
        <v>69</v>
      </c>
      <c r="R22" s="31">
        <f t="shared" si="1"/>
        <v>35908.639470441572</v>
      </c>
      <c r="S22" s="31">
        <f t="shared" si="2"/>
        <v>841858.10314035241</v>
      </c>
      <c r="T22" s="38">
        <f t="shared" si="3"/>
        <v>23.444444444444443</v>
      </c>
      <c r="U22" s="44">
        <v>0.64346806172022719</v>
      </c>
      <c r="V22" s="45">
        <f t="shared" si="15"/>
        <v>0.35653193827977281</v>
      </c>
      <c r="W22" s="31">
        <f t="shared" si="11"/>
        <v>541708.80187118973</v>
      </c>
      <c r="X22" s="31">
        <f>W22</f>
        <v>541708.80187118973</v>
      </c>
      <c r="Y22" s="38">
        <f t="shared" si="12"/>
        <v>15.085751224774217</v>
      </c>
      <c r="Z22" s="37">
        <f t="shared" si="13"/>
        <v>8.3586932196702257</v>
      </c>
    </row>
    <row r="23" spans="1:26" s="2" customFormat="1" ht="13.2" x14ac:dyDescent="0.25">
      <c r="B23" s="2" t="s">
        <v>70</v>
      </c>
      <c r="D23" s="25">
        <f>SUM(D4:D22)</f>
        <v>200905</v>
      </c>
      <c r="E23" s="25">
        <f>SUM(E4:E22)</f>
        <v>1593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1" t="s">
        <v>88</v>
      </c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Q26" s="63" t="s">
        <v>91</v>
      </c>
      <c r="R26" s="64"/>
      <c r="S26" s="64"/>
      <c r="T26" s="64"/>
      <c r="U26" s="64"/>
      <c r="V26" s="64"/>
      <c r="W26" s="64"/>
      <c r="X26" s="64"/>
      <c r="Y26" s="64"/>
      <c r="Z26" s="65"/>
    </row>
    <row r="27" spans="1:26" s="9" customFormat="1" ht="14.25" customHeight="1" x14ac:dyDescent="0.35">
      <c r="A27" s="7"/>
      <c r="B27" s="59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0" t="s">
        <v>14</v>
      </c>
      <c r="S27" s="70"/>
      <c r="T27" s="70"/>
      <c r="U27" s="67" t="s">
        <v>15</v>
      </c>
      <c r="V27" s="71" t="s">
        <v>16</v>
      </c>
      <c r="W27" s="72" t="s">
        <v>17</v>
      </c>
      <c r="X27" s="72" t="s">
        <v>18</v>
      </c>
      <c r="Y27" s="73" t="s">
        <v>19</v>
      </c>
      <c r="Z27" s="73" t="s">
        <v>20</v>
      </c>
    </row>
    <row r="28" spans="1:26" s="10" customFormat="1" ht="32.549999999999997" customHeight="1" thickBot="1" x14ac:dyDescent="0.35">
      <c r="B28" s="60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7"/>
      <c r="V28" s="71"/>
      <c r="W28" s="72"/>
      <c r="X28" s="72"/>
      <c r="Y28" s="73"/>
      <c r="Z28" s="73"/>
    </row>
    <row r="29" spans="1:26" s="2" customFormat="1" x14ac:dyDescent="0.25">
      <c r="A29" s="2">
        <v>1</v>
      </c>
      <c r="B29" s="1">
        <v>0</v>
      </c>
      <c r="C29" s="1">
        <v>1</v>
      </c>
      <c r="D29">
        <v>2248</v>
      </c>
      <c r="E29">
        <v>14</v>
      </c>
      <c r="F29" s="3">
        <f>E29/D29</f>
        <v>6.2277580071174376E-3</v>
      </c>
      <c r="G29" s="2">
        <v>0.3</v>
      </c>
      <c r="H29" s="18">
        <f>C29*F29/(1+(1-G29)*C29*F29)</f>
        <v>6.2007263708034376E-3</v>
      </c>
      <c r="I29" s="18">
        <f>1-H29</f>
        <v>0.99379927362919651</v>
      </c>
      <c r="J29" s="19">
        <v>100000</v>
      </c>
      <c r="K29" s="20">
        <f>J29*H29</f>
        <v>620.07263708034372</v>
      </c>
      <c r="L29" s="20">
        <f>C29*(J30+G29*K29)</f>
        <v>99565.949154043759</v>
      </c>
      <c r="M29" s="5">
        <f t="shared" ref="M29:M45" si="16">L29+M30</f>
        <v>8302209.2351258863</v>
      </c>
      <c r="N29" s="32">
        <f>M29/J29</f>
        <v>83.022092351258863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99565.949154043759</v>
      </c>
      <c r="T29" s="35">
        <f t="shared" ref="T29:T47" si="19">N29</f>
        <v>83.022092351258863</v>
      </c>
      <c r="U29" s="42">
        <v>0.95864674002964168</v>
      </c>
      <c r="V29" s="43">
        <f>1-U29</f>
        <v>4.1353259970358325E-2</v>
      </c>
      <c r="W29" s="29">
        <f>S29*U29</f>
        <v>95448.572574481106</v>
      </c>
      <c r="X29" s="29">
        <f t="shared" ref="X29:X45" si="20">X30+W29</f>
        <v>7249660.8139823172</v>
      </c>
      <c r="Y29" s="40">
        <f>X29/R29</f>
        <v>72.496608139823167</v>
      </c>
      <c r="Z29" s="36">
        <f>T29-Y29</f>
        <v>10.525484211435696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9072</v>
      </c>
      <c r="E30">
        <v>1</v>
      </c>
      <c r="F30" s="3">
        <f t="shared" ref="F30:F47" si="21">E30/D30</f>
        <v>1.1022927689594356E-4</v>
      </c>
      <c r="G30" s="2">
        <v>0.4</v>
      </c>
      <c r="H30" s="3">
        <f t="shared" ref="H30:H46" si="22">C30*F30/(1+(1-G30)*C30*F30)</f>
        <v>4.4080049369655297E-4</v>
      </c>
      <c r="I30" s="3">
        <f t="shared" ref="I30:I47" si="23">1-H30</f>
        <v>0.99955919950630345</v>
      </c>
      <c r="J30" s="5">
        <f>I29*J29</f>
        <v>99379.927362919654</v>
      </c>
      <c r="K30" s="5">
        <f t="shared" ref="K30:K47" si="24">J30*H30</f>
        <v>43.806721045102556</v>
      </c>
      <c r="L30" s="5">
        <f t="shared" ref="L30:L46" si="25">C30*(J31+G30*K30)</f>
        <v>397414.57332117041</v>
      </c>
      <c r="M30" s="5">
        <f t="shared" si="16"/>
        <v>8202643.2859718427</v>
      </c>
      <c r="N30" s="33">
        <f t="shared" ref="N30:N47" si="26">M30/J30</f>
        <v>82.538229838074813</v>
      </c>
      <c r="O30" s="4"/>
      <c r="Q30" s="27" t="s">
        <v>36</v>
      </c>
      <c r="R30" s="29">
        <f t="shared" si="17"/>
        <v>99379.927362919654</v>
      </c>
      <c r="S30" s="29">
        <f t="shared" si="18"/>
        <v>397414.57332117041</v>
      </c>
      <c r="T30" s="35">
        <f t="shared" si="19"/>
        <v>82.538229838074813</v>
      </c>
      <c r="U30" s="42">
        <v>0.95864674002964168</v>
      </c>
      <c r="V30" s="43">
        <f>1-U30</f>
        <v>4.1353259970358325E-2</v>
      </c>
      <c r="W30" s="29">
        <f t="shared" ref="W30:W47" si="27">S30*U30</f>
        <v>380980.18515461101</v>
      </c>
      <c r="X30" s="29">
        <f t="shared" si="20"/>
        <v>7154212.2414078359</v>
      </c>
      <c r="Y30" s="35">
        <f t="shared" ref="Y30:Y47" si="28">X30/R30</f>
        <v>71.988503425664547</v>
      </c>
      <c r="Z30" s="36">
        <f t="shared" ref="Z30:Z47" si="29">T30-Y30</f>
        <v>10.549726412410266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11544</v>
      </c>
      <c r="E31">
        <v>2</v>
      </c>
      <c r="F31" s="3">
        <f t="shared" si="21"/>
        <v>1.7325017325017325E-4</v>
      </c>
      <c r="G31" s="2">
        <v>0.5</v>
      </c>
      <c r="H31" s="3">
        <f t="shared" si="22"/>
        <v>8.6587583340548969E-4</v>
      </c>
      <c r="I31" s="3">
        <f t="shared" si="23"/>
        <v>0.99913412416659453</v>
      </c>
      <c r="J31" s="5">
        <f t="shared" ref="J31:J47" si="30">I30*J30</f>
        <v>99336.120641874557</v>
      </c>
      <c r="K31" s="5">
        <f t="shared" si="24"/>
        <v>86.0127462480514</v>
      </c>
      <c r="L31" s="5">
        <f t="shared" si="25"/>
        <v>496465.57134375267</v>
      </c>
      <c r="M31" s="5">
        <f t="shared" si="16"/>
        <v>7805228.7126506725</v>
      </c>
      <c r="N31" s="33">
        <f t="shared" si="26"/>
        <v>78.573923183390605</v>
      </c>
      <c r="O31" s="4"/>
      <c r="Q31" s="27" t="s">
        <v>38</v>
      </c>
      <c r="R31" s="29">
        <f t="shared" si="17"/>
        <v>99336.120641874557</v>
      </c>
      <c r="S31" s="29">
        <f t="shared" si="18"/>
        <v>496465.57134375267</v>
      </c>
      <c r="T31" s="35">
        <f t="shared" si="19"/>
        <v>78.573923183390605</v>
      </c>
      <c r="U31" s="42">
        <v>0.95864674002964168</v>
      </c>
      <c r="V31" s="43">
        <f>1-U31</f>
        <v>4.1353259970358325E-2</v>
      </c>
      <c r="W31" s="29">
        <f t="shared" si="27"/>
        <v>475935.101505642</v>
      </c>
      <c r="X31" s="29">
        <f t="shared" si="20"/>
        <v>6773232.0562532246</v>
      </c>
      <c r="Y31" s="35">
        <f t="shared" si="28"/>
        <v>68.184986614003208</v>
      </c>
      <c r="Z31" s="36">
        <f t="shared" si="29"/>
        <v>10.388936569387397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12165</v>
      </c>
      <c r="E32">
        <v>4</v>
      </c>
      <c r="F32" s="3">
        <f t="shared" si="21"/>
        <v>3.2881216605014385E-4</v>
      </c>
      <c r="G32" s="2">
        <v>0.5</v>
      </c>
      <c r="H32" s="3">
        <f t="shared" si="22"/>
        <v>1.6427104722792608E-3</v>
      </c>
      <c r="I32" s="3">
        <f t="shared" si="23"/>
        <v>0.99835728952772074</v>
      </c>
      <c r="J32" s="5">
        <f t="shared" si="30"/>
        <v>99250.107895626512</v>
      </c>
      <c r="K32" s="5">
        <f t="shared" si="24"/>
        <v>163.03919161499221</v>
      </c>
      <c r="L32" s="5">
        <f t="shared" si="25"/>
        <v>495842.94149909506</v>
      </c>
      <c r="M32" s="5">
        <f t="shared" si="16"/>
        <v>7308763.14130692</v>
      </c>
      <c r="N32" s="33">
        <f t="shared" si="26"/>
        <v>73.63985084019221</v>
      </c>
      <c r="O32" s="4"/>
      <c r="Q32" s="27" t="s">
        <v>40</v>
      </c>
      <c r="R32" s="29">
        <f t="shared" si="17"/>
        <v>99250.107895626512</v>
      </c>
      <c r="S32" s="29">
        <f t="shared" si="18"/>
        <v>495842.94149909506</v>
      </c>
      <c r="T32" s="35">
        <f t="shared" si="19"/>
        <v>73.63985084019221</v>
      </c>
      <c r="U32" s="42">
        <v>0.95864674002964168</v>
      </c>
      <c r="V32" s="43">
        <f>1-U32</f>
        <v>4.1353259970358325E-2</v>
      </c>
      <c r="W32" s="29">
        <f t="shared" si="27"/>
        <v>475338.21943481581</v>
      </c>
      <c r="X32" s="29">
        <f t="shared" si="20"/>
        <v>6297296.9547475828</v>
      </c>
      <c r="Y32" s="35">
        <f t="shared" si="28"/>
        <v>63.448766840333832</v>
      </c>
      <c r="Z32" s="36">
        <f t="shared" si="29"/>
        <v>10.191083999858378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12764</v>
      </c>
      <c r="E33">
        <v>3</v>
      </c>
      <c r="F33" s="3">
        <f t="shared" si="21"/>
        <v>2.3503603885929175E-4</v>
      </c>
      <c r="G33" s="2">
        <v>0.5</v>
      </c>
      <c r="H33" s="3">
        <f t="shared" si="22"/>
        <v>1.1744900755588615E-3</v>
      </c>
      <c r="I33" s="3">
        <f t="shared" si="23"/>
        <v>0.99882550992444119</v>
      </c>
      <c r="J33" s="5">
        <f t="shared" si="30"/>
        <v>99087.068704011515</v>
      </c>
      <c r="K33" s="5">
        <f t="shared" si="24"/>
        <v>116.37677880908059</v>
      </c>
      <c r="L33" s="5">
        <f t="shared" si="25"/>
        <v>495144.40157303493</v>
      </c>
      <c r="M33" s="5">
        <f t="shared" si="16"/>
        <v>6812920.1998078246</v>
      </c>
      <c r="N33" s="33">
        <f t="shared" si="26"/>
        <v>68.756905304758547</v>
      </c>
      <c r="O33" s="4"/>
      <c r="Q33" s="27" t="s">
        <v>42</v>
      </c>
      <c r="R33" s="29">
        <f t="shared" si="17"/>
        <v>99087.068704011515</v>
      </c>
      <c r="S33" s="29">
        <f t="shared" si="18"/>
        <v>495144.40157303493</v>
      </c>
      <c r="T33" s="35">
        <f t="shared" si="19"/>
        <v>68.756905304758547</v>
      </c>
      <c r="U33" s="42">
        <v>0.95864674002964168</v>
      </c>
      <c r="V33" s="43">
        <f>1-U33</f>
        <v>4.1353259970358325E-2</v>
      </c>
      <c r="W33" s="29">
        <f t="shared" si="27"/>
        <v>474668.56641191774</v>
      </c>
      <c r="X33" s="29">
        <f t="shared" si="20"/>
        <v>5821958.7353127673</v>
      </c>
      <c r="Y33" s="35">
        <f t="shared" si="28"/>
        <v>58.755989166496221</v>
      </c>
      <c r="Z33" s="36">
        <f t="shared" si="29"/>
        <v>10.000916138262326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16760</v>
      </c>
      <c r="E34">
        <v>8</v>
      </c>
      <c r="F34" s="3">
        <f t="shared" si="21"/>
        <v>4.7732696897374703E-4</v>
      </c>
      <c r="G34" s="2">
        <v>0.5</v>
      </c>
      <c r="H34" s="3">
        <f t="shared" si="22"/>
        <v>2.3837902264600718E-3</v>
      </c>
      <c r="I34" s="3">
        <f t="shared" si="23"/>
        <v>0.99761620977353993</v>
      </c>
      <c r="J34" s="5">
        <f t="shared" si="30"/>
        <v>98970.691925202438</v>
      </c>
      <c r="K34" s="5">
        <f t="shared" si="24"/>
        <v>235.92536811728831</v>
      </c>
      <c r="L34" s="5">
        <f t="shared" si="25"/>
        <v>494263.64620571898</v>
      </c>
      <c r="M34" s="5">
        <f t="shared" si="16"/>
        <v>6317775.7982347896</v>
      </c>
      <c r="N34" s="33">
        <f t="shared" si="26"/>
        <v>63.834814886506784</v>
      </c>
      <c r="O34" s="4"/>
      <c r="Q34" s="27" t="s">
        <v>44</v>
      </c>
      <c r="R34" s="29">
        <f t="shared" si="17"/>
        <v>98970.691925202438</v>
      </c>
      <c r="S34" s="29">
        <f t="shared" si="18"/>
        <v>494263.64620571898</v>
      </c>
      <c r="T34" s="35">
        <f t="shared" si="19"/>
        <v>63.834814886506784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479030.548015329</v>
      </c>
      <c r="X34" s="29">
        <f t="shared" si="20"/>
        <v>5347290.1689008493</v>
      </c>
      <c r="Y34" s="35">
        <f t="shared" si="28"/>
        <v>54.029026824851229</v>
      </c>
      <c r="Z34" s="36">
        <f t="shared" si="29"/>
        <v>9.8057880616555551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14610</v>
      </c>
      <c r="E35">
        <v>5</v>
      </c>
      <c r="F35" s="3">
        <f t="shared" si="21"/>
        <v>3.4223134839151266E-4</v>
      </c>
      <c r="G35" s="2">
        <v>0.5</v>
      </c>
      <c r="H35" s="3">
        <f t="shared" si="22"/>
        <v>1.7096939647803045E-3</v>
      </c>
      <c r="I35" s="3">
        <f t="shared" si="23"/>
        <v>0.99829030603521973</v>
      </c>
      <c r="J35" s="5">
        <f t="shared" si="30"/>
        <v>98734.766557085153</v>
      </c>
      <c r="K35" s="5">
        <f t="shared" si="24"/>
        <v>168.80623449664071</v>
      </c>
      <c r="L35" s="5">
        <f t="shared" si="25"/>
        <v>493251.81719918421</v>
      </c>
      <c r="M35" s="5">
        <f t="shared" si="16"/>
        <v>5823512.152029071</v>
      </c>
      <c r="N35" s="33">
        <f t="shared" si="26"/>
        <v>58.981373583965585</v>
      </c>
      <c r="O35" s="4"/>
      <c r="Q35" s="27" t="s">
        <v>46</v>
      </c>
      <c r="R35" s="29">
        <f t="shared" si="17"/>
        <v>98734.766557085153</v>
      </c>
      <c r="S35" s="29">
        <f t="shared" si="18"/>
        <v>493251.81719918421</v>
      </c>
      <c r="T35" s="35">
        <f t="shared" si="19"/>
        <v>58.981373583965585</v>
      </c>
      <c r="U35" s="42">
        <v>0.96192878092594225</v>
      </c>
      <c r="V35" s="43">
        <f t="shared" si="31"/>
        <v>3.8071219074057749E-2</v>
      </c>
      <c r="W35" s="29">
        <f t="shared" si="27"/>
        <v>474473.11920791696</v>
      </c>
      <c r="X35" s="29">
        <f t="shared" si="20"/>
        <v>4868259.6208855202</v>
      </c>
      <c r="Y35" s="35">
        <f t="shared" si="28"/>
        <v>49.306437748762534</v>
      </c>
      <c r="Z35" s="36">
        <f t="shared" si="29"/>
        <v>9.6749358352030512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14404</v>
      </c>
      <c r="E36">
        <v>9</v>
      </c>
      <c r="F36" s="3">
        <f t="shared" si="21"/>
        <v>6.248264371008053E-4</v>
      </c>
      <c r="G36" s="2">
        <v>0.5</v>
      </c>
      <c r="H36" s="3">
        <f t="shared" si="22"/>
        <v>3.1192596956988875E-3</v>
      </c>
      <c r="I36" s="3">
        <f t="shared" si="23"/>
        <v>0.99688074030430107</v>
      </c>
      <c r="J36" s="5">
        <f t="shared" si="30"/>
        <v>98565.960322588522</v>
      </c>
      <c r="K36" s="5">
        <f t="shared" si="24"/>
        <v>307.4528274021061</v>
      </c>
      <c r="L36" s="5">
        <f t="shared" si="25"/>
        <v>492061.16954443732</v>
      </c>
      <c r="M36" s="5">
        <f t="shared" si="16"/>
        <v>5330260.3348298864</v>
      </c>
      <c r="N36" s="33">
        <f t="shared" si="26"/>
        <v>54.07810482832928</v>
      </c>
      <c r="O36" s="4"/>
      <c r="Q36" s="27" t="s">
        <v>48</v>
      </c>
      <c r="R36" s="29">
        <f t="shared" si="17"/>
        <v>98565.960322588522</v>
      </c>
      <c r="S36" s="29">
        <f t="shared" si="18"/>
        <v>492061.16954443732</v>
      </c>
      <c r="T36" s="35">
        <f t="shared" si="19"/>
        <v>54.07810482832928</v>
      </c>
      <c r="U36" s="42">
        <v>0.95558309086652893</v>
      </c>
      <c r="V36" s="43">
        <f t="shared" si="31"/>
        <v>4.4416909133471072E-2</v>
      </c>
      <c r="W36" s="29">
        <f t="shared" si="27"/>
        <v>470205.33328867255</v>
      </c>
      <c r="X36" s="29">
        <f t="shared" si="20"/>
        <v>4393786.5016776035</v>
      </c>
      <c r="Y36" s="35">
        <f t="shared" si="28"/>
        <v>44.57711858432198</v>
      </c>
      <c r="Z36" s="36">
        <f t="shared" si="29"/>
        <v>9.5009862440073007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15547</v>
      </c>
      <c r="E37">
        <v>20</v>
      </c>
      <c r="F37" s="3">
        <f t="shared" si="21"/>
        <v>1.2864218177140285E-3</v>
      </c>
      <c r="G37" s="2">
        <v>0.5</v>
      </c>
      <c r="H37" s="3">
        <f t="shared" si="22"/>
        <v>6.4114893889850623E-3</v>
      </c>
      <c r="I37" s="3">
        <f t="shared" si="23"/>
        <v>0.99358851061101494</v>
      </c>
      <c r="J37" s="5">
        <f t="shared" si="30"/>
        <v>98258.507495186408</v>
      </c>
      <c r="K37" s="5">
        <f t="shared" si="24"/>
        <v>629.9833781828969</v>
      </c>
      <c r="L37" s="5">
        <f t="shared" si="25"/>
        <v>489717.57903047482</v>
      </c>
      <c r="M37" s="5">
        <f t="shared" si="16"/>
        <v>4838199.1652854495</v>
      </c>
      <c r="N37" s="33">
        <f t="shared" si="26"/>
        <v>49.239493745846573</v>
      </c>
      <c r="O37" s="4"/>
      <c r="Q37" s="27" t="s">
        <v>50</v>
      </c>
      <c r="R37" s="29">
        <f t="shared" si="17"/>
        <v>98258.507495186408</v>
      </c>
      <c r="S37" s="29">
        <f t="shared" si="18"/>
        <v>489717.57903047482</v>
      </c>
      <c r="T37" s="35">
        <f t="shared" si="19"/>
        <v>49.239493745846573</v>
      </c>
      <c r="U37" s="42">
        <v>0.95343645724036619</v>
      </c>
      <c r="V37" s="43">
        <f t="shared" si="31"/>
        <v>4.6563542759633814E-2</v>
      </c>
      <c r="W37" s="29">
        <f t="shared" si="27"/>
        <v>466914.59359914495</v>
      </c>
      <c r="X37" s="29">
        <f t="shared" si="20"/>
        <v>3923581.1683889306</v>
      </c>
      <c r="Y37" s="35">
        <f t="shared" si="28"/>
        <v>39.931210725759733</v>
      </c>
      <c r="Z37" s="36">
        <f t="shared" si="29"/>
        <v>9.3082830200868401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16678</v>
      </c>
      <c r="E38">
        <v>41</v>
      </c>
      <c r="F38" s="3">
        <f t="shared" si="21"/>
        <v>2.4583283367310229E-3</v>
      </c>
      <c r="G38" s="2">
        <v>0.5</v>
      </c>
      <c r="H38" s="3">
        <f t="shared" si="22"/>
        <v>1.2216560889127261E-2</v>
      </c>
      <c r="I38" s="3">
        <f t="shared" si="23"/>
        <v>0.98778343911087274</v>
      </c>
      <c r="J38" s="5">
        <f t="shared" si="30"/>
        <v>97628.524117003515</v>
      </c>
      <c r="K38" s="5">
        <f t="shared" si="24"/>
        <v>1192.6848093910028</v>
      </c>
      <c r="L38" s="5">
        <f t="shared" si="25"/>
        <v>485160.90856154007</v>
      </c>
      <c r="M38" s="5">
        <f t="shared" si="16"/>
        <v>4348481.5862549748</v>
      </c>
      <c r="N38" s="33">
        <f t="shared" si="26"/>
        <v>44.541097241657674</v>
      </c>
      <c r="O38" s="4"/>
      <c r="Q38" s="27" t="s">
        <v>52</v>
      </c>
      <c r="R38" s="29">
        <f t="shared" si="17"/>
        <v>97628.524117003515</v>
      </c>
      <c r="S38" s="29">
        <f t="shared" si="18"/>
        <v>485160.90856154007</v>
      </c>
      <c r="T38" s="35">
        <f t="shared" si="19"/>
        <v>44.541097241657674</v>
      </c>
      <c r="U38" s="42">
        <v>0.93748024841036759</v>
      </c>
      <c r="V38" s="43">
        <f t="shared" si="31"/>
        <v>6.2519751589632411E-2</v>
      </c>
      <c r="W38" s="29">
        <f t="shared" si="27"/>
        <v>454828.76907727221</v>
      </c>
      <c r="X38" s="29">
        <f t="shared" si="20"/>
        <v>3456666.5747897858</v>
      </c>
      <c r="Y38" s="35">
        <f t="shared" si="28"/>
        <v>35.406318041304424</v>
      </c>
      <c r="Z38" s="36">
        <f t="shared" si="29"/>
        <v>9.1347792003532504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16786</v>
      </c>
      <c r="E39">
        <v>37</v>
      </c>
      <c r="F39" s="3">
        <f t="shared" si="21"/>
        <v>2.2042178005480758E-3</v>
      </c>
      <c r="G39" s="2">
        <v>0.5</v>
      </c>
      <c r="H39" s="3">
        <f t="shared" si="22"/>
        <v>1.0960689634742424E-2</v>
      </c>
      <c r="I39" s="3">
        <f t="shared" si="23"/>
        <v>0.98903931036525761</v>
      </c>
      <c r="J39" s="5">
        <f t="shared" si="30"/>
        <v>96435.839307612507</v>
      </c>
      <c r="K39" s="5">
        <f t="shared" si="24"/>
        <v>1057.0033043166345</v>
      </c>
      <c r="L39" s="5">
        <f t="shared" si="25"/>
        <v>479536.68827727094</v>
      </c>
      <c r="M39" s="5">
        <f t="shared" si="16"/>
        <v>3863320.6776934345</v>
      </c>
      <c r="N39" s="33">
        <f t="shared" si="26"/>
        <v>40.061046862154178</v>
      </c>
      <c r="O39" s="4"/>
      <c r="Q39" s="27" t="s">
        <v>54</v>
      </c>
      <c r="R39" s="29">
        <f t="shared" si="17"/>
        <v>96435.839307612507</v>
      </c>
      <c r="S39" s="29">
        <f t="shared" si="18"/>
        <v>479536.68827727094</v>
      </c>
      <c r="T39" s="35">
        <f t="shared" si="19"/>
        <v>40.061046862154178</v>
      </c>
      <c r="U39" s="42">
        <v>0.91788799906018037</v>
      </c>
      <c r="V39" s="43">
        <f t="shared" si="31"/>
        <v>8.2112000939819629E-2</v>
      </c>
      <c r="W39" s="29">
        <f t="shared" si="27"/>
        <v>440160.97127876966</v>
      </c>
      <c r="X39" s="29">
        <f t="shared" si="20"/>
        <v>3001837.8057125136</v>
      </c>
      <c r="Y39" s="35">
        <f t="shared" si="28"/>
        <v>31.127823714347585</v>
      </c>
      <c r="Z39" s="36">
        <f t="shared" si="29"/>
        <v>8.9332231478065935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14625</v>
      </c>
      <c r="E40">
        <v>42</v>
      </c>
      <c r="F40" s="3">
        <f t="shared" si="21"/>
        <v>2.871794871794872E-3</v>
      </c>
      <c r="G40" s="2">
        <v>0.5</v>
      </c>
      <c r="H40" s="3">
        <f t="shared" si="22"/>
        <v>1.4256619144602852E-2</v>
      </c>
      <c r="I40" s="3">
        <f t="shared" si="23"/>
        <v>0.98574338085539714</v>
      </c>
      <c r="J40" s="5">
        <f t="shared" si="30"/>
        <v>95378.836003295874</v>
      </c>
      <c r="K40" s="5">
        <f t="shared" si="24"/>
        <v>1359.7797393545238</v>
      </c>
      <c r="L40" s="5">
        <f t="shared" si="25"/>
        <v>473494.73066809308</v>
      </c>
      <c r="M40" s="5">
        <f t="shared" si="16"/>
        <v>3383783.9894161634</v>
      </c>
      <c r="N40" s="33">
        <f t="shared" si="26"/>
        <v>35.47730430783654</v>
      </c>
      <c r="O40" s="4"/>
      <c r="Q40" s="27" t="s">
        <v>56</v>
      </c>
      <c r="R40" s="29">
        <f t="shared" si="17"/>
        <v>95378.836003295874</v>
      </c>
      <c r="S40" s="29">
        <f t="shared" si="18"/>
        <v>473494.73066809308</v>
      </c>
      <c r="T40" s="35">
        <f t="shared" si="19"/>
        <v>35.47730430783654</v>
      </c>
      <c r="U40" s="42">
        <v>0.89571782863194893</v>
      </c>
      <c r="V40" s="43">
        <f t="shared" si="31"/>
        <v>0.10428217136805107</v>
      </c>
      <c r="W40" s="29">
        <f t="shared" si="27"/>
        <v>424117.67202269379</v>
      </c>
      <c r="X40" s="29">
        <f t="shared" si="20"/>
        <v>2561676.8344337437</v>
      </c>
      <c r="Y40" s="35">
        <f t="shared" si="28"/>
        <v>26.857916722166994</v>
      </c>
      <c r="Z40" s="36">
        <f t="shared" si="29"/>
        <v>8.6193875856695463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12751</v>
      </c>
      <c r="E41">
        <v>69</v>
      </c>
      <c r="F41" s="3">
        <f t="shared" si="21"/>
        <v>5.4113402870363111E-3</v>
      </c>
      <c r="G41" s="2">
        <v>0.5</v>
      </c>
      <c r="H41" s="3">
        <f t="shared" si="22"/>
        <v>2.6695554609819323E-2</v>
      </c>
      <c r="I41" s="3">
        <f t="shared" si="23"/>
        <v>0.97330444539018068</v>
      </c>
      <c r="J41" s="5">
        <f t="shared" si="30"/>
        <v>94019.056263941355</v>
      </c>
      <c r="K41" s="5">
        <f t="shared" si="24"/>
        <v>2509.8908508577219</v>
      </c>
      <c r="L41" s="5">
        <f t="shared" si="25"/>
        <v>463820.55419256247</v>
      </c>
      <c r="M41" s="5">
        <f t="shared" si="16"/>
        <v>2910289.2587480703</v>
      </c>
      <c r="N41" s="33">
        <f t="shared" si="26"/>
        <v>30.95424879162756</v>
      </c>
      <c r="O41" s="4"/>
      <c r="Q41" s="27" t="s">
        <v>58</v>
      </c>
      <c r="R41" s="29">
        <f t="shared" si="17"/>
        <v>94019.056263941355</v>
      </c>
      <c r="S41" s="29">
        <f t="shared" si="18"/>
        <v>463820.55419256247</v>
      </c>
      <c r="T41" s="35">
        <f t="shared" si="19"/>
        <v>30.95424879162756</v>
      </c>
      <c r="U41" s="42">
        <v>0.86473435856680392</v>
      </c>
      <c r="V41" s="43">
        <f t="shared" si="31"/>
        <v>0.13526564143319608</v>
      </c>
      <c r="W41" s="29">
        <f t="shared" si="27"/>
        <v>401081.56941980502</v>
      </c>
      <c r="X41" s="29">
        <f t="shared" si="20"/>
        <v>2137559.1624110499</v>
      </c>
      <c r="Y41" s="35">
        <f t="shared" si="28"/>
        <v>22.735382031598387</v>
      </c>
      <c r="Z41" s="36">
        <f t="shared" si="29"/>
        <v>8.2188667600291723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9835</v>
      </c>
      <c r="E42">
        <v>98</v>
      </c>
      <c r="F42" s="3">
        <f t="shared" si="21"/>
        <v>9.9644128113879002E-3</v>
      </c>
      <c r="G42" s="2">
        <v>0.5</v>
      </c>
      <c r="H42" s="3">
        <f t="shared" si="22"/>
        <v>4.8611111111111112E-2</v>
      </c>
      <c r="I42" s="3">
        <f t="shared" si="23"/>
        <v>0.95138888888888884</v>
      </c>
      <c r="J42" s="5">
        <f t="shared" si="30"/>
        <v>91509.16541308364</v>
      </c>
      <c r="K42" s="5">
        <f t="shared" si="24"/>
        <v>4448.3622075804551</v>
      </c>
      <c r="L42" s="5">
        <f t="shared" si="25"/>
        <v>446424.921546467</v>
      </c>
      <c r="M42" s="5">
        <f t="shared" si="16"/>
        <v>2446468.7045555077</v>
      </c>
      <c r="N42" s="33">
        <f t="shared" si="26"/>
        <v>26.734684919394105</v>
      </c>
      <c r="O42" s="4"/>
      <c r="Q42" s="27" t="s">
        <v>60</v>
      </c>
      <c r="R42" s="29">
        <f t="shared" si="17"/>
        <v>91509.16541308364</v>
      </c>
      <c r="S42" s="29">
        <f t="shared" si="18"/>
        <v>446424.921546467</v>
      </c>
      <c r="T42" s="35">
        <f t="shared" si="19"/>
        <v>26.734684919394105</v>
      </c>
      <c r="U42" s="42">
        <v>0.81758889711164551</v>
      </c>
      <c r="V42" s="43">
        <f t="shared" si="31"/>
        <v>0.18241110288835449</v>
      </c>
      <c r="W42" s="29">
        <f t="shared" si="27"/>
        <v>364992.05925032881</v>
      </c>
      <c r="X42" s="29">
        <f t="shared" si="20"/>
        <v>1736477.592991245</v>
      </c>
      <c r="Y42" s="35">
        <f t="shared" si="28"/>
        <v>18.975996395033999</v>
      </c>
      <c r="Z42" s="36">
        <f t="shared" si="29"/>
        <v>7.7586885243601067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7622</v>
      </c>
      <c r="E43">
        <v>98</v>
      </c>
      <c r="F43" s="3">
        <f t="shared" si="21"/>
        <v>1.2857517711886644E-2</v>
      </c>
      <c r="G43" s="2">
        <v>0.5</v>
      </c>
      <c r="H43" s="3">
        <f t="shared" si="22"/>
        <v>6.228549637727214E-2</v>
      </c>
      <c r="I43" s="3">
        <f t="shared" si="23"/>
        <v>0.9377145036227279</v>
      </c>
      <c r="J43" s="5">
        <f t="shared" si="30"/>
        <v>87060.80320550318</v>
      </c>
      <c r="K43" s="5">
        <f t="shared" si="24"/>
        <v>5422.6253426587709</v>
      </c>
      <c r="L43" s="5">
        <f t="shared" si="25"/>
        <v>421747.45267086901</v>
      </c>
      <c r="M43" s="5">
        <f t="shared" si="16"/>
        <v>2000043.7830090406</v>
      </c>
      <c r="N43" s="33">
        <f t="shared" si="26"/>
        <v>22.972953491917892</v>
      </c>
      <c r="O43" s="4"/>
      <c r="Q43" s="27" t="s">
        <v>62</v>
      </c>
      <c r="R43" s="29">
        <f t="shared" si="17"/>
        <v>87060.80320550318</v>
      </c>
      <c r="S43" s="29">
        <f t="shared" si="18"/>
        <v>421747.45267086901</v>
      </c>
      <c r="T43" s="35">
        <f t="shared" si="19"/>
        <v>22.972953491917892</v>
      </c>
      <c r="U43" s="42">
        <v>0.77888026534586052</v>
      </c>
      <c r="V43" s="43">
        <f t="shared" si="31"/>
        <v>0.22111973465413948</v>
      </c>
      <c r="W43" s="29">
        <f t="shared" si="27"/>
        <v>328490.76784522721</v>
      </c>
      <c r="X43" s="29">
        <f t="shared" si="20"/>
        <v>1371485.5337409161</v>
      </c>
      <c r="Y43" s="35">
        <f t="shared" si="28"/>
        <v>15.753191829663978</v>
      </c>
      <c r="Z43" s="36">
        <f t="shared" si="29"/>
        <v>7.219761662253914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5318</v>
      </c>
      <c r="E44">
        <v>105</v>
      </c>
      <c r="F44" s="3">
        <f t="shared" si="21"/>
        <v>1.9744264761188415E-2</v>
      </c>
      <c r="G44" s="2">
        <v>0.5</v>
      </c>
      <c r="H44" s="3">
        <f t="shared" si="22"/>
        <v>9.4077591613654699E-2</v>
      </c>
      <c r="I44" s="3">
        <f t="shared" si="23"/>
        <v>0.9059224083863453</v>
      </c>
      <c r="J44" s="5">
        <f t="shared" si="30"/>
        <v>81638.177862844415</v>
      </c>
      <c r="K44" s="5">
        <f t="shared" si="24"/>
        <v>7680.3231570635826</v>
      </c>
      <c r="L44" s="5">
        <f t="shared" si="25"/>
        <v>388990.08142156305</v>
      </c>
      <c r="M44" s="5">
        <f t="shared" si="16"/>
        <v>1578296.3303381717</v>
      </c>
      <c r="N44" s="33">
        <f t="shared" si="26"/>
        <v>19.33282162409083</v>
      </c>
      <c r="O44" s="4"/>
      <c r="Q44" s="27" t="s">
        <v>64</v>
      </c>
      <c r="R44" s="29">
        <f t="shared" si="17"/>
        <v>81638.177862844415</v>
      </c>
      <c r="S44" s="29">
        <f t="shared" si="18"/>
        <v>388990.08142156305</v>
      </c>
      <c r="T44" s="35">
        <f t="shared" si="19"/>
        <v>19.33282162409083</v>
      </c>
      <c r="U44" s="42">
        <v>0.71980976748499381</v>
      </c>
      <c r="V44" s="43">
        <f t="shared" si="31"/>
        <v>0.28019023251500619</v>
      </c>
      <c r="W44" s="29">
        <f t="shared" si="27"/>
        <v>279998.86006202409</v>
      </c>
      <c r="X44" s="29">
        <f t="shared" si="20"/>
        <v>1042994.7658956889</v>
      </c>
      <c r="Y44" s="35">
        <f t="shared" si="28"/>
        <v>12.775821229718822</v>
      </c>
      <c r="Z44" s="36">
        <f t="shared" si="29"/>
        <v>6.5570003943720074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3651</v>
      </c>
      <c r="E45">
        <v>139</v>
      </c>
      <c r="F45" s="3">
        <f t="shared" si="21"/>
        <v>3.8071761161325664E-2</v>
      </c>
      <c r="G45" s="2">
        <v>0.5</v>
      </c>
      <c r="H45" s="3">
        <f t="shared" si="22"/>
        <v>0.17381518069275978</v>
      </c>
      <c r="I45" s="3">
        <f t="shared" si="23"/>
        <v>0.82618481930724019</v>
      </c>
      <c r="J45" s="5">
        <f t="shared" si="30"/>
        <v>73957.854705780832</v>
      </c>
      <c r="K45" s="5">
        <f t="shared" si="24"/>
        <v>12854.997879334169</v>
      </c>
      <c r="L45" s="5">
        <f t="shared" si="25"/>
        <v>337651.77883056871</v>
      </c>
      <c r="M45" s="5">
        <f t="shared" si="16"/>
        <v>1189306.2489166085</v>
      </c>
      <c r="N45" s="33">
        <f t="shared" si="26"/>
        <v>16.080864617394692</v>
      </c>
      <c r="O45" s="4"/>
      <c r="Q45" s="27" t="s">
        <v>66</v>
      </c>
      <c r="R45" s="29">
        <f t="shared" si="17"/>
        <v>73957.854705780832</v>
      </c>
      <c r="S45" s="29">
        <f t="shared" si="18"/>
        <v>337651.77883056871</v>
      </c>
      <c r="T45" s="35">
        <f t="shared" si="19"/>
        <v>16.080864617394692</v>
      </c>
      <c r="U45" s="42">
        <v>0.68480776711742686</v>
      </c>
      <c r="V45" s="43">
        <f t="shared" si="31"/>
        <v>0.31519223288257314</v>
      </c>
      <c r="W45" s="29">
        <f t="shared" si="27"/>
        <v>231226.56072418901</v>
      </c>
      <c r="X45" s="29">
        <f t="shared" si="20"/>
        <v>762995.90583366482</v>
      </c>
      <c r="Y45" s="35">
        <f t="shared" si="28"/>
        <v>10.316631125510812</v>
      </c>
      <c r="Z45" s="36">
        <f t="shared" si="29"/>
        <v>5.7642334918838802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2204</v>
      </c>
      <c r="E46">
        <v>126</v>
      </c>
      <c r="F46" s="3">
        <f t="shared" si="21"/>
        <v>5.7168784029038112E-2</v>
      </c>
      <c r="G46" s="2">
        <v>0.5</v>
      </c>
      <c r="H46" s="3">
        <f t="shared" si="22"/>
        <v>0.25009924573243347</v>
      </c>
      <c r="I46" s="3">
        <f t="shared" si="23"/>
        <v>0.74990075426756653</v>
      </c>
      <c r="J46" s="5">
        <f t="shared" si="30"/>
        <v>61102.856826446659</v>
      </c>
      <c r="K46" s="5">
        <f t="shared" si="24"/>
        <v>15281.778404391183</v>
      </c>
      <c r="L46" s="5">
        <f t="shared" si="25"/>
        <v>267309.83812125534</v>
      </c>
      <c r="M46" s="5">
        <f>L46+M47</f>
        <v>851654.47008603974</v>
      </c>
      <c r="N46" s="33">
        <f t="shared" si="26"/>
        <v>13.938046669487719</v>
      </c>
      <c r="O46" s="4"/>
      <c r="Q46" s="27" t="s">
        <v>68</v>
      </c>
      <c r="R46" s="29">
        <f t="shared" si="17"/>
        <v>61102.856826446659</v>
      </c>
      <c r="S46" s="29">
        <f t="shared" si="18"/>
        <v>267309.83812125534</v>
      </c>
      <c r="T46" s="35">
        <f t="shared" si="19"/>
        <v>13.938046669487719</v>
      </c>
      <c r="U46" s="42">
        <v>0.65629805890441617</v>
      </c>
      <c r="V46" s="43">
        <f t="shared" si="31"/>
        <v>0.34370194109558383</v>
      </c>
      <c r="W46" s="29">
        <f t="shared" si="27"/>
        <v>175434.9278850336</v>
      </c>
      <c r="X46" s="29">
        <f>X47+W46</f>
        <v>531769.34510947578</v>
      </c>
      <c r="Y46" s="35">
        <f t="shared" si="28"/>
        <v>8.7028556883990777</v>
      </c>
      <c r="Z46" s="36">
        <f t="shared" si="29"/>
        <v>5.2351909810886408</v>
      </c>
    </row>
    <row r="47" spans="1:26" s="2" customFormat="1" x14ac:dyDescent="0.25">
      <c r="A47" s="12">
        <v>19</v>
      </c>
      <c r="B47" s="13" t="s">
        <v>69</v>
      </c>
      <c r="C47" s="12"/>
      <c r="D47">
        <v>2321</v>
      </c>
      <c r="E47">
        <v>182</v>
      </c>
      <c r="F47" s="17">
        <f t="shared" si="21"/>
        <v>7.8414476518741921E-2</v>
      </c>
      <c r="G47" s="12"/>
      <c r="H47" s="17">
        <v>1</v>
      </c>
      <c r="I47" s="17">
        <f t="shared" si="23"/>
        <v>0</v>
      </c>
      <c r="J47" s="21">
        <f t="shared" si="30"/>
        <v>45821.078422055478</v>
      </c>
      <c r="K47" s="21">
        <f t="shared" si="24"/>
        <v>45821.078422055478</v>
      </c>
      <c r="L47" s="21">
        <f>K47/F47</f>
        <v>584344.63196478446</v>
      </c>
      <c r="M47" s="21">
        <f>L47</f>
        <v>584344.63196478446</v>
      </c>
      <c r="N47" s="34">
        <f t="shared" si="26"/>
        <v>12.752747252747254</v>
      </c>
      <c r="O47" s="4"/>
      <c r="Q47" s="30" t="s">
        <v>69</v>
      </c>
      <c r="R47" s="31">
        <f t="shared" si="17"/>
        <v>45821.078422055478</v>
      </c>
      <c r="S47" s="31">
        <f t="shared" si="18"/>
        <v>584344.63196478446</v>
      </c>
      <c r="T47" s="38">
        <f t="shared" si="19"/>
        <v>12.752747252747254</v>
      </c>
      <c r="U47" s="44">
        <v>0.6098018151143324</v>
      </c>
      <c r="V47" s="45">
        <f t="shared" si="31"/>
        <v>0.3901981848856676</v>
      </c>
      <c r="W47" s="31">
        <f t="shared" si="27"/>
        <v>356334.41722444212</v>
      </c>
      <c r="X47" s="31">
        <f>W47</f>
        <v>356334.41722444212</v>
      </c>
      <c r="Y47" s="38">
        <f t="shared" si="28"/>
        <v>7.7766484224195915</v>
      </c>
      <c r="Z47" s="37">
        <f t="shared" si="29"/>
        <v>4.9760988303276621</v>
      </c>
    </row>
    <row r="48" spans="1:26" s="2" customFormat="1" ht="13.2" x14ac:dyDescent="0.25">
      <c r="B48" s="2" t="s">
        <v>70</v>
      </c>
      <c r="D48" s="25">
        <f>SUM(D29:D47)</f>
        <v>200905</v>
      </c>
      <c r="E48" s="25">
        <f>SUM(E29:E47)</f>
        <v>1003</v>
      </c>
    </row>
    <row r="51" spans="1:26" s="2" customFormat="1" ht="18" thickBot="1" x14ac:dyDescent="0.35">
      <c r="B51" s="62" t="s">
        <v>89</v>
      </c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Q51" s="63" t="s">
        <v>92</v>
      </c>
      <c r="R51" s="64"/>
      <c r="S51" s="64"/>
      <c r="T51" s="64"/>
      <c r="U51" s="64"/>
      <c r="V51" s="64"/>
      <c r="W51" s="64"/>
      <c r="X51" s="64"/>
      <c r="Y51" s="64"/>
      <c r="Z51" s="65"/>
    </row>
    <row r="52" spans="1:26" s="9" customFormat="1" ht="14.25" customHeight="1" x14ac:dyDescent="0.35">
      <c r="A52" s="7"/>
      <c r="B52" s="59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0" t="s">
        <v>14</v>
      </c>
      <c r="S52" s="70"/>
      <c r="T52" s="70"/>
      <c r="U52" s="67" t="s">
        <v>15</v>
      </c>
      <c r="V52" s="71" t="s">
        <v>16</v>
      </c>
      <c r="W52" s="72" t="s">
        <v>17</v>
      </c>
      <c r="X52" s="72" t="s">
        <v>18</v>
      </c>
      <c r="Y52" s="73" t="s">
        <v>19</v>
      </c>
      <c r="Z52" s="73" t="s">
        <v>20</v>
      </c>
    </row>
    <row r="53" spans="1:26" s="10" customFormat="1" ht="35.549999999999997" customHeight="1" thickBot="1" x14ac:dyDescent="0.35">
      <c r="B53" s="60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7"/>
      <c r="V53" s="71"/>
      <c r="W53" s="72"/>
      <c r="X53" s="72"/>
      <c r="Y53" s="73"/>
      <c r="Z53" s="73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4496</v>
      </c>
      <c r="E54" s="49">
        <f>E4+E29</f>
        <v>23</v>
      </c>
      <c r="F54" s="3">
        <f>E54/D54</f>
        <v>5.1156583629893239E-3</v>
      </c>
      <c r="G54" s="2">
        <v>0.3</v>
      </c>
      <c r="H54" s="18">
        <f>C54*F54/(1+(1-G54)*C54*F54)</f>
        <v>5.0974047561002638E-3</v>
      </c>
      <c r="I54" s="18">
        <f>1-H54</f>
        <v>0.99490259524389979</v>
      </c>
      <c r="J54" s="19">
        <v>100000</v>
      </c>
      <c r="K54" s="20">
        <f>J54*H54</f>
        <v>509.74047561002641</v>
      </c>
      <c r="L54" s="20">
        <f>C54*(J55+G54*K54)</f>
        <v>99643.18166707299</v>
      </c>
      <c r="M54" s="5">
        <f t="shared" ref="M54:M70" si="32">L54+M55</f>
        <v>8037880.8228155803</v>
      </c>
      <c r="N54" s="32">
        <f>M54/J54</f>
        <v>80.378808228155805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99643.18166707299</v>
      </c>
      <c r="T54" s="35">
        <f t="shared" ref="T54:T72" si="35">N54</f>
        <v>80.378808228155805</v>
      </c>
      <c r="U54" s="42">
        <v>0.96170886472285344</v>
      </c>
      <c r="V54" s="43">
        <f>1-U54</f>
        <v>3.829113527714656E-2</v>
      </c>
      <c r="W54" s="29">
        <f>S54*U54</f>
        <v>95827.731118413809</v>
      </c>
      <c r="X54" s="29">
        <f t="shared" ref="X54:X70" si="36">X55+W54</f>
        <v>6981717.130511811</v>
      </c>
      <c r="Y54" s="40">
        <f>X54/R54</f>
        <v>69.817171305118109</v>
      </c>
      <c r="Z54" s="36">
        <f>T54-Y54</f>
        <v>10.561636923037696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18144</v>
      </c>
      <c r="E55" s="49">
        <f t="shared" si="37"/>
        <v>5</v>
      </c>
      <c r="F55" s="3">
        <f t="shared" ref="F55:F72" si="38">E55/D55</f>
        <v>2.7557319223985889E-4</v>
      </c>
      <c r="G55" s="2">
        <v>0.4</v>
      </c>
      <c r="H55" s="3">
        <f t="shared" ref="H55:H71" si="39">C55*F55/(1+(1-G55)*C55*F55)</f>
        <v>1.1015642211940956E-3</v>
      </c>
      <c r="I55" s="3">
        <f t="shared" ref="I55:I72" si="40">1-H55</f>
        <v>0.99889843577880588</v>
      </c>
      <c r="J55" s="5">
        <f>I54*J54</f>
        <v>99490.259524389985</v>
      </c>
      <c r="K55" s="5">
        <f t="shared" ref="K55:K72" si="41">J55*H55</f>
        <v>109.5949102493831</v>
      </c>
      <c r="L55" s="5">
        <f t="shared" ref="L55:L71" si="42">C55*(J56+G55*K55)</f>
        <v>397698.01031296141</v>
      </c>
      <c r="M55" s="5">
        <f t="shared" si="32"/>
        <v>7938237.6411485076</v>
      </c>
      <c r="N55" s="33">
        <f t="shared" ref="N55:N72" si="43">M55/J55</f>
        <v>79.789093717284487</v>
      </c>
      <c r="O55" s="4"/>
      <c r="Q55" s="27" t="s">
        <v>36</v>
      </c>
      <c r="R55" s="29">
        <f t="shared" si="33"/>
        <v>99490.259524389985</v>
      </c>
      <c r="S55" s="29">
        <f t="shared" si="34"/>
        <v>397698.01031296141</v>
      </c>
      <c r="T55" s="35">
        <f t="shared" si="35"/>
        <v>79.789093717284487</v>
      </c>
      <c r="U55" s="42">
        <v>0.96170886472285344</v>
      </c>
      <c r="V55" s="43">
        <f>1-U55</f>
        <v>3.829113527714656E-2</v>
      </c>
      <c r="W55" s="29">
        <f t="shared" ref="W55:W72" si="44">S55*U55</f>
        <v>382469.70200061577</v>
      </c>
      <c r="X55" s="29">
        <f t="shared" si="36"/>
        <v>6885889.3993933974</v>
      </c>
      <c r="Y55" s="35">
        <f t="shared" ref="Y55:Y72" si="45">X55/R55</f>
        <v>69.21169401216936</v>
      </c>
      <c r="Z55" s="36">
        <f t="shared" ref="Z55:Z72" si="46">T55-Y55</f>
        <v>10.577399705115127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23088</v>
      </c>
      <c r="E56" s="49">
        <f t="shared" si="37"/>
        <v>7</v>
      </c>
      <c r="F56" s="3">
        <f t="shared" si="38"/>
        <v>3.0318780318780317E-4</v>
      </c>
      <c r="G56" s="2">
        <v>0.5</v>
      </c>
      <c r="H56" s="3">
        <f t="shared" si="39"/>
        <v>1.5147908506632616E-3</v>
      </c>
      <c r="I56" s="3">
        <f t="shared" si="40"/>
        <v>0.99848520914933669</v>
      </c>
      <c r="J56" s="5">
        <f t="shared" ref="J56:J72" si="47">I55*J55</f>
        <v>99380.664614140594</v>
      </c>
      <c r="K56" s="5">
        <f t="shared" si="41"/>
        <v>150.54092149033434</v>
      </c>
      <c r="L56" s="5">
        <f t="shared" si="42"/>
        <v>496526.97076697717</v>
      </c>
      <c r="M56" s="5">
        <f t="shared" si="32"/>
        <v>7540539.6308355462</v>
      </c>
      <c r="N56" s="33">
        <f t="shared" si="43"/>
        <v>75.875319008106374</v>
      </c>
      <c r="O56" s="4"/>
      <c r="Q56" s="27" t="s">
        <v>38</v>
      </c>
      <c r="R56" s="29">
        <f t="shared" si="33"/>
        <v>99380.664614140594</v>
      </c>
      <c r="S56" s="29">
        <f t="shared" si="34"/>
        <v>496526.97076697717</v>
      </c>
      <c r="T56" s="35">
        <f t="shared" si="35"/>
        <v>75.875319008106374</v>
      </c>
      <c r="U56" s="42">
        <v>0.96170886472285344</v>
      </c>
      <c r="V56" s="43">
        <f>1-U56</f>
        <v>3.829113527714656E-2</v>
      </c>
      <c r="W56" s="29">
        <f t="shared" si="44"/>
        <v>477514.38936058705</v>
      </c>
      <c r="X56" s="29">
        <f t="shared" si="36"/>
        <v>6503419.6973927813</v>
      </c>
      <c r="Y56" s="35">
        <f t="shared" si="45"/>
        <v>65.439486872453742</v>
      </c>
      <c r="Z56" s="36">
        <f t="shared" si="46"/>
        <v>10.435832135652632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24330</v>
      </c>
      <c r="E57" s="49">
        <f t="shared" si="37"/>
        <v>13</v>
      </c>
      <c r="F57" s="3">
        <f t="shared" si="38"/>
        <v>5.3431976983148372E-4</v>
      </c>
      <c r="G57" s="2">
        <v>0.5</v>
      </c>
      <c r="H57" s="3">
        <f t="shared" si="39"/>
        <v>2.6680348896870191E-3</v>
      </c>
      <c r="I57" s="3">
        <f t="shared" si="40"/>
        <v>0.99733196511031297</v>
      </c>
      <c r="J57" s="5">
        <f t="shared" si="47"/>
        <v>99230.123692650261</v>
      </c>
      <c r="K57" s="5">
        <f t="shared" si="41"/>
        <v>264.7494321199494</v>
      </c>
      <c r="L57" s="5">
        <f t="shared" si="42"/>
        <v>495488.74488295143</v>
      </c>
      <c r="M57" s="5">
        <f t="shared" si="32"/>
        <v>7044012.6600685688</v>
      </c>
      <c r="N57" s="33">
        <f t="shared" si="43"/>
        <v>70.986635891801299</v>
      </c>
      <c r="O57" s="4"/>
      <c r="Q57" s="27" t="s">
        <v>40</v>
      </c>
      <c r="R57" s="29">
        <f t="shared" si="33"/>
        <v>99230.123692650261</v>
      </c>
      <c r="S57" s="29">
        <f t="shared" si="34"/>
        <v>495488.74488295143</v>
      </c>
      <c r="T57" s="35">
        <f t="shared" si="35"/>
        <v>70.986635891801299</v>
      </c>
      <c r="U57" s="42">
        <v>0.96170886472285344</v>
      </c>
      <c r="V57" s="43">
        <f>1-U57</f>
        <v>3.829113527714656E-2</v>
      </c>
      <c r="W57" s="29">
        <f t="shared" si="44"/>
        <v>476515.91832433478</v>
      </c>
      <c r="X57" s="29">
        <f t="shared" si="36"/>
        <v>6025905.3080321942</v>
      </c>
      <c r="Y57" s="35">
        <f t="shared" si="45"/>
        <v>60.726572574841185</v>
      </c>
      <c r="Z57" s="36">
        <f t="shared" si="46"/>
        <v>10.260063316960114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25528</v>
      </c>
      <c r="E58" s="49">
        <f t="shared" si="37"/>
        <v>25</v>
      </c>
      <c r="F58" s="3">
        <f t="shared" si="38"/>
        <v>9.793168285803823E-4</v>
      </c>
      <c r="G58" s="2">
        <v>0.5</v>
      </c>
      <c r="H58" s="3">
        <f t="shared" si="39"/>
        <v>4.884625153865692E-3</v>
      </c>
      <c r="I58" s="3">
        <f t="shared" si="40"/>
        <v>0.99511537484613433</v>
      </c>
      <c r="J58" s="5">
        <f t="shared" si="47"/>
        <v>98965.374260530312</v>
      </c>
      <c r="K58" s="5">
        <f t="shared" si="41"/>
        <v>483.40875647471864</v>
      </c>
      <c r="L58" s="5">
        <f t="shared" si="42"/>
        <v>493618.34941146482</v>
      </c>
      <c r="M58" s="5">
        <f t="shared" si="32"/>
        <v>6548523.9151856173</v>
      </c>
      <c r="N58" s="33">
        <f t="shared" si="43"/>
        <v>66.169849445992753</v>
      </c>
      <c r="O58" s="4"/>
      <c r="Q58" s="27" t="s">
        <v>42</v>
      </c>
      <c r="R58" s="29">
        <f t="shared" si="33"/>
        <v>98965.374260530312</v>
      </c>
      <c r="S58" s="29">
        <f t="shared" si="34"/>
        <v>493618.34941146482</v>
      </c>
      <c r="T58" s="35">
        <f t="shared" si="35"/>
        <v>66.169849445992753</v>
      </c>
      <c r="U58" s="42">
        <v>0.96170886472285344</v>
      </c>
      <c r="V58" s="43">
        <f>1-U58</f>
        <v>3.829113527714656E-2</v>
      </c>
      <c r="W58" s="29">
        <f t="shared" si="44"/>
        <v>474717.14241886861</v>
      </c>
      <c r="X58" s="29">
        <f t="shared" si="36"/>
        <v>5549389.3897078596</v>
      </c>
      <c r="Y58" s="35">
        <f t="shared" si="45"/>
        <v>56.074050456262306</v>
      </c>
      <c r="Z58" s="36">
        <f t="shared" si="46"/>
        <v>10.095798989730447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33520</v>
      </c>
      <c r="E59" s="49">
        <f t="shared" si="37"/>
        <v>45</v>
      </c>
      <c r="F59" s="3">
        <f t="shared" si="38"/>
        <v>1.3424821002386634E-3</v>
      </c>
      <c r="G59" s="2">
        <v>0.5</v>
      </c>
      <c r="H59" s="3">
        <f t="shared" si="39"/>
        <v>6.6899576302683417E-3</v>
      </c>
      <c r="I59" s="3">
        <f t="shared" si="40"/>
        <v>0.99331004236973164</v>
      </c>
      <c r="J59" s="5">
        <f t="shared" si="47"/>
        <v>98481.965504055595</v>
      </c>
      <c r="K59" s="5">
        <f t="shared" si="41"/>
        <v>658.84017656768037</v>
      </c>
      <c r="L59" s="5">
        <f t="shared" si="42"/>
        <v>490762.72707885876</v>
      </c>
      <c r="M59" s="5">
        <f t="shared" si="32"/>
        <v>6054905.5657741521</v>
      </c>
      <c r="N59" s="33">
        <f t="shared" si="43"/>
        <v>61.482379385744537</v>
      </c>
      <c r="O59" s="4"/>
      <c r="Q59" s="27" t="s">
        <v>44</v>
      </c>
      <c r="R59" s="29">
        <f t="shared" si="33"/>
        <v>98481.965504055595</v>
      </c>
      <c r="S59" s="29">
        <f t="shared" si="34"/>
        <v>490762.72707885876</v>
      </c>
      <c r="T59" s="35">
        <f t="shared" si="35"/>
        <v>61.482379385744537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472649.5037747327</v>
      </c>
      <c r="X59" s="29">
        <f t="shared" si="36"/>
        <v>5074672.2472889908</v>
      </c>
      <c r="Y59" s="35">
        <f t="shared" si="45"/>
        <v>51.528949704806713</v>
      </c>
      <c r="Z59" s="36">
        <f t="shared" si="46"/>
        <v>9.9534296809378233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29220</v>
      </c>
      <c r="E60" s="49">
        <f t="shared" si="37"/>
        <v>34</v>
      </c>
      <c r="F60" s="3">
        <f t="shared" si="38"/>
        <v>1.163586584531143E-3</v>
      </c>
      <c r="G60" s="2">
        <v>0.5</v>
      </c>
      <c r="H60" s="3">
        <f t="shared" si="39"/>
        <v>5.8010578399590521E-3</v>
      </c>
      <c r="I60" s="3">
        <f t="shared" si="40"/>
        <v>0.9941989421600409</v>
      </c>
      <c r="J60" s="5">
        <f t="shared" si="47"/>
        <v>97823.125327487913</v>
      </c>
      <c r="K60" s="5">
        <f t="shared" si="41"/>
        <v>567.47760811032072</v>
      </c>
      <c r="L60" s="5">
        <f t="shared" si="42"/>
        <v>487696.93261716375</v>
      </c>
      <c r="M60" s="5">
        <f t="shared" si="32"/>
        <v>5564142.8386952933</v>
      </c>
      <c r="N60" s="33">
        <f t="shared" si="43"/>
        <v>56.879626571609762</v>
      </c>
      <c r="O60" s="4"/>
      <c r="Q60" s="27" t="s">
        <v>46</v>
      </c>
      <c r="R60" s="29">
        <f t="shared" si="33"/>
        <v>97823.125327487913</v>
      </c>
      <c r="S60" s="29">
        <f t="shared" si="34"/>
        <v>487696.93261716375</v>
      </c>
      <c r="T60" s="35">
        <f t="shared" si="35"/>
        <v>56.879626571609762</v>
      </c>
      <c r="U60" s="42">
        <v>0.95736753435116873</v>
      </c>
      <c r="V60" s="43">
        <f t="shared" si="48"/>
        <v>4.2632465648831275E-2</v>
      </c>
      <c r="W60" s="29">
        <f t="shared" si="44"/>
        <v>466905.20989032212</v>
      </c>
      <c r="X60" s="29">
        <f t="shared" si="36"/>
        <v>4602022.7435142584</v>
      </c>
      <c r="Y60" s="35">
        <f t="shared" si="45"/>
        <v>47.044323396004891</v>
      </c>
      <c r="Z60" s="36">
        <f t="shared" si="46"/>
        <v>9.8353031756048708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28808</v>
      </c>
      <c r="E61" s="49">
        <f t="shared" si="37"/>
        <v>70</v>
      </c>
      <c r="F61" s="3">
        <f t="shared" si="38"/>
        <v>2.4298805887253542E-3</v>
      </c>
      <c r="G61" s="2">
        <v>0.5</v>
      </c>
      <c r="H61" s="3">
        <f t="shared" si="39"/>
        <v>1.2076044577855985E-2</v>
      </c>
      <c r="I61" s="3">
        <f t="shared" si="40"/>
        <v>0.98792395542214406</v>
      </c>
      <c r="J61" s="5">
        <f t="shared" si="47"/>
        <v>97255.647719377594</v>
      </c>
      <c r="K61" s="5">
        <f t="shared" si="41"/>
        <v>1174.4635373074616</v>
      </c>
      <c r="L61" s="5">
        <f t="shared" si="42"/>
        <v>483342.07975361933</v>
      </c>
      <c r="M61" s="5">
        <f t="shared" si="32"/>
        <v>5076445.90607813</v>
      </c>
      <c r="N61" s="33">
        <f t="shared" si="43"/>
        <v>52.196926606522197</v>
      </c>
      <c r="O61" s="4"/>
      <c r="Q61" s="27" t="s">
        <v>48</v>
      </c>
      <c r="R61" s="29">
        <f t="shared" si="33"/>
        <v>97255.647719377594</v>
      </c>
      <c r="S61" s="29">
        <f t="shared" si="34"/>
        <v>483342.07975361933</v>
      </c>
      <c r="T61" s="35">
        <f t="shared" si="35"/>
        <v>52.196926606522197</v>
      </c>
      <c r="U61" s="42">
        <v>0.95681081085376496</v>
      </c>
      <c r="V61" s="43">
        <f t="shared" si="48"/>
        <v>4.3189189146235041E-2</v>
      </c>
      <c r="W61" s="29">
        <f t="shared" si="44"/>
        <v>462466.92724880564</v>
      </c>
      <c r="X61" s="29">
        <f t="shared" si="36"/>
        <v>4135117.5336239361</v>
      </c>
      <c r="Y61" s="35">
        <f t="shared" si="45"/>
        <v>42.518019576152994</v>
      </c>
      <c r="Z61" s="36">
        <f t="shared" si="46"/>
        <v>9.6789070303692029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31094</v>
      </c>
      <c r="E62" s="49">
        <f t="shared" si="37"/>
        <v>91</v>
      </c>
      <c r="F62" s="3">
        <f t="shared" si="38"/>
        <v>2.9266096352994148E-3</v>
      </c>
      <c r="G62" s="2">
        <v>0.5</v>
      </c>
      <c r="H62" s="3">
        <f t="shared" si="39"/>
        <v>1.4526762766789587E-2</v>
      </c>
      <c r="I62" s="3">
        <f t="shared" si="40"/>
        <v>0.98547323723321045</v>
      </c>
      <c r="J62" s="5">
        <f t="shared" si="47"/>
        <v>96081.184182070137</v>
      </c>
      <c r="K62" s="5">
        <f t="shared" si="41"/>
        <v>1395.7485689651492</v>
      </c>
      <c r="L62" s="5">
        <f t="shared" si="42"/>
        <v>476916.54948793782</v>
      </c>
      <c r="M62" s="5">
        <f t="shared" si="32"/>
        <v>4593103.8263245104</v>
      </c>
      <c r="N62" s="33">
        <f t="shared" si="43"/>
        <v>47.804404841854947</v>
      </c>
      <c r="O62" s="4"/>
      <c r="Q62" s="27" t="s">
        <v>50</v>
      </c>
      <c r="R62" s="29">
        <f t="shared" si="33"/>
        <v>96081.184182070137</v>
      </c>
      <c r="S62" s="29">
        <f t="shared" si="34"/>
        <v>476916.54948793782</v>
      </c>
      <c r="T62" s="35">
        <f t="shared" si="35"/>
        <v>47.804404841854947</v>
      </c>
      <c r="U62" s="42">
        <v>0.94800928093814252</v>
      </c>
      <c r="V62" s="43">
        <f t="shared" si="48"/>
        <v>5.1990719061857482E-2</v>
      </c>
      <c r="W62" s="29">
        <f t="shared" si="44"/>
        <v>452121.31514755997</v>
      </c>
      <c r="X62" s="29">
        <f t="shared" si="36"/>
        <v>3672650.6063751304</v>
      </c>
      <c r="Y62" s="35">
        <f t="shared" si="45"/>
        <v>38.224451932394999</v>
      </c>
      <c r="Z62" s="36">
        <f t="shared" si="46"/>
        <v>9.5799529094599478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33356</v>
      </c>
      <c r="E63" s="49">
        <f t="shared" si="37"/>
        <v>153</v>
      </c>
      <c r="F63" s="3">
        <f t="shared" si="38"/>
        <v>4.586880920973738E-3</v>
      </c>
      <c r="G63" s="2">
        <v>0.5</v>
      </c>
      <c r="H63" s="3">
        <f t="shared" si="39"/>
        <v>2.267439275605021E-2</v>
      </c>
      <c r="I63" s="3">
        <f t="shared" si="40"/>
        <v>0.97732560724394979</v>
      </c>
      <c r="J63" s="5">
        <f t="shared" si="47"/>
        <v>94685.435613104986</v>
      </c>
      <c r="K63" s="5">
        <f t="shared" si="41"/>
        <v>2146.9347553692464</v>
      </c>
      <c r="L63" s="5">
        <f t="shared" si="42"/>
        <v>468059.84117710177</v>
      </c>
      <c r="M63" s="5">
        <f t="shared" si="32"/>
        <v>4116187.2768365722</v>
      </c>
      <c r="N63" s="33">
        <f t="shared" si="43"/>
        <v>43.472232558085935</v>
      </c>
      <c r="O63" s="4"/>
      <c r="Q63" s="27" t="s">
        <v>52</v>
      </c>
      <c r="R63" s="29">
        <f t="shared" si="33"/>
        <v>94685.435613104986</v>
      </c>
      <c r="S63" s="29">
        <f t="shared" si="34"/>
        <v>468059.84117710177</v>
      </c>
      <c r="T63" s="35">
        <f t="shared" si="35"/>
        <v>43.472232558085935</v>
      </c>
      <c r="U63" s="42">
        <v>0.94216194080535964</v>
      </c>
      <c r="V63" s="43">
        <f t="shared" si="48"/>
        <v>5.7838059194640357E-2</v>
      </c>
      <c r="W63" s="29">
        <f t="shared" si="44"/>
        <v>440988.16837646661</v>
      </c>
      <c r="X63" s="29">
        <f t="shared" si="36"/>
        <v>3220529.2912275703</v>
      </c>
      <c r="Y63" s="35">
        <f t="shared" si="45"/>
        <v>34.012932087961282</v>
      </c>
      <c r="Z63" s="36">
        <f t="shared" si="46"/>
        <v>9.4593004701246528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33572</v>
      </c>
      <c r="E64" s="49">
        <f t="shared" si="37"/>
        <v>155</v>
      </c>
      <c r="F64" s="3">
        <f t="shared" si="38"/>
        <v>4.6169426903371856E-3</v>
      </c>
      <c r="G64" s="2">
        <v>0.5</v>
      </c>
      <c r="H64" s="3">
        <f t="shared" si="39"/>
        <v>2.2821301844844592E-2</v>
      </c>
      <c r="I64" s="3">
        <f t="shared" si="40"/>
        <v>0.97717869815515546</v>
      </c>
      <c r="J64" s="5">
        <f t="shared" si="47"/>
        <v>92538.500857735737</v>
      </c>
      <c r="K64" s="5">
        <f t="shared" si="41"/>
        <v>2111.8490603437976</v>
      </c>
      <c r="L64" s="5">
        <f t="shared" si="42"/>
        <v>457412.88163781923</v>
      </c>
      <c r="M64" s="5">
        <f t="shared" si="32"/>
        <v>3648127.4356594705</v>
      </c>
      <c r="N64" s="33">
        <f t="shared" si="43"/>
        <v>39.422806743626928</v>
      </c>
      <c r="O64" s="4"/>
      <c r="Q64" s="27" t="s">
        <v>54</v>
      </c>
      <c r="R64" s="29">
        <f t="shared" si="33"/>
        <v>92538.500857735737</v>
      </c>
      <c r="S64" s="29">
        <f t="shared" si="34"/>
        <v>457412.88163781923</v>
      </c>
      <c r="T64" s="35">
        <f t="shared" si="35"/>
        <v>39.422806743626928</v>
      </c>
      <c r="U64" s="42">
        <v>0.92489605986448908</v>
      </c>
      <c r="V64" s="43">
        <f t="shared" si="48"/>
        <v>7.5103940135510916E-2</v>
      </c>
      <c r="W64" s="29">
        <f t="shared" si="44"/>
        <v>423059.37195808091</v>
      </c>
      <c r="X64" s="29">
        <f t="shared" si="36"/>
        <v>2779541.1228511035</v>
      </c>
      <c r="Y64" s="35">
        <f t="shared" si="45"/>
        <v>30.036591225140302</v>
      </c>
      <c r="Z64" s="36">
        <f t="shared" si="46"/>
        <v>9.3862155184866261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29250</v>
      </c>
      <c r="E65" s="49">
        <f t="shared" si="37"/>
        <v>189</v>
      </c>
      <c r="F65" s="3">
        <f t="shared" si="38"/>
        <v>6.4615384615384613E-3</v>
      </c>
      <c r="G65" s="2">
        <v>0.5</v>
      </c>
      <c r="H65" s="3">
        <f t="shared" si="39"/>
        <v>3.1794095382286149E-2</v>
      </c>
      <c r="I65" s="3">
        <f t="shared" si="40"/>
        <v>0.96820590461771383</v>
      </c>
      <c r="J65" s="5">
        <f t="shared" si="47"/>
        <v>90426.65179739194</v>
      </c>
      <c r="K65" s="5">
        <f t="shared" si="41"/>
        <v>2875.0335923470566</v>
      </c>
      <c r="L65" s="5">
        <f t="shared" si="42"/>
        <v>444945.67500609206</v>
      </c>
      <c r="M65" s="5">
        <f t="shared" si="32"/>
        <v>3190714.5540216514</v>
      </c>
      <c r="N65" s="33">
        <f t="shared" si="43"/>
        <v>35.285112194253301</v>
      </c>
      <c r="O65" s="4"/>
      <c r="Q65" s="27" t="s">
        <v>56</v>
      </c>
      <c r="R65" s="29">
        <f t="shared" si="33"/>
        <v>90426.65179739194</v>
      </c>
      <c r="S65" s="29">
        <f t="shared" si="34"/>
        <v>444945.67500609206</v>
      </c>
      <c r="T65" s="35">
        <f t="shared" si="35"/>
        <v>35.285112194253301</v>
      </c>
      <c r="U65" s="42">
        <v>0.89970667843387275</v>
      </c>
      <c r="V65" s="43">
        <f t="shared" si="48"/>
        <v>0.10029332156612725</v>
      </c>
      <c r="W65" s="29">
        <f t="shared" si="44"/>
        <v>400320.59534324851</v>
      </c>
      <c r="X65" s="29">
        <f t="shared" si="36"/>
        <v>2356481.7508930224</v>
      </c>
      <c r="Y65" s="35">
        <f t="shared" si="45"/>
        <v>26.059593096213558</v>
      </c>
      <c r="Z65" s="36">
        <f t="shared" si="46"/>
        <v>9.2255190980397437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25502</v>
      </c>
      <c r="E66" s="49">
        <f t="shared" si="37"/>
        <v>231</v>
      </c>
      <c r="F66" s="3">
        <f t="shared" si="38"/>
        <v>9.0581130891694769E-3</v>
      </c>
      <c r="G66" s="2">
        <v>0.5</v>
      </c>
      <c r="H66" s="3">
        <f t="shared" si="39"/>
        <v>4.4287658889165818E-2</v>
      </c>
      <c r="I66" s="3">
        <f t="shared" si="40"/>
        <v>0.95571234111083414</v>
      </c>
      <c r="J66" s="5">
        <f t="shared" si="47"/>
        <v>87551.618205044884</v>
      </c>
      <c r="K66" s="5">
        <f t="shared" si="41"/>
        <v>3877.4562022595078</v>
      </c>
      <c r="L66" s="5">
        <f t="shared" si="42"/>
        <v>428064.45051957568</v>
      </c>
      <c r="M66" s="5">
        <f t="shared" si="32"/>
        <v>2745768.8790155593</v>
      </c>
      <c r="N66" s="33">
        <f t="shared" si="43"/>
        <v>31.361714783900396</v>
      </c>
      <c r="O66" s="4"/>
      <c r="Q66" s="27" t="s">
        <v>58</v>
      </c>
      <c r="R66" s="29">
        <f t="shared" si="33"/>
        <v>87551.618205044884</v>
      </c>
      <c r="S66" s="29">
        <f t="shared" si="34"/>
        <v>428064.45051957568</v>
      </c>
      <c r="T66" s="35">
        <f t="shared" si="35"/>
        <v>31.361714783900396</v>
      </c>
      <c r="U66" s="42">
        <v>0.86438699185239576</v>
      </c>
      <c r="V66" s="43">
        <f t="shared" si="48"/>
        <v>0.13561300814760424</v>
      </c>
      <c r="W66" s="29">
        <f t="shared" si="44"/>
        <v>370013.34270356473</v>
      </c>
      <c r="X66" s="29">
        <f t="shared" si="36"/>
        <v>1956161.1555497739</v>
      </c>
      <c r="Y66" s="35">
        <f t="shared" si="45"/>
        <v>22.342946888411213</v>
      </c>
      <c r="Z66" s="36">
        <f t="shared" si="46"/>
        <v>9.0187678954891837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19670</v>
      </c>
      <c r="E67" s="49">
        <f t="shared" si="37"/>
        <v>245</v>
      </c>
      <c r="F67" s="3">
        <f t="shared" si="38"/>
        <v>1.2455516014234875E-2</v>
      </c>
      <c r="G67" s="2">
        <v>0.5</v>
      </c>
      <c r="H67" s="3">
        <f t="shared" si="39"/>
        <v>6.0396893874029328E-2</v>
      </c>
      <c r="I67" s="3">
        <f t="shared" si="40"/>
        <v>0.93960310612597064</v>
      </c>
      <c r="J67" s="5">
        <f t="shared" si="47"/>
        <v>83674.162002785379</v>
      </c>
      <c r="K67" s="5">
        <f t="shared" si="41"/>
        <v>5053.6594824805661</v>
      </c>
      <c r="L67" s="5">
        <f t="shared" si="42"/>
        <v>405736.66130772553</v>
      </c>
      <c r="M67" s="5">
        <f t="shared" si="32"/>
        <v>2317704.4284959836</v>
      </c>
      <c r="N67" s="33">
        <f t="shared" si="43"/>
        <v>27.699165106892028</v>
      </c>
      <c r="O67" s="4"/>
      <c r="Q67" s="27" t="s">
        <v>60</v>
      </c>
      <c r="R67" s="29">
        <f t="shared" si="33"/>
        <v>83674.162002785379</v>
      </c>
      <c r="S67" s="29">
        <f t="shared" si="34"/>
        <v>405736.66130772553</v>
      </c>
      <c r="T67" s="35">
        <f t="shared" si="35"/>
        <v>27.699165106892028</v>
      </c>
      <c r="U67" s="42">
        <v>0.82345390469096191</v>
      </c>
      <c r="V67" s="43">
        <f t="shared" si="48"/>
        <v>0.17654609530903809</v>
      </c>
      <c r="W67" s="29">
        <f t="shared" si="44"/>
        <v>334105.43803012092</v>
      </c>
      <c r="X67" s="29">
        <f t="shared" si="36"/>
        <v>1586147.8128462092</v>
      </c>
      <c r="Y67" s="35">
        <f t="shared" si="45"/>
        <v>18.956243778018461</v>
      </c>
      <c r="Z67" s="36">
        <f t="shared" si="46"/>
        <v>8.7429213288735674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15244</v>
      </c>
      <c r="E68" s="49">
        <f t="shared" si="37"/>
        <v>256</v>
      </c>
      <c r="F68" s="3">
        <f t="shared" si="38"/>
        <v>1.679349252164786E-2</v>
      </c>
      <c r="G68" s="2">
        <v>0.5</v>
      </c>
      <c r="H68" s="3">
        <f t="shared" si="39"/>
        <v>8.0584235708889451E-2</v>
      </c>
      <c r="I68" s="3">
        <f t="shared" si="40"/>
        <v>0.91941576429111049</v>
      </c>
      <c r="J68" s="5">
        <f t="shared" si="47"/>
        <v>78620.502520304814</v>
      </c>
      <c r="K68" s="5">
        <f t="shared" si="41"/>
        <v>6335.5731066475801</v>
      </c>
      <c r="L68" s="5">
        <f t="shared" si="42"/>
        <v>377263.5798349051</v>
      </c>
      <c r="M68" s="5">
        <f t="shared" si="32"/>
        <v>1911967.767188258</v>
      </c>
      <c r="N68" s="33">
        <f t="shared" si="43"/>
        <v>24.318946151412177</v>
      </c>
      <c r="O68" s="4"/>
      <c r="Q68" s="27" t="s">
        <v>62</v>
      </c>
      <c r="R68" s="29">
        <f t="shared" si="33"/>
        <v>78620.502520304814</v>
      </c>
      <c r="S68" s="29">
        <f t="shared" si="34"/>
        <v>377263.5798349051</v>
      </c>
      <c r="T68" s="35">
        <f t="shared" si="35"/>
        <v>24.318946151412177</v>
      </c>
      <c r="U68" s="42">
        <v>0.7557222850963411</v>
      </c>
      <c r="V68" s="43">
        <f t="shared" si="48"/>
        <v>0.2442777149036589</v>
      </c>
      <c r="W68" s="29">
        <f t="shared" si="44"/>
        <v>285106.49463646038</v>
      </c>
      <c r="X68" s="29">
        <f t="shared" si="36"/>
        <v>1252042.3748160882</v>
      </c>
      <c r="Y68" s="35">
        <f t="shared" si="45"/>
        <v>15.925138286832132</v>
      </c>
      <c r="Z68" s="36">
        <f t="shared" si="46"/>
        <v>8.3938078645800456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10636</v>
      </c>
      <c r="E69" s="49">
        <f t="shared" si="37"/>
        <v>271</v>
      </c>
      <c r="F69" s="3">
        <f t="shared" si="38"/>
        <v>2.547950357277172E-2</v>
      </c>
      <c r="G69" s="2">
        <v>0.5</v>
      </c>
      <c r="H69" s="3">
        <f t="shared" si="39"/>
        <v>0.11976841826136918</v>
      </c>
      <c r="I69" s="3">
        <f t="shared" si="40"/>
        <v>0.88023158173863081</v>
      </c>
      <c r="J69" s="5">
        <f t="shared" si="47"/>
        <v>72284.929413657228</v>
      </c>
      <c r="K69" s="5">
        <f t="shared" si="41"/>
        <v>8657.4516600084462</v>
      </c>
      <c r="L69" s="5">
        <f t="shared" si="42"/>
        <v>339781.01791826496</v>
      </c>
      <c r="M69" s="5">
        <f t="shared" si="32"/>
        <v>1534704.1873533528</v>
      </c>
      <c r="N69" s="33">
        <f t="shared" si="43"/>
        <v>21.231316123598397</v>
      </c>
      <c r="O69" s="4"/>
      <c r="Q69" s="27" t="s">
        <v>64</v>
      </c>
      <c r="R69" s="29">
        <f t="shared" si="33"/>
        <v>72284.929413657228</v>
      </c>
      <c r="S69" s="29">
        <f t="shared" si="34"/>
        <v>339781.01791826496</v>
      </c>
      <c r="T69" s="35">
        <f t="shared" si="35"/>
        <v>21.231316123598397</v>
      </c>
      <c r="U69" s="42">
        <v>0.69850988448397933</v>
      </c>
      <c r="V69" s="43">
        <f t="shared" si="48"/>
        <v>0.30149011551602067</v>
      </c>
      <c r="W69" s="29">
        <f t="shared" si="44"/>
        <v>237340.39957593617</v>
      </c>
      <c r="X69" s="29">
        <f t="shared" si="36"/>
        <v>966935.88017962791</v>
      </c>
      <c r="Y69" s="35">
        <f t="shared" si="45"/>
        <v>13.376728566009209</v>
      </c>
      <c r="Z69" s="36">
        <f t="shared" si="46"/>
        <v>7.8545875575891877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7302</v>
      </c>
      <c r="E70" s="49">
        <f t="shared" si="37"/>
        <v>270</v>
      </c>
      <c r="F70" s="3">
        <f t="shared" si="38"/>
        <v>3.697617091207888E-2</v>
      </c>
      <c r="G70" s="2">
        <v>0.5</v>
      </c>
      <c r="H70" s="3">
        <f t="shared" si="39"/>
        <v>0.16923655509590069</v>
      </c>
      <c r="I70" s="3">
        <f t="shared" si="40"/>
        <v>0.83076344490409926</v>
      </c>
      <c r="J70" s="5">
        <f t="shared" si="47"/>
        <v>63627.477753648782</v>
      </c>
      <c r="K70" s="5">
        <f t="shared" si="41"/>
        <v>10768.095144468578</v>
      </c>
      <c r="L70" s="5">
        <f t="shared" si="42"/>
        <v>291217.15090707247</v>
      </c>
      <c r="M70" s="5">
        <f t="shared" si="32"/>
        <v>1194923.1694350878</v>
      </c>
      <c r="N70" s="33">
        <f t="shared" si="43"/>
        <v>18.779986440159711</v>
      </c>
      <c r="O70" s="4"/>
      <c r="Q70" s="27" t="s">
        <v>66</v>
      </c>
      <c r="R70" s="29">
        <f t="shared" si="33"/>
        <v>63627.477753648782</v>
      </c>
      <c r="S70" s="29">
        <f t="shared" si="34"/>
        <v>291217.15090707247</v>
      </c>
      <c r="T70" s="35">
        <f t="shared" si="35"/>
        <v>18.779986440159711</v>
      </c>
      <c r="U70" s="42">
        <v>0.67065690345363116</v>
      </c>
      <c r="V70" s="43">
        <f t="shared" si="48"/>
        <v>0.32934309654636884</v>
      </c>
      <c r="W70" s="29">
        <f t="shared" si="44"/>
        <v>195306.79265992602</v>
      </c>
      <c r="X70" s="29">
        <f t="shared" si="36"/>
        <v>729595.48060369177</v>
      </c>
      <c r="Y70" s="35">
        <f t="shared" si="45"/>
        <v>11.46667299037879</v>
      </c>
      <c r="Z70" s="36">
        <f t="shared" si="46"/>
        <v>7.3133134497809209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4408</v>
      </c>
      <c r="E71" s="49">
        <f t="shared" si="49"/>
        <v>232</v>
      </c>
      <c r="F71" s="3">
        <f t="shared" si="38"/>
        <v>5.2631578947368418E-2</v>
      </c>
      <c r="G71" s="2">
        <v>0.5</v>
      </c>
      <c r="H71" s="3">
        <f t="shared" si="39"/>
        <v>0.23255813953488372</v>
      </c>
      <c r="I71" s="3">
        <f t="shared" si="40"/>
        <v>0.76744186046511631</v>
      </c>
      <c r="J71" s="5">
        <f t="shared" si="47"/>
        <v>52859.382609180204</v>
      </c>
      <c r="K71" s="5">
        <f t="shared" si="41"/>
        <v>12292.879676553535</v>
      </c>
      <c r="L71" s="5">
        <f t="shared" si="42"/>
        <v>233564.71385451718</v>
      </c>
      <c r="M71" s="5">
        <f>L71+M72</f>
        <v>903706.01852801535</v>
      </c>
      <c r="N71" s="33">
        <f t="shared" si="43"/>
        <v>17.096416452867665</v>
      </c>
      <c r="O71" s="4"/>
      <c r="Q71" s="27" t="s">
        <v>68</v>
      </c>
      <c r="R71" s="29">
        <f t="shared" si="33"/>
        <v>52859.382609180204</v>
      </c>
      <c r="S71" s="29">
        <f t="shared" si="34"/>
        <v>233564.71385451718</v>
      </c>
      <c r="T71" s="35">
        <f t="shared" si="35"/>
        <v>17.096416452867665</v>
      </c>
      <c r="U71" s="42">
        <v>0.63527807449444496</v>
      </c>
      <c r="V71" s="43">
        <f t="shared" si="48"/>
        <v>0.36472192550555504</v>
      </c>
      <c r="W71" s="29">
        <f t="shared" si="44"/>
        <v>148378.54168734368</v>
      </c>
      <c r="X71" s="29">
        <f>X72+W71</f>
        <v>534288.68794376578</v>
      </c>
      <c r="Y71" s="35">
        <f t="shared" si="45"/>
        <v>10.107736064457452</v>
      </c>
      <c r="Z71" s="36">
        <f t="shared" si="46"/>
        <v>6.9886803884102129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4642</v>
      </c>
      <c r="E72" s="50">
        <f t="shared" si="49"/>
        <v>281</v>
      </c>
      <c r="F72" s="17">
        <f t="shared" si="38"/>
        <v>6.0534252477380437E-2</v>
      </c>
      <c r="G72" s="12"/>
      <c r="H72" s="17">
        <v>1</v>
      </c>
      <c r="I72" s="17">
        <f t="shared" si="40"/>
        <v>0</v>
      </c>
      <c r="J72" s="21">
        <f t="shared" si="47"/>
        <v>40566.502932626667</v>
      </c>
      <c r="K72" s="21">
        <f t="shared" si="41"/>
        <v>40566.502932626667</v>
      </c>
      <c r="L72" s="21">
        <f>K72/F72</f>
        <v>670141.30467349815</v>
      </c>
      <c r="M72" s="21">
        <f>L72</f>
        <v>670141.30467349815</v>
      </c>
      <c r="N72" s="34">
        <f t="shared" si="43"/>
        <v>16.519572953736652</v>
      </c>
      <c r="O72" s="4"/>
      <c r="Q72" s="30" t="s">
        <v>69</v>
      </c>
      <c r="R72" s="31">
        <f t="shared" si="33"/>
        <v>40566.502932626667</v>
      </c>
      <c r="S72" s="31">
        <f t="shared" si="34"/>
        <v>670141.30467349815</v>
      </c>
      <c r="T72" s="38">
        <f t="shared" si="35"/>
        <v>16.519572953736652</v>
      </c>
      <c r="U72" s="44">
        <v>0.57586384179742911</v>
      </c>
      <c r="V72" s="45">
        <f t="shared" si="48"/>
        <v>0.42413615820257089</v>
      </c>
      <c r="W72" s="31">
        <f t="shared" si="44"/>
        <v>385910.1462564221</v>
      </c>
      <c r="X72" s="31">
        <f>W72</f>
        <v>385910.1462564221</v>
      </c>
      <c r="Y72" s="38">
        <f t="shared" si="45"/>
        <v>9.513024745991693</v>
      </c>
      <c r="Z72" s="37">
        <f t="shared" si="46"/>
        <v>7.0065482077449595</v>
      </c>
    </row>
    <row r="73" spans="1:26" s="2" customFormat="1" ht="13.2" x14ac:dyDescent="0.25">
      <c r="B73" s="2" t="s">
        <v>70</v>
      </c>
      <c r="D73" s="25">
        <f>SUM(D54:D72)</f>
        <v>401810</v>
      </c>
      <c r="E73" s="25">
        <f>SUM(E54:E72)</f>
        <v>2596</v>
      </c>
    </row>
    <row r="77" spans="1:26" x14ac:dyDescent="0.25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x14ac:dyDescent="0.25">
      <c r="C78" s="53" t="s">
        <v>84</v>
      </c>
      <c r="D78" s="51">
        <v>0</v>
      </c>
      <c r="E78" s="52">
        <f>$N$4</f>
        <v>78.915917755698402</v>
      </c>
      <c r="F78" s="52">
        <f>$Y$4</f>
        <v>69.750557308091331</v>
      </c>
      <c r="G78" s="52">
        <f>E78-F78</f>
        <v>9.1653604476070711</v>
      </c>
    </row>
    <row r="79" spans="1:26" x14ac:dyDescent="0.25">
      <c r="C79" s="53" t="s">
        <v>85</v>
      </c>
      <c r="D79" s="51">
        <v>0</v>
      </c>
      <c r="E79" s="52">
        <f>$N$29</f>
        <v>83.022092351258863</v>
      </c>
      <c r="F79" s="52">
        <f>$Y$29</f>
        <v>72.496608139823167</v>
      </c>
      <c r="G79" s="52">
        <f t="shared" ref="G79:G80" si="50">E79-F79</f>
        <v>10.525484211435696</v>
      </c>
    </row>
    <row r="80" spans="1:26" x14ac:dyDescent="0.25">
      <c r="C80" s="53" t="s">
        <v>86</v>
      </c>
      <c r="D80" s="51">
        <v>0</v>
      </c>
      <c r="E80" s="52">
        <f>$N$54</f>
        <v>80.378808228155805</v>
      </c>
      <c r="F80" s="52">
        <f>$Y$54</f>
        <v>69.817171305118109</v>
      </c>
      <c r="G80" s="52">
        <f t="shared" si="50"/>
        <v>10.561636923037696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8B377-CBD6-DC40-9E8D-16491646C2AD}">
  <dimension ref="A1:Z80"/>
  <sheetViews>
    <sheetView topLeftCell="A54" workbookViewId="0">
      <selection activeCell="E29" sqref="E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58" t="s">
        <v>87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Q1" s="63" t="s">
        <v>90</v>
      </c>
      <c r="R1" s="64"/>
      <c r="S1" s="64"/>
      <c r="T1" s="64"/>
      <c r="U1" s="64"/>
      <c r="V1" s="64"/>
      <c r="W1" s="64"/>
      <c r="X1" s="64"/>
      <c r="Y1" s="64"/>
      <c r="Z1" s="65"/>
    </row>
    <row r="2" spans="1:26" s="9" customFormat="1" ht="35.549999999999997" customHeight="1" x14ac:dyDescent="0.25">
      <c r="A2" s="7"/>
      <c r="B2" s="59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6" t="s">
        <v>14</v>
      </c>
      <c r="S2" s="66"/>
      <c r="T2" s="66"/>
      <c r="U2" s="67" t="s">
        <v>15</v>
      </c>
      <c r="V2" s="67" t="s">
        <v>16</v>
      </c>
      <c r="W2" s="68" t="s">
        <v>17</v>
      </c>
      <c r="X2" s="68" t="s">
        <v>18</v>
      </c>
      <c r="Y2" s="69" t="s">
        <v>19</v>
      </c>
      <c r="Z2" s="69" t="s">
        <v>20</v>
      </c>
    </row>
    <row r="3" spans="1:26" s="10" customFormat="1" ht="23.25" customHeight="1" thickBot="1" x14ac:dyDescent="0.35">
      <c r="B3" s="60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7"/>
      <c r="V3" s="67"/>
      <c r="W3" s="68"/>
      <c r="X3" s="68"/>
      <c r="Y3" s="69"/>
      <c r="Z3" s="69"/>
    </row>
    <row r="4" spans="1:26" s="2" customFormat="1" x14ac:dyDescent="0.25">
      <c r="A4" s="2">
        <v>1</v>
      </c>
      <c r="B4" s="1">
        <v>0</v>
      </c>
      <c r="C4" s="1">
        <v>1</v>
      </c>
      <c r="D4">
        <v>1796</v>
      </c>
      <c r="E4">
        <v>12</v>
      </c>
      <c r="F4" s="3">
        <f>E4/D4</f>
        <v>6.6815144766146995E-3</v>
      </c>
      <c r="G4" s="2">
        <v>0.3</v>
      </c>
      <c r="H4" s="18">
        <f>C4*F4/(1+(1-G4)*C4*F4)</f>
        <v>6.6504101086233653E-3</v>
      </c>
      <c r="I4" s="18">
        <f>1-H4</f>
        <v>0.99334958989137667</v>
      </c>
      <c r="J4" s="41">
        <v>100000</v>
      </c>
      <c r="K4" s="20">
        <f>J4*H4</f>
        <v>665.04101086233652</v>
      </c>
      <c r="L4" s="20">
        <f>C4*(J5+G4*K4)</f>
        <v>99534.471292396367</v>
      </c>
      <c r="M4" s="5">
        <f t="shared" ref="M4:M20" si="0">L4+M5</f>
        <v>7892925.2989548808</v>
      </c>
      <c r="N4" s="32">
        <f>M4/J4</f>
        <v>78.929252989548814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99534.471292396367</v>
      </c>
      <c r="T4" s="35">
        <f t="shared" ref="T4:T22" si="3">N4</f>
        <v>78.929252989548814</v>
      </c>
      <c r="U4" s="42">
        <v>0.96680194174873568</v>
      </c>
      <c r="V4" s="43">
        <f>1-U4</f>
        <v>3.3198058251264317E-2</v>
      </c>
      <c r="W4" s="29">
        <f>S4*U4</f>
        <v>96230.120116422593</v>
      </c>
      <c r="X4" s="29">
        <f t="shared" ref="X4:X20" si="4">X5+W4</f>
        <v>6989746.9247604376</v>
      </c>
      <c r="Y4" s="40">
        <f>X4/R4</f>
        <v>69.897469247604377</v>
      </c>
      <c r="Z4" s="36">
        <f>T4-Y4</f>
        <v>9.0317837419444373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8235</v>
      </c>
      <c r="E5">
        <v>2</v>
      </c>
      <c r="F5" s="3">
        <f t="shared" ref="F5:F22" si="5">E5/D5</f>
        <v>2.4286581663630845E-4</v>
      </c>
      <c r="G5" s="2">
        <v>0.4</v>
      </c>
      <c r="H5" s="3">
        <f t="shared" ref="H5:H21" si="6">C5*F5/(1+(1-G5)*C5*F5)</f>
        <v>9.7089735187747288E-4</v>
      </c>
      <c r="I5" s="3">
        <f t="shared" ref="I5:I22" si="7">1-H5</f>
        <v>0.9990291026481225</v>
      </c>
      <c r="J5" s="5">
        <f>I4*J4</f>
        <v>99334.958989137667</v>
      </c>
      <c r="K5" s="5">
        <f t="shared" ref="K5:K22" si="8">J5*H5</f>
        <v>96.444048631411135</v>
      </c>
      <c r="L5" s="5">
        <f t="shared" ref="L5:L21" si="9">C5*(J6+G5*K5)</f>
        <v>397108.37023983529</v>
      </c>
      <c r="M5" s="5">
        <f t="shared" si="0"/>
        <v>7793390.8276624847</v>
      </c>
      <c r="N5" s="33">
        <f t="shared" ref="N5:N22" si="10">M5/J5</f>
        <v>78.455670661873398</v>
      </c>
      <c r="O5" s="4"/>
      <c r="Q5" s="27" t="s">
        <v>36</v>
      </c>
      <c r="R5" s="29">
        <f t="shared" si="1"/>
        <v>99334.958989137667</v>
      </c>
      <c r="S5" s="29">
        <f t="shared" si="2"/>
        <v>397108.37023983529</v>
      </c>
      <c r="T5" s="35">
        <f t="shared" si="3"/>
        <v>78.455670661873398</v>
      </c>
      <c r="U5" s="42">
        <v>0.96680194174873568</v>
      </c>
      <c r="V5" s="43">
        <f>1-U5</f>
        <v>3.3198058251264317E-2</v>
      </c>
      <c r="W5" s="29">
        <f t="shared" ref="W5:W22" si="11">S5*U5</f>
        <v>383925.14343254862</v>
      </c>
      <c r="X5" s="29">
        <f t="shared" si="4"/>
        <v>6893516.8046440147</v>
      </c>
      <c r="Y5" s="35">
        <f t="shared" ref="Y5:Y22" si="12">X5/R5</f>
        <v>69.39668445826635</v>
      </c>
      <c r="Z5" s="36">
        <f t="shared" ref="Z5:Z22" si="13">T5-Y5</f>
        <v>9.0589862036070485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11520</v>
      </c>
      <c r="E6">
        <v>3</v>
      </c>
      <c r="F6" s="3">
        <f t="shared" si="5"/>
        <v>2.6041666666666666E-4</v>
      </c>
      <c r="G6" s="2">
        <v>0.5</v>
      </c>
      <c r="H6" s="3">
        <f t="shared" si="6"/>
        <v>1.3012361743656472E-3</v>
      </c>
      <c r="I6" s="3">
        <f t="shared" si="7"/>
        <v>0.99869876382563438</v>
      </c>
      <c r="J6" s="5">
        <f t="shared" ref="J6:J22" si="14">I5*J5</f>
        <v>99238.514940506255</v>
      </c>
      <c r="K6" s="5">
        <f t="shared" si="8"/>
        <v>129.13274553091247</v>
      </c>
      <c r="L6" s="5">
        <f t="shared" si="9"/>
        <v>495869.74283870403</v>
      </c>
      <c r="M6" s="5">
        <f t="shared" si="0"/>
        <v>7396282.4574226495</v>
      </c>
      <c r="N6" s="33">
        <f t="shared" si="10"/>
        <v>74.530362146760666</v>
      </c>
      <c r="O6" s="4"/>
      <c r="Q6" s="27" t="s">
        <v>38</v>
      </c>
      <c r="R6" s="29">
        <f t="shared" si="1"/>
        <v>99238.514940506255</v>
      </c>
      <c r="S6" s="29">
        <f t="shared" si="2"/>
        <v>495869.74283870403</v>
      </c>
      <c r="T6" s="35">
        <f t="shared" si="3"/>
        <v>74.530362146760666</v>
      </c>
      <c r="U6" s="42">
        <v>0.96680194174873568</v>
      </c>
      <c r="V6" s="43">
        <f>1-U6</f>
        <v>3.3198058251264317E-2</v>
      </c>
      <c r="W6" s="29">
        <f t="shared" si="11"/>
        <v>479407.83023090527</v>
      </c>
      <c r="X6" s="29">
        <f t="shared" si="4"/>
        <v>6509591.6612114664</v>
      </c>
      <c r="Y6" s="35">
        <f t="shared" si="12"/>
        <v>65.595415903935915</v>
      </c>
      <c r="Z6" s="36">
        <f t="shared" si="13"/>
        <v>8.9349462428247506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11891</v>
      </c>
      <c r="E7">
        <v>5</v>
      </c>
      <c r="F7" s="3">
        <f t="shared" si="5"/>
        <v>4.2048608191068876E-4</v>
      </c>
      <c r="G7" s="2">
        <v>0.5</v>
      </c>
      <c r="H7" s="3">
        <f t="shared" si="6"/>
        <v>2.1002226235981012E-3</v>
      </c>
      <c r="I7" s="3">
        <f t="shared" si="7"/>
        <v>0.9978997773764019</v>
      </c>
      <c r="J7" s="5">
        <f t="shared" si="14"/>
        <v>99109.382194975347</v>
      </c>
      <c r="K7" s="5">
        <f t="shared" si="8"/>
        <v>208.15176669671806</v>
      </c>
      <c r="L7" s="5">
        <f t="shared" si="9"/>
        <v>495026.53155813494</v>
      </c>
      <c r="M7" s="5">
        <f t="shared" si="0"/>
        <v>6900412.7145839455</v>
      </c>
      <c r="N7" s="33">
        <f t="shared" si="10"/>
        <v>69.624212781479557</v>
      </c>
      <c r="O7" s="4"/>
      <c r="Q7" s="27" t="s">
        <v>40</v>
      </c>
      <c r="R7" s="29">
        <f t="shared" si="1"/>
        <v>99109.382194975347</v>
      </c>
      <c r="S7" s="29">
        <f t="shared" si="2"/>
        <v>495026.53155813494</v>
      </c>
      <c r="T7" s="35">
        <f t="shared" si="3"/>
        <v>69.624212781479557</v>
      </c>
      <c r="U7" s="42">
        <v>0.96680194174873568</v>
      </c>
      <c r="V7" s="43">
        <f>1-U7</f>
        <v>3.3198058251264317E-2</v>
      </c>
      <c r="W7" s="29">
        <f t="shared" si="11"/>
        <v>478592.61192754662</v>
      </c>
      <c r="X7" s="29">
        <f t="shared" si="4"/>
        <v>6030183.8309805607</v>
      </c>
      <c r="Y7" s="35">
        <f t="shared" si="12"/>
        <v>60.843723343139551</v>
      </c>
      <c r="Z7" s="36">
        <f t="shared" si="13"/>
        <v>8.7804894383400054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12426</v>
      </c>
      <c r="E8">
        <v>13</v>
      </c>
      <c r="F8" s="3">
        <f t="shared" si="5"/>
        <v>1.0461934653146628E-3</v>
      </c>
      <c r="G8" s="2">
        <v>0.5</v>
      </c>
      <c r="H8" s="3">
        <f t="shared" si="6"/>
        <v>5.2173215074045832E-3</v>
      </c>
      <c r="I8" s="3">
        <f t="shared" si="7"/>
        <v>0.99478267849259538</v>
      </c>
      <c r="J8" s="5">
        <f t="shared" si="14"/>
        <v>98901.230428278635</v>
      </c>
      <c r="K8" s="5">
        <f t="shared" si="8"/>
        <v>515.99951662223475</v>
      </c>
      <c r="L8" s="5">
        <f t="shared" si="9"/>
        <v>493216.15334983752</v>
      </c>
      <c r="M8" s="5">
        <f t="shared" si="0"/>
        <v>6405386.1830258109</v>
      </c>
      <c r="N8" s="33">
        <f t="shared" si="10"/>
        <v>64.765485275442344</v>
      </c>
      <c r="O8" s="4"/>
      <c r="Q8" s="27" t="s">
        <v>42</v>
      </c>
      <c r="R8" s="29">
        <f t="shared" si="1"/>
        <v>98901.230428278635</v>
      </c>
      <c r="S8" s="29">
        <f t="shared" si="2"/>
        <v>493216.15334983752</v>
      </c>
      <c r="T8" s="35">
        <f t="shared" si="3"/>
        <v>64.765485275442344</v>
      </c>
      <c r="U8" s="42">
        <v>0.96680194174873568</v>
      </c>
      <c r="V8" s="43">
        <f>1-U8</f>
        <v>3.3198058251264317E-2</v>
      </c>
      <c r="W8" s="29">
        <f t="shared" si="11"/>
        <v>476842.33476046508</v>
      </c>
      <c r="X8" s="29">
        <f t="shared" si="4"/>
        <v>5551591.2190530142</v>
      </c>
      <c r="Y8" s="35">
        <f t="shared" si="12"/>
        <v>56.132681009251208</v>
      </c>
      <c r="Z8" s="36">
        <f t="shared" si="13"/>
        <v>8.6328042661911368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16876</v>
      </c>
      <c r="E9">
        <v>28</v>
      </c>
      <c r="F9" s="3">
        <f t="shared" si="5"/>
        <v>1.6591609386110452E-3</v>
      </c>
      <c r="G9" s="2">
        <v>0.5</v>
      </c>
      <c r="H9" s="3">
        <f t="shared" si="6"/>
        <v>8.2615366458161209E-3</v>
      </c>
      <c r="I9" s="3">
        <f t="shared" si="7"/>
        <v>0.99173846335418392</v>
      </c>
      <c r="J9" s="5">
        <f t="shared" si="14"/>
        <v>98385.230911656399</v>
      </c>
      <c r="K9" s="5">
        <f t="shared" si="8"/>
        <v>812.81319058373037</v>
      </c>
      <c r="L9" s="5">
        <f t="shared" si="9"/>
        <v>489894.12158182269</v>
      </c>
      <c r="M9" s="5">
        <f t="shared" si="0"/>
        <v>5912170.0296759736</v>
      </c>
      <c r="N9" s="33">
        <f t="shared" si="10"/>
        <v>60.092048114261395</v>
      </c>
      <c r="O9" s="4"/>
      <c r="Q9" s="27" t="s">
        <v>44</v>
      </c>
      <c r="R9" s="29">
        <f t="shared" si="1"/>
        <v>98385.230911656399</v>
      </c>
      <c r="S9" s="29">
        <f t="shared" si="2"/>
        <v>489894.12158182269</v>
      </c>
      <c r="T9" s="35">
        <f t="shared" si="3"/>
        <v>60.092048114261395</v>
      </c>
      <c r="U9" s="42">
        <v>0.9555940589531835</v>
      </c>
      <c r="V9" s="43">
        <f t="shared" ref="V9:V22" si="15">1-U9</f>
        <v>4.4405941046816499E-2</v>
      </c>
      <c r="W9" s="29">
        <f t="shared" si="11"/>
        <v>468139.9120996783</v>
      </c>
      <c r="X9" s="29">
        <f t="shared" si="4"/>
        <v>5074748.8842925495</v>
      </c>
      <c r="Y9" s="35">
        <f t="shared" si="12"/>
        <v>51.580393086126385</v>
      </c>
      <c r="Z9" s="36">
        <f t="shared" si="13"/>
        <v>8.5116550281350101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14647</v>
      </c>
      <c r="E10">
        <v>34</v>
      </c>
      <c r="F10" s="3">
        <f t="shared" si="5"/>
        <v>2.3212944630299718E-3</v>
      </c>
      <c r="G10" s="2">
        <v>0.5</v>
      </c>
      <c r="H10" s="3">
        <f t="shared" si="6"/>
        <v>1.1539505837632365E-2</v>
      </c>
      <c r="I10" s="3">
        <f t="shared" si="7"/>
        <v>0.98846049416236759</v>
      </c>
      <c r="J10" s="5">
        <f t="shared" si="14"/>
        <v>97572.417721072678</v>
      </c>
      <c r="K10" s="5">
        <f t="shared" si="8"/>
        <v>1125.9374838842218</v>
      </c>
      <c r="L10" s="5">
        <f t="shared" si="9"/>
        <v>485047.24489565287</v>
      </c>
      <c r="M10" s="5">
        <f t="shared" si="0"/>
        <v>5422275.9080941509</v>
      </c>
      <c r="N10" s="33">
        <f t="shared" si="10"/>
        <v>55.57181050483598</v>
      </c>
      <c r="O10" s="4"/>
      <c r="Q10" s="27" t="s">
        <v>46</v>
      </c>
      <c r="R10" s="29">
        <f t="shared" si="1"/>
        <v>97572.417721072678</v>
      </c>
      <c r="S10" s="29">
        <f t="shared" si="2"/>
        <v>485047.24489565287</v>
      </c>
      <c r="T10" s="35">
        <f t="shared" si="3"/>
        <v>55.57181050483598</v>
      </c>
      <c r="U10" s="42">
        <v>0.96363095511775332</v>
      </c>
      <c r="V10" s="43">
        <f t="shared" si="15"/>
        <v>3.6369044882246682E-2</v>
      </c>
      <c r="W10" s="29">
        <f t="shared" si="11"/>
        <v>467406.5398760328</v>
      </c>
      <c r="X10" s="29">
        <f t="shared" si="4"/>
        <v>4606608.9721928714</v>
      </c>
      <c r="Y10" s="35">
        <f t="shared" si="12"/>
        <v>47.212204840118297</v>
      </c>
      <c r="Z10" s="36">
        <f t="shared" si="13"/>
        <v>8.3596056647176837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14237</v>
      </c>
      <c r="E11">
        <v>46</v>
      </c>
      <c r="F11" s="3">
        <f t="shared" si="5"/>
        <v>3.2310177705977385E-3</v>
      </c>
      <c r="G11" s="2">
        <v>0.5</v>
      </c>
      <c r="H11" s="3">
        <f t="shared" si="6"/>
        <v>1.6025641025641024E-2</v>
      </c>
      <c r="I11" s="3">
        <f t="shared" si="7"/>
        <v>0.98397435897435903</v>
      </c>
      <c r="J11" s="5">
        <f t="shared" si="14"/>
        <v>96446.480237188458</v>
      </c>
      <c r="K11" s="5">
        <f t="shared" si="8"/>
        <v>1545.6166704677637</v>
      </c>
      <c r="L11" s="5">
        <f t="shared" si="9"/>
        <v>478368.35950977291</v>
      </c>
      <c r="M11" s="5">
        <f t="shared" si="0"/>
        <v>4937228.6631984981</v>
      </c>
      <c r="N11" s="33">
        <f t="shared" si="10"/>
        <v>51.19138252693611</v>
      </c>
      <c r="O11" s="4"/>
      <c r="Q11" s="27" t="s">
        <v>48</v>
      </c>
      <c r="R11" s="29">
        <f t="shared" si="1"/>
        <v>96446.480237188458</v>
      </c>
      <c r="S11" s="29">
        <f t="shared" si="2"/>
        <v>478368.35950977291</v>
      </c>
      <c r="T11" s="35">
        <f t="shared" si="3"/>
        <v>51.19138252693611</v>
      </c>
      <c r="U11" s="42">
        <v>0.96005435016735896</v>
      </c>
      <c r="V11" s="43">
        <f t="shared" si="15"/>
        <v>3.9945649832641039E-2</v>
      </c>
      <c r="W11" s="29">
        <f t="shared" si="11"/>
        <v>459259.62452978059</v>
      </c>
      <c r="X11" s="29">
        <f t="shared" si="4"/>
        <v>4139202.4323168388</v>
      </c>
      <c r="Y11" s="35">
        <f t="shared" si="12"/>
        <v>42.917091656817334</v>
      </c>
      <c r="Z11" s="36">
        <f t="shared" si="13"/>
        <v>8.2742908701187758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15319</v>
      </c>
      <c r="E12">
        <v>69</v>
      </c>
      <c r="F12" s="3">
        <f t="shared" si="5"/>
        <v>4.5042104576016708E-3</v>
      </c>
      <c r="G12" s="2">
        <v>0.5</v>
      </c>
      <c r="H12" s="3">
        <f t="shared" si="6"/>
        <v>2.2270277248813863E-2</v>
      </c>
      <c r="I12" s="3">
        <f t="shared" si="7"/>
        <v>0.97772972275118608</v>
      </c>
      <c r="J12" s="5">
        <f t="shared" si="14"/>
        <v>94900.863566720698</v>
      </c>
      <c r="K12" s="5">
        <f t="shared" si="8"/>
        <v>2113.4685427827285</v>
      </c>
      <c r="L12" s="5">
        <f t="shared" si="9"/>
        <v>469220.64647664665</v>
      </c>
      <c r="M12" s="5">
        <f t="shared" si="0"/>
        <v>4458860.3036887255</v>
      </c>
      <c r="N12" s="33">
        <f t="shared" si="10"/>
        <v>46.984401786332462</v>
      </c>
      <c r="O12" s="4"/>
      <c r="Q12" s="27" t="s">
        <v>50</v>
      </c>
      <c r="R12" s="29">
        <f t="shared" si="1"/>
        <v>94900.863566720698</v>
      </c>
      <c r="S12" s="29">
        <f t="shared" si="2"/>
        <v>469220.64647664665</v>
      </c>
      <c r="T12" s="35">
        <f t="shared" si="3"/>
        <v>46.984401786332462</v>
      </c>
      <c r="U12" s="42">
        <v>0.94127750867207383</v>
      </c>
      <c r="V12" s="43">
        <f t="shared" si="15"/>
        <v>5.8722491327926174E-2</v>
      </c>
      <c r="W12" s="29">
        <f t="shared" si="11"/>
        <v>441666.84113303787</v>
      </c>
      <c r="X12" s="29">
        <f t="shared" si="4"/>
        <v>3679942.8077870579</v>
      </c>
      <c r="Y12" s="35">
        <f t="shared" si="12"/>
        <v>38.776705179293224</v>
      </c>
      <c r="Z12" s="36">
        <f t="shared" si="13"/>
        <v>8.2076966070392388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16211</v>
      </c>
      <c r="E13">
        <v>107</v>
      </c>
      <c r="F13" s="3">
        <f t="shared" si="5"/>
        <v>6.6004564801677877E-3</v>
      </c>
      <c r="G13" s="2">
        <v>0.5</v>
      </c>
      <c r="H13" s="3">
        <f t="shared" si="6"/>
        <v>3.2466547319234158E-2</v>
      </c>
      <c r="I13" s="3">
        <f t="shared" si="7"/>
        <v>0.96753345268076585</v>
      </c>
      <c r="J13" s="5">
        <f t="shared" si="14"/>
        <v>92787.395023937963</v>
      </c>
      <c r="K13" s="5">
        <f t="shared" si="8"/>
        <v>3012.4863511731542</v>
      </c>
      <c r="L13" s="5">
        <f t="shared" si="9"/>
        <v>456405.75924175698</v>
      </c>
      <c r="M13" s="5">
        <f t="shared" si="0"/>
        <v>3989639.6572120786</v>
      </c>
      <c r="N13" s="33">
        <f t="shared" si="10"/>
        <v>42.997646999172709</v>
      </c>
      <c r="O13" s="4"/>
      <c r="Q13" s="27" t="s">
        <v>52</v>
      </c>
      <c r="R13" s="29">
        <f t="shared" si="1"/>
        <v>92787.395023937963</v>
      </c>
      <c r="S13" s="29">
        <f t="shared" si="2"/>
        <v>456405.75924175698</v>
      </c>
      <c r="T13" s="35">
        <f t="shared" si="3"/>
        <v>42.997646999172709</v>
      </c>
      <c r="U13" s="42">
        <v>0.95386474178345915</v>
      </c>
      <c r="V13" s="43">
        <f t="shared" si="15"/>
        <v>4.6135258216540853E-2</v>
      </c>
      <c r="W13" s="29">
        <f t="shared" si="11"/>
        <v>435349.36168762215</v>
      </c>
      <c r="X13" s="29">
        <f t="shared" si="4"/>
        <v>3238275.9666540199</v>
      </c>
      <c r="Y13" s="35">
        <f t="shared" si="12"/>
        <v>34.899955600850589</v>
      </c>
      <c r="Z13" s="36">
        <f t="shared" si="13"/>
        <v>8.0976913983221195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16664</v>
      </c>
      <c r="E14">
        <v>126</v>
      </c>
      <c r="F14" s="3">
        <f t="shared" si="5"/>
        <v>7.561209793566971E-3</v>
      </c>
      <c r="G14" s="2">
        <v>0.5</v>
      </c>
      <c r="H14" s="3">
        <f t="shared" si="6"/>
        <v>3.7104658696036283E-2</v>
      </c>
      <c r="I14" s="3">
        <f t="shared" si="7"/>
        <v>0.9628953413039637</v>
      </c>
      <c r="J14" s="5">
        <f t="shared" si="14"/>
        <v>89774.90867276481</v>
      </c>
      <c r="K14" s="5">
        <f t="shared" si="8"/>
        <v>3331.0673457707658</v>
      </c>
      <c r="L14" s="5">
        <f t="shared" si="9"/>
        <v>440546.87499939709</v>
      </c>
      <c r="M14" s="5">
        <f t="shared" si="0"/>
        <v>3533233.8979703216</v>
      </c>
      <c r="N14" s="33">
        <f t="shared" si="10"/>
        <v>39.356585823430706</v>
      </c>
      <c r="O14" s="4"/>
      <c r="Q14" s="27" t="s">
        <v>54</v>
      </c>
      <c r="R14" s="29">
        <f t="shared" si="1"/>
        <v>89774.90867276481</v>
      </c>
      <c r="S14" s="29">
        <f t="shared" si="2"/>
        <v>440546.87499939709</v>
      </c>
      <c r="T14" s="35">
        <f t="shared" si="3"/>
        <v>39.356585823430706</v>
      </c>
      <c r="U14" s="42">
        <v>0.94210046609890041</v>
      </c>
      <c r="V14" s="43">
        <f t="shared" si="15"/>
        <v>5.7899533901099587E-2</v>
      </c>
      <c r="W14" s="29">
        <f t="shared" si="11"/>
        <v>415039.41627534601</v>
      </c>
      <c r="X14" s="29">
        <f t="shared" si="4"/>
        <v>2802926.6049663979</v>
      </c>
      <c r="Y14" s="35">
        <f t="shared" si="12"/>
        <v>31.221714913498175</v>
      </c>
      <c r="Z14" s="36">
        <f t="shared" si="13"/>
        <v>8.1348709099325305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15022</v>
      </c>
      <c r="E15">
        <v>129</v>
      </c>
      <c r="F15" s="3">
        <f t="shared" si="5"/>
        <v>8.5874051391292769E-3</v>
      </c>
      <c r="G15" s="2">
        <v>0.5</v>
      </c>
      <c r="H15" s="3">
        <f t="shared" si="6"/>
        <v>4.2034605233145429E-2</v>
      </c>
      <c r="I15" s="3">
        <f t="shared" si="7"/>
        <v>0.95796539476685461</v>
      </c>
      <c r="J15" s="5">
        <f t="shared" si="14"/>
        <v>86443.841326994036</v>
      </c>
      <c r="K15" s="5">
        <f t="shared" si="8"/>
        <v>3633.6327450168565</v>
      </c>
      <c r="L15" s="5">
        <f t="shared" si="9"/>
        <v>423135.12477242807</v>
      </c>
      <c r="M15" s="5">
        <f t="shared" si="0"/>
        <v>3092687.0229709246</v>
      </c>
      <c r="N15" s="33">
        <f t="shared" si="10"/>
        <v>35.77683471136033</v>
      </c>
      <c r="O15" s="4"/>
      <c r="Q15" s="27" t="s">
        <v>56</v>
      </c>
      <c r="R15" s="29">
        <f t="shared" si="1"/>
        <v>86443.841326994036</v>
      </c>
      <c r="S15" s="29">
        <f t="shared" si="2"/>
        <v>423135.12477242807</v>
      </c>
      <c r="T15" s="35">
        <f t="shared" si="3"/>
        <v>35.77683471136033</v>
      </c>
      <c r="U15" s="42">
        <v>0.91645683631107144</v>
      </c>
      <c r="V15" s="43">
        <f t="shared" si="15"/>
        <v>8.3543163688928557E-2</v>
      </c>
      <c r="W15" s="29">
        <f t="shared" si="11"/>
        <v>387785.07778102992</v>
      </c>
      <c r="X15" s="29">
        <f t="shared" si="4"/>
        <v>2387887.1886910517</v>
      </c>
      <c r="Y15" s="35">
        <f t="shared" si="12"/>
        <v>27.623566375981721</v>
      </c>
      <c r="Z15" s="36">
        <f t="shared" si="13"/>
        <v>8.1532683353786091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12806</v>
      </c>
      <c r="E16">
        <v>142</v>
      </c>
      <c r="F16" s="3">
        <f t="shared" si="5"/>
        <v>1.1088552241136968E-2</v>
      </c>
      <c r="G16" s="2">
        <v>0.5</v>
      </c>
      <c r="H16" s="3">
        <f t="shared" si="6"/>
        <v>5.3947268444647062E-2</v>
      </c>
      <c r="I16" s="3">
        <f t="shared" si="7"/>
        <v>0.94605273155535297</v>
      </c>
      <c r="J16" s="5">
        <f t="shared" si="14"/>
        <v>82810.208581977189</v>
      </c>
      <c r="K16" s="5">
        <f t="shared" si="8"/>
        <v>4467.3845523291393</v>
      </c>
      <c r="L16" s="5">
        <f t="shared" si="9"/>
        <v>402882.58152906311</v>
      </c>
      <c r="M16" s="5">
        <f t="shared" si="0"/>
        <v>2669551.8981984966</v>
      </c>
      <c r="N16" s="33">
        <f t="shared" si="10"/>
        <v>32.236990389364841</v>
      </c>
      <c r="O16" s="4"/>
      <c r="Q16" s="27" t="s">
        <v>58</v>
      </c>
      <c r="R16" s="29">
        <f t="shared" si="1"/>
        <v>82810.208581977189</v>
      </c>
      <c r="S16" s="29">
        <f t="shared" si="2"/>
        <v>402882.58152906311</v>
      </c>
      <c r="T16" s="35">
        <f t="shared" si="3"/>
        <v>32.236990389364841</v>
      </c>
      <c r="U16" s="42">
        <v>0.8859396016463057</v>
      </c>
      <c r="V16" s="43">
        <f t="shared" si="15"/>
        <v>0.1140603983536943</v>
      </c>
      <c r="W16" s="29">
        <f t="shared" si="11"/>
        <v>356929.63379009347</v>
      </c>
      <c r="X16" s="29">
        <f t="shared" si="4"/>
        <v>2000102.1109100217</v>
      </c>
      <c r="Y16" s="35">
        <f t="shared" si="12"/>
        <v>24.152844741720937</v>
      </c>
      <c r="Z16" s="36">
        <f t="shared" si="13"/>
        <v>8.0841456476439042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9958</v>
      </c>
      <c r="E17">
        <v>146</v>
      </c>
      <c r="F17" s="3">
        <f t="shared" si="5"/>
        <v>1.4661578630247038E-2</v>
      </c>
      <c r="G17" s="2">
        <v>0.5</v>
      </c>
      <c r="H17" s="3">
        <f t="shared" si="6"/>
        <v>7.0715877167490074E-2</v>
      </c>
      <c r="I17" s="3">
        <f t="shared" si="7"/>
        <v>0.92928412283250994</v>
      </c>
      <c r="J17" s="5">
        <f t="shared" si="14"/>
        <v>78342.824029648051</v>
      </c>
      <c r="K17" s="5">
        <f t="shared" si="8"/>
        <v>5540.081521034881</v>
      </c>
      <c r="L17" s="5">
        <f t="shared" si="9"/>
        <v>377863.91634565307</v>
      </c>
      <c r="M17" s="5">
        <f t="shared" si="0"/>
        <v>2266669.3166694334</v>
      </c>
      <c r="N17" s="33">
        <f t="shared" si="10"/>
        <v>28.932698619743849</v>
      </c>
      <c r="O17" s="4"/>
      <c r="Q17" s="27" t="s">
        <v>60</v>
      </c>
      <c r="R17" s="29">
        <f t="shared" si="1"/>
        <v>78342.824029648051</v>
      </c>
      <c r="S17" s="29">
        <f t="shared" si="2"/>
        <v>377863.91634565307</v>
      </c>
      <c r="T17" s="35">
        <f t="shared" si="3"/>
        <v>28.932698619743849</v>
      </c>
      <c r="U17" s="42">
        <v>0.85631920960893304</v>
      </c>
      <c r="V17" s="43">
        <f t="shared" si="15"/>
        <v>0.14368079039106696</v>
      </c>
      <c r="W17" s="29">
        <f t="shared" si="11"/>
        <v>323572.13018484565</v>
      </c>
      <c r="X17" s="29">
        <f t="shared" si="4"/>
        <v>1643172.4771199282</v>
      </c>
      <c r="Y17" s="35">
        <f t="shared" si="12"/>
        <v>20.974128740854251</v>
      </c>
      <c r="Z17" s="36">
        <f t="shared" si="13"/>
        <v>7.9585698788895982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7426</v>
      </c>
      <c r="E18">
        <v>151</v>
      </c>
      <c r="F18" s="3">
        <f t="shared" si="5"/>
        <v>2.0333961755992457E-2</v>
      </c>
      <c r="G18" s="2">
        <v>0.5</v>
      </c>
      <c r="H18" s="3">
        <f t="shared" si="6"/>
        <v>9.6751457679246491E-2</v>
      </c>
      <c r="I18" s="3">
        <f t="shared" si="7"/>
        <v>0.90324854232075347</v>
      </c>
      <c r="J18" s="5">
        <f t="shared" si="14"/>
        <v>72802.74250861317</v>
      </c>
      <c r="K18" s="5">
        <f t="shared" si="8"/>
        <v>7043.771460755167</v>
      </c>
      <c r="L18" s="5">
        <f t="shared" si="9"/>
        <v>346404.28389117791</v>
      </c>
      <c r="M18" s="5">
        <f t="shared" si="0"/>
        <v>1888805.4003237803</v>
      </c>
      <c r="N18" s="33">
        <f t="shared" si="10"/>
        <v>25.944151761869669</v>
      </c>
      <c r="O18" s="4"/>
      <c r="Q18" s="27" t="s">
        <v>62</v>
      </c>
      <c r="R18" s="29">
        <f t="shared" si="1"/>
        <v>72802.74250861317</v>
      </c>
      <c r="S18" s="29">
        <f t="shared" si="2"/>
        <v>346404.28389117791</v>
      </c>
      <c r="T18" s="35">
        <f t="shared" si="3"/>
        <v>25.944151761869669</v>
      </c>
      <c r="U18" s="42">
        <v>0.77613843304153718</v>
      </c>
      <c r="V18" s="43">
        <f t="shared" si="15"/>
        <v>0.22386156695846282</v>
      </c>
      <c r="W18" s="29">
        <f t="shared" si="11"/>
        <v>268857.67809817463</v>
      </c>
      <c r="X18" s="29">
        <f t="shared" si="4"/>
        <v>1319600.3469350827</v>
      </c>
      <c r="Y18" s="35">
        <f t="shared" si="12"/>
        <v>18.125695563995588</v>
      </c>
      <c r="Z18" s="36">
        <f t="shared" si="13"/>
        <v>7.818456197874081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5415</v>
      </c>
      <c r="E19">
        <v>166</v>
      </c>
      <c r="F19" s="3">
        <f t="shared" si="5"/>
        <v>3.0655586334256694E-2</v>
      </c>
      <c r="G19" s="2">
        <v>0.5</v>
      </c>
      <c r="H19" s="3">
        <f t="shared" si="6"/>
        <v>0.14236706689536879</v>
      </c>
      <c r="I19" s="3">
        <f t="shared" si="7"/>
        <v>0.85763293310463118</v>
      </c>
      <c r="J19" s="5">
        <f t="shared" si="14"/>
        <v>65758.971047857995</v>
      </c>
      <c r="K19" s="5">
        <f t="shared" si="8"/>
        <v>9361.9118301410181</v>
      </c>
      <c r="L19" s="5">
        <f t="shared" si="9"/>
        <v>305390.07566393743</v>
      </c>
      <c r="M19" s="5">
        <f t="shared" si="0"/>
        <v>1542401.1164326023</v>
      </c>
      <c r="N19" s="33">
        <f t="shared" si="10"/>
        <v>23.455371820068098</v>
      </c>
      <c r="O19" s="4"/>
      <c r="Q19" s="27" t="s">
        <v>64</v>
      </c>
      <c r="R19" s="29">
        <f t="shared" si="1"/>
        <v>65758.971047857995</v>
      </c>
      <c r="S19" s="29">
        <f t="shared" si="2"/>
        <v>305390.07566393743</v>
      </c>
      <c r="T19" s="35">
        <f t="shared" si="3"/>
        <v>23.455371820068098</v>
      </c>
      <c r="U19" s="42">
        <v>0.73716277889453141</v>
      </c>
      <c r="V19" s="43">
        <f t="shared" si="15"/>
        <v>0.26283722110546859</v>
      </c>
      <c r="W19" s="29">
        <f t="shared" si="11"/>
        <v>225122.19682323933</v>
      </c>
      <c r="X19" s="29">
        <f t="shared" si="4"/>
        <v>1050742.6688369079</v>
      </c>
      <c r="Y19" s="35">
        <f t="shared" si="12"/>
        <v>15.97869693052526</v>
      </c>
      <c r="Z19" s="36">
        <f t="shared" si="13"/>
        <v>7.4766748895428385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3486</v>
      </c>
      <c r="E20">
        <v>154</v>
      </c>
      <c r="F20" s="3">
        <f t="shared" si="5"/>
        <v>4.4176706827309238E-2</v>
      </c>
      <c r="G20" s="2">
        <v>0.5</v>
      </c>
      <c r="H20" s="3">
        <f t="shared" si="6"/>
        <v>0.19891500904159132</v>
      </c>
      <c r="I20" s="3">
        <f t="shared" si="7"/>
        <v>0.80108499095840868</v>
      </c>
      <c r="J20" s="5">
        <f t="shared" si="14"/>
        <v>56397.059217716975</v>
      </c>
      <c r="K20" s="5">
        <f t="shared" si="8"/>
        <v>11218.221544211334</v>
      </c>
      <c r="L20" s="5">
        <f t="shared" si="9"/>
        <v>253939.74222805657</v>
      </c>
      <c r="M20" s="5">
        <f t="shared" si="0"/>
        <v>1237011.0407686648</v>
      </c>
      <c r="N20" s="33">
        <f t="shared" si="10"/>
        <v>21.9339635421994</v>
      </c>
      <c r="O20" s="4"/>
      <c r="Q20" s="27" t="s">
        <v>66</v>
      </c>
      <c r="R20" s="29">
        <f t="shared" si="1"/>
        <v>56397.059217716975</v>
      </c>
      <c r="S20" s="29">
        <f t="shared" si="2"/>
        <v>253939.74222805657</v>
      </c>
      <c r="T20" s="35">
        <f t="shared" si="3"/>
        <v>21.9339635421994</v>
      </c>
      <c r="U20" s="42">
        <v>0.7271372759570951</v>
      </c>
      <c r="V20" s="43">
        <f t="shared" si="15"/>
        <v>0.2728627240429049</v>
      </c>
      <c r="W20" s="29">
        <f t="shared" si="11"/>
        <v>184649.05242095597</v>
      </c>
      <c r="X20" s="29">
        <f t="shared" si="4"/>
        <v>825620.47201366874</v>
      </c>
      <c r="Y20" s="35">
        <f t="shared" si="12"/>
        <v>14.639424173278568</v>
      </c>
      <c r="Z20" s="36">
        <f t="shared" si="13"/>
        <v>7.294539368920832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2225</v>
      </c>
      <c r="E21">
        <v>137</v>
      </c>
      <c r="F21" s="3">
        <f t="shared" si="5"/>
        <v>6.1573033707865168E-2</v>
      </c>
      <c r="G21" s="2">
        <v>0.5</v>
      </c>
      <c r="H21" s="3">
        <f t="shared" si="6"/>
        <v>0.26679649464459593</v>
      </c>
      <c r="I21" s="3">
        <f t="shared" si="7"/>
        <v>0.73320350535540402</v>
      </c>
      <c r="J21" s="5">
        <f t="shared" si="14"/>
        <v>45178.837673505644</v>
      </c>
      <c r="K21" s="5">
        <f t="shared" si="8"/>
        <v>12053.555523408517</v>
      </c>
      <c r="L21" s="5">
        <f t="shared" si="9"/>
        <v>195760.29955900693</v>
      </c>
      <c r="M21" s="5">
        <f>L21+M22</f>
        <v>983071.29854060826</v>
      </c>
      <c r="N21" s="33">
        <f t="shared" si="10"/>
        <v>21.759552683603314</v>
      </c>
      <c r="O21" s="4"/>
      <c r="Q21" s="27" t="s">
        <v>68</v>
      </c>
      <c r="R21" s="29">
        <f t="shared" si="1"/>
        <v>45178.837673505644</v>
      </c>
      <c r="S21" s="29">
        <f t="shared" si="2"/>
        <v>195760.29955900693</v>
      </c>
      <c r="T21" s="35">
        <f t="shared" si="3"/>
        <v>21.759552683603314</v>
      </c>
      <c r="U21" s="42">
        <v>0.68635947845240242</v>
      </c>
      <c r="V21" s="43">
        <f t="shared" si="15"/>
        <v>0.31364052154759758</v>
      </c>
      <c r="W21" s="29">
        <f t="shared" si="11"/>
        <v>134361.93710700606</v>
      </c>
      <c r="X21" s="29">
        <f>X22+W21</f>
        <v>640971.41959271277</v>
      </c>
      <c r="Y21" s="35">
        <f t="shared" si="12"/>
        <v>14.187426073792055</v>
      </c>
      <c r="Z21" s="36">
        <f t="shared" si="13"/>
        <v>7.5721266098112583</v>
      </c>
    </row>
    <row r="22" spans="1:26" s="2" customFormat="1" x14ac:dyDescent="0.25">
      <c r="A22" s="12">
        <v>19</v>
      </c>
      <c r="B22" s="13" t="s">
        <v>69</v>
      </c>
      <c r="C22" s="12"/>
      <c r="D22">
        <v>2353</v>
      </c>
      <c r="E22">
        <v>99</v>
      </c>
      <c r="F22" s="17">
        <f t="shared" si="5"/>
        <v>4.2073948151296219E-2</v>
      </c>
      <c r="G22" s="12"/>
      <c r="H22" s="17">
        <v>1</v>
      </c>
      <c r="I22" s="17">
        <f t="shared" si="7"/>
        <v>0</v>
      </c>
      <c r="J22" s="21">
        <f t="shared" si="14"/>
        <v>33125.282150097126</v>
      </c>
      <c r="K22" s="21">
        <f t="shared" si="8"/>
        <v>33125.282150097126</v>
      </c>
      <c r="L22" s="21">
        <f>K22/F22</f>
        <v>787310.99898160133</v>
      </c>
      <c r="M22" s="21">
        <f>L22</f>
        <v>787310.99898160133</v>
      </c>
      <c r="N22" s="34">
        <f t="shared" si="10"/>
        <v>23.767676767676765</v>
      </c>
      <c r="O22" s="4"/>
      <c r="Q22" s="30" t="s">
        <v>69</v>
      </c>
      <c r="R22" s="31">
        <f t="shared" si="1"/>
        <v>33125.282150097126</v>
      </c>
      <c r="S22" s="31">
        <f t="shared" si="2"/>
        <v>787310.99898160133</v>
      </c>
      <c r="T22" s="38">
        <f t="shared" si="3"/>
        <v>23.767676767676765</v>
      </c>
      <c r="U22" s="44">
        <v>0.64346806172022719</v>
      </c>
      <c r="V22" s="45">
        <f t="shared" si="15"/>
        <v>0.35653193827977281</v>
      </c>
      <c r="W22" s="31">
        <f t="shared" si="11"/>
        <v>506609.48248570674</v>
      </c>
      <c r="X22" s="31">
        <f>W22</f>
        <v>506609.48248570674</v>
      </c>
      <c r="Y22" s="38">
        <f t="shared" si="12"/>
        <v>15.293740901289842</v>
      </c>
      <c r="Z22" s="37">
        <f t="shared" si="13"/>
        <v>8.4739358663869222</v>
      </c>
    </row>
    <row r="23" spans="1:26" s="2" customFormat="1" ht="13.2" x14ac:dyDescent="0.25">
      <c r="B23" s="2" t="s">
        <v>70</v>
      </c>
      <c r="D23" s="25">
        <f>SUM(D4:D22)</f>
        <v>198513</v>
      </c>
      <c r="E23" s="25">
        <f>SUM(E4:E22)</f>
        <v>1569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1" t="s">
        <v>88</v>
      </c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Q26" s="63" t="s">
        <v>91</v>
      </c>
      <c r="R26" s="64"/>
      <c r="S26" s="64"/>
      <c r="T26" s="64"/>
      <c r="U26" s="64"/>
      <c r="V26" s="64"/>
      <c r="W26" s="64"/>
      <c r="X26" s="64"/>
      <c r="Y26" s="64"/>
      <c r="Z26" s="65"/>
    </row>
    <row r="27" spans="1:26" s="9" customFormat="1" ht="14.25" customHeight="1" x14ac:dyDescent="0.35">
      <c r="A27" s="7"/>
      <c r="B27" s="59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0" t="s">
        <v>14</v>
      </c>
      <c r="S27" s="70"/>
      <c r="T27" s="70"/>
      <c r="U27" s="67" t="s">
        <v>15</v>
      </c>
      <c r="V27" s="71" t="s">
        <v>16</v>
      </c>
      <c r="W27" s="72" t="s">
        <v>17</v>
      </c>
      <c r="X27" s="72" t="s">
        <v>18</v>
      </c>
      <c r="Y27" s="73" t="s">
        <v>19</v>
      </c>
      <c r="Z27" s="73" t="s">
        <v>20</v>
      </c>
    </row>
    <row r="28" spans="1:26" s="10" customFormat="1" ht="32.549999999999997" customHeight="1" thickBot="1" x14ac:dyDescent="0.35">
      <c r="B28" s="60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7"/>
      <c r="V28" s="71"/>
      <c r="W28" s="72"/>
      <c r="X28" s="72"/>
      <c r="Y28" s="73"/>
      <c r="Z28" s="73"/>
    </row>
    <row r="29" spans="1:26" s="2" customFormat="1" x14ac:dyDescent="0.25">
      <c r="A29" s="2">
        <v>1</v>
      </c>
      <c r="B29" s="1">
        <v>0</v>
      </c>
      <c r="C29" s="1">
        <v>1</v>
      </c>
      <c r="D29">
        <v>1765</v>
      </c>
      <c r="E29">
        <v>8</v>
      </c>
      <c r="F29" s="3">
        <f>E29/D29</f>
        <v>4.5325779036827192E-3</v>
      </c>
      <c r="G29" s="2">
        <v>0.3</v>
      </c>
      <c r="H29" s="18">
        <f>C29*F29/(1+(1-G29)*C29*F29)</f>
        <v>4.5182424037049588E-3</v>
      </c>
      <c r="I29" s="18">
        <f>1-H29</f>
        <v>0.99548175759629509</v>
      </c>
      <c r="J29" s="19">
        <v>100000</v>
      </c>
      <c r="K29" s="20">
        <f>J29*H29</f>
        <v>451.82424037049589</v>
      </c>
      <c r="L29" s="20">
        <f>C29*(J30+G29*K29)</f>
        <v>99683.72303174065</v>
      </c>
      <c r="M29" s="5">
        <f t="shared" ref="M29:M45" si="16">L29+M30</f>
        <v>8482760.9232520182</v>
      </c>
      <c r="N29" s="32">
        <f>M29/J29</f>
        <v>84.827609232520189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99683.72303174065</v>
      </c>
      <c r="T29" s="35">
        <f t="shared" ref="T29:T47" si="19">N29</f>
        <v>84.827609232520189</v>
      </c>
      <c r="U29" s="42">
        <v>0.95864674002964168</v>
      </c>
      <c r="V29" s="43">
        <f>1-U29</f>
        <v>4.1353259970358325E-2</v>
      </c>
      <c r="W29" s="29">
        <f>S29*U29</f>
        <v>95561.476118395876</v>
      </c>
      <c r="X29" s="29">
        <f t="shared" ref="X29:X45" si="20">X30+W29</f>
        <v>7357449.2137976401</v>
      </c>
      <c r="Y29" s="40">
        <f>X29/R29</f>
        <v>73.574492137976407</v>
      </c>
      <c r="Z29" s="36">
        <f>T29-Y29</f>
        <v>11.253117094543782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7791</v>
      </c>
      <c r="E30">
        <v>5</v>
      </c>
      <c r="F30" s="3">
        <f t="shared" ref="F30:F47" si="21">E30/D30</f>
        <v>6.4176614041843154E-4</v>
      </c>
      <c r="G30" s="2">
        <v>0.4</v>
      </c>
      <c r="H30" s="3">
        <f t="shared" ref="H30:H46" si="22">C30*F30/(1+(1-G30)*C30*F30)</f>
        <v>2.5631167499679613E-3</v>
      </c>
      <c r="I30" s="3">
        <f t="shared" ref="I30:I47" si="23">1-H30</f>
        <v>0.99743688325003199</v>
      </c>
      <c r="J30" s="5">
        <f>I29*J29</f>
        <v>99548.175759629507</v>
      </c>
      <c r="K30" s="5">
        <f t="shared" ref="K30:K47" si="24">J30*H30</f>
        <v>255.15359671826096</v>
      </c>
      <c r="L30" s="5">
        <f t="shared" ref="L30:L46" si="25">C30*(J31+G30*K30)</f>
        <v>397580.33440639416</v>
      </c>
      <c r="M30" s="5">
        <f t="shared" si="16"/>
        <v>8383077.2002202775</v>
      </c>
      <c r="N30" s="33">
        <f t="shared" ref="N30:N47" si="26">M30/J30</f>
        <v>84.211258882957125</v>
      </c>
      <c r="O30" s="4"/>
      <c r="Q30" s="27" t="s">
        <v>36</v>
      </c>
      <c r="R30" s="29">
        <f t="shared" si="17"/>
        <v>99548.175759629507</v>
      </c>
      <c r="S30" s="29">
        <f t="shared" si="18"/>
        <v>397580.33440639416</v>
      </c>
      <c r="T30" s="35">
        <f t="shared" si="19"/>
        <v>84.211258882957125</v>
      </c>
      <c r="U30" s="42">
        <v>0.95864674002964168</v>
      </c>
      <c r="V30" s="43">
        <f>1-U30</f>
        <v>4.1353259970358325E-2</v>
      </c>
      <c r="W30" s="29">
        <f t="shared" ref="W30:W47" si="27">S30*U30</f>
        <v>381139.09147858457</v>
      </c>
      <c r="X30" s="29">
        <f t="shared" si="20"/>
        <v>7261887.737679244</v>
      </c>
      <c r="Y30" s="35">
        <f t="shared" ref="Y30:Y47" si="28">X30/R30</f>
        <v>72.948476275586458</v>
      </c>
      <c r="Z30" s="36">
        <f t="shared" ref="Z30:Z47" si="29">T30-Y30</f>
        <v>11.262782607370667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11190</v>
      </c>
      <c r="E31"/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99293.022162911235</v>
      </c>
      <c r="K31" s="5">
        <f t="shared" si="24"/>
        <v>0</v>
      </c>
      <c r="L31" s="5">
        <f t="shared" si="25"/>
        <v>496465.11081455619</v>
      </c>
      <c r="M31" s="5">
        <f t="shared" si="16"/>
        <v>7985496.865813883</v>
      </c>
      <c r="N31" s="33">
        <f t="shared" si="26"/>
        <v>80.423545299205259</v>
      </c>
      <c r="O31" s="4"/>
      <c r="Q31" s="27" t="s">
        <v>38</v>
      </c>
      <c r="R31" s="29">
        <f t="shared" si="17"/>
        <v>99293.022162911235</v>
      </c>
      <c r="S31" s="29">
        <f t="shared" si="18"/>
        <v>496465.11081455619</v>
      </c>
      <c r="T31" s="35">
        <f t="shared" si="19"/>
        <v>80.423545299205259</v>
      </c>
      <c r="U31" s="42">
        <v>0.95864674002964168</v>
      </c>
      <c r="V31" s="43">
        <f>1-U31</f>
        <v>4.1353259970358325E-2</v>
      </c>
      <c r="W31" s="29">
        <f t="shared" si="27"/>
        <v>475934.66002082912</v>
      </c>
      <c r="X31" s="29">
        <f t="shared" si="20"/>
        <v>6880748.6462006597</v>
      </c>
      <c r="Y31" s="35">
        <f t="shared" si="28"/>
        <v>69.29740374818418</v>
      </c>
      <c r="Z31" s="36">
        <f t="shared" si="29"/>
        <v>11.126141551021078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11878</v>
      </c>
      <c r="E32">
        <v>3</v>
      </c>
      <c r="F32" s="3">
        <f t="shared" si="21"/>
        <v>2.5256777235224784E-4</v>
      </c>
      <c r="G32" s="2">
        <v>0.5</v>
      </c>
      <c r="H32" s="3">
        <f t="shared" si="22"/>
        <v>1.2620419839299989E-3</v>
      </c>
      <c r="I32" s="3">
        <f t="shared" si="23"/>
        <v>0.99873795801607002</v>
      </c>
      <c r="J32" s="5">
        <f t="shared" si="30"/>
        <v>99293.022162911235</v>
      </c>
      <c r="K32" s="5">
        <f t="shared" si="24"/>
        <v>125.31196268088584</v>
      </c>
      <c r="L32" s="5">
        <f t="shared" si="25"/>
        <v>496151.83090785396</v>
      </c>
      <c r="M32" s="5">
        <f t="shared" si="16"/>
        <v>7489031.7549993265</v>
      </c>
      <c r="N32" s="33">
        <f t="shared" si="26"/>
        <v>75.423545299205259</v>
      </c>
      <c r="O32" s="4"/>
      <c r="Q32" s="27" t="s">
        <v>40</v>
      </c>
      <c r="R32" s="29">
        <f t="shared" si="17"/>
        <v>99293.022162911235</v>
      </c>
      <c r="S32" s="29">
        <f t="shared" si="18"/>
        <v>496151.83090785396</v>
      </c>
      <c r="T32" s="35">
        <f t="shared" si="19"/>
        <v>75.423545299205259</v>
      </c>
      <c r="U32" s="42">
        <v>0.95864674002964168</v>
      </c>
      <c r="V32" s="43">
        <f>1-U32</f>
        <v>4.1353259970358325E-2</v>
      </c>
      <c r="W32" s="29">
        <f t="shared" si="27"/>
        <v>475634.33525955223</v>
      </c>
      <c r="X32" s="29">
        <f t="shared" si="20"/>
        <v>6404813.9861798305</v>
      </c>
      <c r="Y32" s="35">
        <f t="shared" si="28"/>
        <v>64.504170048035974</v>
      </c>
      <c r="Z32" s="36">
        <f t="shared" si="29"/>
        <v>10.919375251169285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12315</v>
      </c>
      <c r="E33">
        <v>7</v>
      </c>
      <c r="F33" s="3">
        <f t="shared" si="21"/>
        <v>5.6841250507511164E-4</v>
      </c>
      <c r="G33" s="2">
        <v>0.5</v>
      </c>
      <c r="H33" s="3">
        <f t="shared" si="22"/>
        <v>2.8380295965943643E-3</v>
      </c>
      <c r="I33" s="3">
        <f t="shared" si="23"/>
        <v>0.9971619704034056</v>
      </c>
      <c r="J33" s="5">
        <f t="shared" si="30"/>
        <v>99167.710200230344</v>
      </c>
      <c r="K33" s="5">
        <f t="shared" si="24"/>
        <v>281.44089657474655</v>
      </c>
      <c r="L33" s="5">
        <f t="shared" si="25"/>
        <v>495134.94875971484</v>
      </c>
      <c r="M33" s="5">
        <f t="shared" si="16"/>
        <v>6992879.9240914723</v>
      </c>
      <c r="N33" s="33">
        <f t="shared" si="26"/>
        <v>70.515694170734506</v>
      </c>
      <c r="O33" s="4"/>
      <c r="Q33" s="27" t="s">
        <v>42</v>
      </c>
      <c r="R33" s="29">
        <f t="shared" si="17"/>
        <v>99167.710200230344</v>
      </c>
      <c r="S33" s="29">
        <f t="shared" si="18"/>
        <v>495134.94875971484</v>
      </c>
      <c r="T33" s="35">
        <f t="shared" si="19"/>
        <v>70.515694170734506</v>
      </c>
      <c r="U33" s="42">
        <v>0.95864674002964168</v>
      </c>
      <c r="V33" s="43">
        <f>1-U33</f>
        <v>4.1353259970358325E-2</v>
      </c>
      <c r="W33" s="29">
        <f t="shared" si="27"/>
        <v>474659.5045032443</v>
      </c>
      <c r="X33" s="29">
        <f t="shared" si="20"/>
        <v>5929179.6509202784</v>
      </c>
      <c r="Y33" s="35">
        <f t="shared" si="28"/>
        <v>59.789417734347424</v>
      </c>
      <c r="Z33" s="36">
        <f t="shared" si="29"/>
        <v>10.726276436387082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14453</v>
      </c>
      <c r="E34">
        <v>11</v>
      </c>
      <c r="F34" s="3">
        <f t="shared" si="21"/>
        <v>7.6108766346087318E-4</v>
      </c>
      <c r="G34" s="2">
        <v>0.5</v>
      </c>
      <c r="H34" s="3">
        <f t="shared" si="22"/>
        <v>3.798211387728324E-3</v>
      </c>
      <c r="I34" s="3">
        <f t="shared" si="23"/>
        <v>0.99620178861227171</v>
      </c>
      <c r="J34" s="5">
        <f t="shared" si="30"/>
        <v>98886.269303655587</v>
      </c>
      <c r="K34" s="5">
        <f t="shared" si="24"/>
        <v>375.59095415911446</v>
      </c>
      <c r="L34" s="5">
        <f t="shared" si="25"/>
        <v>493492.36913288018</v>
      </c>
      <c r="M34" s="5">
        <f t="shared" si="16"/>
        <v>6497744.9753317572</v>
      </c>
      <c r="N34" s="33">
        <f t="shared" si="26"/>
        <v>65.709274109419269</v>
      </c>
      <c r="O34" s="4"/>
      <c r="Q34" s="27" t="s">
        <v>44</v>
      </c>
      <c r="R34" s="29">
        <f t="shared" si="17"/>
        <v>98886.269303655587</v>
      </c>
      <c r="S34" s="29">
        <f t="shared" si="18"/>
        <v>493492.36913288018</v>
      </c>
      <c r="T34" s="35">
        <f t="shared" si="19"/>
        <v>65.709274109419269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478283.04153430439</v>
      </c>
      <c r="X34" s="29">
        <f t="shared" si="20"/>
        <v>5454520.1464170339</v>
      </c>
      <c r="Y34" s="35">
        <f t="shared" si="28"/>
        <v>55.159530082660254</v>
      </c>
      <c r="Z34" s="36">
        <f t="shared" si="29"/>
        <v>10.549744026759015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14178</v>
      </c>
      <c r="E35">
        <v>11</v>
      </c>
      <c r="F35" s="3">
        <f t="shared" si="21"/>
        <v>7.7584990830864716E-4</v>
      </c>
      <c r="G35" s="2">
        <v>0.5</v>
      </c>
      <c r="H35" s="3">
        <f t="shared" si="22"/>
        <v>3.8717398190841572E-3</v>
      </c>
      <c r="I35" s="3">
        <f t="shared" si="23"/>
        <v>0.99612826018091583</v>
      </c>
      <c r="J35" s="5">
        <f t="shared" si="30"/>
        <v>98510.678349496477</v>
      </c>
      <c r="K35" s="5">
        <f t="shared" si="24"/>
        <v>381.40771597073712</v>
      </c>
      <c r="L35" s="5">
        <f t="shared" si="25"/>
        <v>491599.87245755555</v>
      </c>
      <c r="M35" s="5">
        <f t="shared" si="16"/>
        <v>6004252.6061988771</v>
      </c>
      <c r="N35" s="33">
        <f t="shared" si="26"/>
        <v>60.950271653769065</v>
      </c>
      <c r="O35" s="4"/>
      <c r="Q35" s="27" t="s">
        <v>46</v>
      </c>
      <c r="R35" s="29">
        <f t="shared" si="17"/>
        <v>98510.678349496477</v>
      </c>
      <c r="S35" s="29">
        <f t="shared" si="18"/>
        <v>491599.87245755555</v>
      </c>
      <c r="T35" s="35">
        <f t="shared" si="19"/>
        <v>60.950271653769065</v>
      </c>
      <c r="U35" s="42">
        <v>0.96192878092594225</v>
      </c>
      <c r="V35" s="43">
        <f t="shared" si="31"/>
        <v>3.8071219074057749E-2</v>
      </c>
      <c r="W35" s="29">
        <f t="shared" si="27"/>
        <v>472884.06601644511</v>
      </c>
      <c r="X35" s="29">
        <f t="shared" si="20"/>
        <v>4976237.1048827292</v>
      </c>
      <c r="Y35" s="35">
        <f t="shared" si="28"/>
        <v>50.514697373497121</v>
      </c>
      <c r="Z35" s="36">
        <f t="shared" si="29"/>
        <v>10.435574280271943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14169</v>
      </c>
      <c r="E36">
        <v>10</v>
      </c>
      <c r="F36" s="3">
        <f t="shared" si="21"/>
        <v>7.0576610911144051E-4</v>
      </c>
      <c r="G36" s="2">
        <v>0.5</v>
      </c>
      <c r="H36" s="3">
        <f t="shared" si="22"/>
        <v>3.5226151895166968E-3</v>
      </c>
      <c r="I36" s="3">
        <f t="shared" si="23"/>
        <v>0.99647738481048331</v>
      </c>
      <c r="J36" s="5">
        <f t="shared" si="30"/>
        <v>98129.270633525739</v>
      </c>
      <c r="K36" s="5">
        <f t="shared" si="24"/>
        <v>345.67165926985251</v>
      </c>
      <c r="L36" s="5">
        <f t="shared" si="25"/>
        <v>489782.17401945411</v>
      </c>
      <c r="M36" s="5">
        <f t="shared" si="16"/>
        <v>5512652.7337413216</v>
      </c>
      <c r="N36" s="33">
        <f t="shared" si="26"/>
        <v>56.177455494690399</v>
      </c>
      <c r="O36" s="4"/>
      <c r="Q36" s="27" t="s">
        <v>48</v>
      </c>
      <c r="R36" s="29">
        <f t="shared" si="17"/>
        <v>98129.270633525739</v>
      </c>
      <c r="S36" s="29">
        <f t="shared" si="18"/>
        <v>489782.17401945411</v>
      </c>
      <c r="T36" s="35">
        <f t="shared" si="19"/>
        <v>56.177455494690399</v>
      </c>
      <c r="U36" s="42">
        <v>0.95558309086652893</v>
      </c>
      <c r="V36" s="43">
        <f t="shared" si="31"/>
        <v>4.4416909133471072E-2</v>
      </c>
      <c r="W36" s="29">
        <f t="shared" si="27"/>
        <v>468027.56370083807</v>
      </c>
      <c r="X36" s="29">
        <f t="shared" si="20"/>
        <v>4503353.0388662843</v>
      </c>
      <c r="Y36" s="35">
        <f t="shared" si="28"/>
        <v>45.892046377115527</v>
      </c>
      <c r="Z36" s="36">
        <f t="shared" si="29"/>
        <v>10.285409117574872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16109</v>
      </c>
      <c r="E37">
        <v>26</v>
      </c>
      <c r="F37" s="3">
        <f t="shared" si="21"/>
        <v>1.614004593705382E-3</v>
      </c>
      <c r="G37" s="2">
        <v>0.5</v>
      </c>
      <c r="H37" s="3">
        <f t="shared" si="22"/>
        <v>8.0375911957462579E-3</v>
      </c>
      <c r="I37" s="3">
        <f t="shared" si="23"/>
        <v>0.99196240880425379</v>
      </c>
      <c r="J37" s="5">
        <f t="shared" si="30"/>
        <v>97783.598974255889</v>
      </c>
      <c r="K37" s="5">
        <f t="shared" si="24"/>
        <v>785.94459420386193</v>
      </c>
      <c r="L37" s="5">
        <f t="shared" si="25"/>
        <v>486953.13338576985</v>
      </c>
      <c r="M37" s="5">
        <f t="shared" si="16"/>
        <v>5022870.5597218676</v>
      </c>
      <c r="N37" s="33">
        <f t="shared" si="26"/>
        <v>51.367208943130336</v>
      </c>
      <c r="O37" s="4"/>
      <c r="Q37" s="27" t="s">
        <v>50</v>
      </c>
      <c r="R37" s="29">
        <f t="shared" si="17"/>
        <v>97783.598974255889</v>
      </c>
      <c r="S37" s="29">
        <f t="shared" si="18"/>
        <v>486953.13338576985</v>
      </c>
      <c r="T37" s="35">
        <f t="shared" si="19"/>
        <v>51.367208943130336</v>
      </c>
      <c r="U37" s="42">
        <v>0.95343645724036619</v>
      </c>
      <c r="V37" s="43">
        <f t="shared" si="31"/>
        <v>4.6563542759633814E-2</v>
      </c>
      <c r="W37" s="29">
        <f t="shared" si="27"/>
        <v>464278.87033742387</v>
      </c>
      <c r="X37" s="29">
        <f t="shared" si="20"/>
        <v>4035325.4751654458</v>
      </c>
      <c r="Y37" s="35">
        <f t="shared" si="28"/>
        <v>41.267917293858773</v>
      </c>
      <c r="Z37" s="36">
        <f t="shared" si="29"/>
        <v>10.099291649271564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17553</v>
      </c>
      <c r="E38">
        <v>30</v>
      </c>
      <c r="F38" s="3">
        <f t="shared" si="21"/>
        <v>1.7091095539224065E-3</v>
      </c>
      <c r="G38" s="2">
        <v>0.5</v>
      </c>
      <c r="H38" s="3">
        <f t="shared" si="22"/>
        <v>8.5091899251191292E-3</v>
      </c>
      <c r="I38" s="3">
        <f t="shared" si="23"/>
        <v>0.99149081007488082</v>
      </c>
      <c r="J38" s="5">
        <f t="shared" si="30"/>
        <v>96997.65438005203</v>
      </c>
      <c r="K38" s="5">
        <f t="shared" si="24"/>
        <v>825.37146341092614</v>
      </c>
      <c r="L38" s="5">
        <f t="shared" si="25"/>
        <v>482924.8432417328</v>
      </c>
      <c r="M38" s="5">
        <f t="shared" si="16"/>
        <v>4535917.4263360975</v>
      </c>
      <c r="N38" s="33">
        <f t="shared" si="26"/>
        <v>46.763166133519697</v>
      </c>
      <c r="O38" s="4"/>
      <c r="Q38" s="27" t="s">
        <v>52</v>
      </c>
      <c r="R38" s="29">
        <f t="shared" si="17"/>
        <v>96997.65438005203</v>
      </c>
      <c r="S38" s="29">
        <f t="shared" si="18"/>
        <v>482924.8432417328</v>
      </c>
      <c r="T38" s="35">
        <f t="shared" si="19"/>
        <v>46.763166133519697</v>
      </c>
      <c r="U38" s="42">
        <v>0.93748024841036759</v>
      </c>
      <c r="V38" s="43">
        <f t="shared" si="31"/>
        <v>6.2519751589632411E-2</v>
      </c>
      <c r="W38" s="29">
        <f t="shared" si="27"/>
        <v>452732.50200579752</v>
      </c>
      <c r="X38" s="29">
        <f t="shared" si="20"/>
        <v>3571046.604828022</v>
      </c>
      <c r="Y38" s="35">
        <f t="shared" si="28"/>
        <v>36.815803718676548</v>
      </c>
      <c r="Z38" s="36">
        <f t="shared" si="29"/>
        <v>9.9473624148431483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18475</v>
      </c>
      <c r="E39">
        <v>35</v>
      </c>
      <c r="F39" s="3">
        <f t="shared" si="21"/>
        <v>1.8944519621109607E-3</v>
      </c>
      <c r="G39" s="2">
        <v>0.5</v>
      </c>
      <c r="H39" s="3">
        <f t="shared" si="22"/>
        <v>9.427609427609427E-3</v>
      </c>
      <c r="I39" s="3">
        <f t="shared" si="23"/>
        <v>0.99057239057239055</v>
      </c>
      <c r="J39" s="5">
        <f t="shared" si="30"/>
        <v>96172.282916641096</v>
      </c>
      <c r="K39" s="5">
        <f t="shared" si="24"/>
        <v>906.6747210996466</v>
      </c>
      <c r="L39" s="5">
        <f t="shared" si="25"/>
        <v>478594.72778045631</v>
      </c>
      <c r="M39" s="5">
        <f t="shared" si="16"/>
        <v>4052992.5830943645</v>
      </c>
      <c r="N39" s="33">
        <f t="shared" si="26"/>
        <v>42.143042258936106</v>
      </c>
      <c r="O39" s="4"/>
      <c r="Q39" s="27" t="s">
        <v>54</v>
      </c>
      <c r="R39" s="29">
        <f t="shared" si="17"/>
        <v>96172.282916641096</v>
      </c>
      <c r="S39" s="29">
        <f t="shared" si="18"/>
        <v>478594.72778045631</v>
      </c>
      <c r="T39" s="35">
        <f t="shared" si="19"/>
        <v>42.143042258936106</v>
      </c>
      <c r="U39" s="42">
        <v>0.91788799906018037</v>
      </c>
      <c r="V39" s="43">
        <f t="shared" si="31"/>
        <v>8.2112000939819629E-2</v>
      </c>
      <c r="W39" s="29">
        <f t="shared" si="27"/>
        <v>439296.35704315477</v>
      </c>
      <c r="X39" s="29">
        <f t="shared" si="20"/>
        <v>3118314.1028222246</v>
      </c>
      <c r="Y39" s="35">
        <f t="shared" si="28"/>
        <v>32.424249568090993</v>
      </c>
      <c r="Z39" s="36">
        <f t="shared" si="29"/>
        <v>9.7187926908451132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17532</v>
      </c>
      <c r="E40">
        <v>67</v>
      </c>
      <c r="F40" s="3">
        <f t="shared" si="21"/>
        <v>3.8215833903718914E-3</v>
      </c>
      <c r="G40" s="2">
        <v>0.5</v>
      </c>
      <c r="H40" s="3">
        <f t="shared" si="22"/>
        <v>1.89270883358287E-2</v>
      </c>
      <c r="I40" s="3">
        <f t="shared" si="23"/>
        <v>0.98107291166417132</v>
      </c>
      <c r="J40" s="5">
        <f t="shared" si="30"/>
        <v>95265.608195541441</v>
      </c>
      <c r="K40" s="5">
        <f t="shared" si="24"/>
        <v>1803.1005816834595</v>
      </c>
      <c r="L40" s="5">
        <f t="shared" si="25"/>
        <v>471820.28952349856</v>
      </c>
      <c r="M40" s="5">
        <f t="shared" si="16"/>
        <v>3574397.8553139083</v>
      </c>
      <c r="N40" s="33">
        <f t="shared" si="26"/>
        <v>37.52033837832775</v>
      </c>
      <c r="O40" s="4"/>
      <c r="Q40" s="27" t="s">
        <v>56</v>
      </c>
      <c r="R40" s="29">
        <f t="shared" si="17"/>
        <v>95265.608195541441</v>
      </c>
      <c r="S40" s="29">
        <f t="shared" si="18"/>
        <v>471820.28952349856</v>
      </c>
      <c r="T40" s="35">
        <f t="shared" si="19"/>
        <v>37.52033837832775</v>
      </c>
      <c r="U40" s="42">
        <v>0.89571782863194893</v>
      </c>
      <c r="V40" s="43">
        <f t="shared" si="31"/>
        <v>0.10428217136805107</v>
      </c>
      <c r="W40" s="29">
        <f t="shared" si="27"/>
        <v>422617.84523648559</v>
      </c>
      <c r="X40" s="29">
        <f t="shared" si="20"/>
        <v>2679017.7457790701</v>
      </c>
      <c r="Y40" s="35">
        <f t="shared" si="28"/>
        <v>28.121562403508086</v>
      </c>
      <c r="Z40" s="36">
        <f t="shared" si="29"/>
        <v>9.3987759748196638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14719</v>
      </c>
      <c r="E41">
        <v>71</v>
      </c>
      <c r="F41" s="3">
        <f t="shared" si="21"/>
        <v>4.8236972620422586E-3</v>
      </c>
      <c r="G41" s="2">
        <v>0.5</v>
      </c>
      <c r="H41" s="3">
        <f t="shared" si="22"/>
        <v>2.3831101265397912E-2</v>
      </c>
      <c r="I41" s="3">
        <f t="shared" si="23"/>
        <v>0.97616889873460211</v>
      </c>
      <c r="J41" s="5">
        <f t="shared" si="30"/>
        <v>93462.50761385799</v>
      </c>
      <c r="K41" s="5">
        <f t="shared" si="24"/>
        <v>2227.3144834638733</v>
      </c>
      <c r="L41" s="5">
        <f t="shared" si="25"/>
        <v>461744.25186063035</v>
      </c>
      <c r="M41" s="5">
        <f t="shared" si="16"/>
        <v>3102577.5657904097</v>
      </c>
      <c r="N41" s="33">
        <f t="shared" si="26"/>
        <v>33.195958946541047</v>
      </c>
      <c r="O41" s="4"/>
      <c r="Q41" s="27" t="s">
        <v>58</v>
      </c>
      <c r="R41" s="29">
        <f t="shared" si="17"/>
        <v>93462.50761385799</v>
      </c>
      <c r="S41" s="29">
        <f t="shared" si="18"/>
        <v>461744.25186063035</v>
      </c>
      <c r="T41" s="35">
        <f t="shared" si="19"/>
        <v>33.195958946541047</v>
      </c>
      <c r="U41" s="42">
        <v>0.86473435856680392</v>
      </c>
      <c r="V41" s="43">
        <f t="shared" si="31"/>
        <v>0.13526564143319608</v>
      </c>
      <c r="W41" s="29">
        <f t="shared" si="27"/>
        <v>399286.11945461092</v>
      </c>
      <c r="X41" s="29">
        <f t="shared" si="20"/>
        <v>2256399.9005425842</v>
      </c>
      <c r="Y41" s="35">
        <f t="shared" si="28"/>
        <v>24.142300031847427</v>
      </c>
      <c r="Z41" s="36">
        <f t="shared" si="29"/>
        <v>9.0536589146936208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12180</v>
      </c>
      <c r="E42">
        <v>110</v>
      </c>
      <c r="F42" s="3">
        <f t="shared" si="21"/>
        <v>9.0311986863710995E-3</v>
      </c>
      <c r="G42" s="2">
        <v>0.5</v>
      </c>
      <c r="H42" s="3">
        <f t="shared" si="22"/>
        <v>4.415897230028102E-2</v>
      </c>
      <c r="I42" s="3">
        <f t="shared" si="23"/>
        <v>0.95584102769971901</v>
      </c>
      <c r="J42" s="5">
        <f t="shared" si="30"/>
        <v>91235.193130394124</v>
      </c>
      <c r="K42" s="5">
        <f t="shared" si="24"/>
        <v>4028.8523662558632</v>
      </c>
      <c r="L42" s="5">
        <f t="shared" si="25"/>
        <v>446103.83473633096</v>
      </c>
      <c r="M42" s="5">
        <f t="shared" si="16"/>
        <v>2640833.3139297795</v>
      </c>
      <c r="N42" s="33">
        <f t="shared" si="26"/>
        <v>28.945335931447833</v>
      </c>
      <c r="O42" s="4"/>
      <c r="Q42" s="27" t="s">
        <v>60</v>
      </c>
      <c r="R42" s="29">
        <f t="shared" si="17"/>
        <v>91235.193130394124</v>
      </c>
      <c r="S42" s="29">
        <f t="shared" si="18"/>
        <v>446103.83473633096</v>
      </c>
      <c r="T42" s="35">
        <f t="shared" si="19"/>
        <v>28.945335931447833</v>
      </c>
      <c r="U42" s="42">
        <v>0.81758889711164551</v>
      </c>
      <c r="V42" s="43">
        <f t="shared" si="31"/>
        <v>0.18241110288835449</v>
      </c>
      <c r="W42" s="29">
        <f t="shared" si="27"/>
        <v>364729.5422393526</v>
      </c>
      <c r="X42" s="29">
        <f t="shared" si="20"/>
        <v>1857113.7810879732</v>
      </c>
      <c r="Y42" s="35">
        <f t="shared" si="28"/>
        <v>20.355234831736151</v>
      </c>
      <c r="Z42" s="36">
        <f t="shared" si="29"/>
        <v>8.5901010997116813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9529</v>
      </c>
      <c r="E43">
        <v>100</v>
      </c>
      <c r="F43" s="3">
        <f t="shared" si="21"/>
        <v>1.04942806170637E-2</v>
      </c>
      <c r="G43" s="2">
        <v>0.5</v>
      </c>
      <c r="H43" s="3">
        <f t="shared" si="22"/>
        <v>5.1129972389814905E-2</v>
      </c>
      <c r="I43" s="3">
        <f t="shared" si="23"/>
        <v>0.94887002761018513</v>
      </c>
      <c r="J43" s="5">
        <f t="shared" si="30"/>
        <v>87206.340764138266</v>
      </c>
      <c r="K43" s="5">
        <f t="shared" si="24"/>
        <v>4458.8577954871798</v>
      </c>
      <c r="L43" s="5">
        <f t="shared" si="25"/>
        <v>424884.55933197343</v>
      </c>
      <c r="M43" s="5">
        <f t="shared" si="16"/>
        <v>2194729.4791934486</v>
      </c>
      <c r="N43" s="33">
        <f t="shared" si="26"/>
        <v>25.167086016479022</v>
      </c>
      <c r="O43" s="4"/>
      <c r="Q43" s="27" t="s">
        <v>62</v>
      </c>
      <c r="R43" s="29">
        <f t="shared" si="17"/>
        <v>87206.340764138266</v>
      </c>
      <c r="S43" s="29">
        <f t="shared" si="18"/>
        <v>424884.55933197343</v>
      </c>
      <c r="T43" s="35">
        <f t="shared" si="19"/>
        <v>25.167086016479022</v>
      </c>
      <c r="U43" s="42">
        <v>0.77888026534586052</v>
      </c>
      <c r="V43" s="43">
        <f t="shared" si="31"/>
        <v>0.22111973465413948</v>
      </c>
      <c r="W43" s="29">
        <f t="shared" si="27"/>
        <v>330934.19831384649</v>
      </c>
      <c r="X43" s="29">
        <f t="shared" si="20"/>
        <v>1492384.2388486206</v>
      </c>
      <c r="Y43" s="35">
        <f t="shared" si="28"/>
        <v>17.113253758519491</v>
      </c>
      <c r="Z43" s="36">
        <f t="shared" si="29"/>
        <v>8.0538322579595309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6717</v>
      </c>
      <c r="E44">
        <v>139</v>
      </c>
      <c r="F44" s="3">
        <f t="shared" si="21"/>
        <v>2.0693762096173886E-2</v>
      </c>
      <c r="G44" s="2">
        <v>0.5</v>
      </c>
      <c r="H44" s="3">
        <f t="shared" si="22"/>
        <v>9.837922004388136E-2</v>
      </c>
      <c r="I44" s="3">
        <f t="shared" si="23"/>
        <v>0.90162077995611867</v>
      </c>
      <c r="J44" s="5">
        <f t="shared" si="30"/>
        <v>82747.482968651093</v>
      </c>
      <c r="K44" s="5">
        <f t="shared" si="24"/>
        <v>8140.6328350502508</v>
      </c>
      <c r="L44" s="5">
        <f t="shared" si="25"/>
        <v>393385.8327556299</v>
      </c>
      <c r="M44" s="5">
        <f t="shared" si="16"/>
        <v>1769844.919861475</v>
      </c>
      <c r="N44" s="33">
        <f t="shared" si="26"/>
        <v>21.388504596955308</v>
      </c>
      <c r="O44" s="4"/>
      <c r="Q44" s="27" t="s">
        <v>64</v>
      </c>
      <c r="R44" s="29">
        <f t="shared" si="17"/>
        <v>82747.482968651093</v>
      </c>
      <c r="S44" s="29">
        <f t="shared" si="18"/>
        <v>393385.8327556299</v>
      </c>
      <c r="T44" s="35">
        <f t="shared" si="19"/>
        <v>21.388504596955308</v>
      </c>
      <c r="U44" s="42">
        <v>0.71980976748499381</v>
      </c>
      <c r="V44" s="43">
        <f t="shared" si="31"/>
        <v>0.28019023251500619</v>
      </c>
      <c r="W44" s="29">
        <f t="shared" si="27"/>
        <v>283162.96480772062</v>
      </c>
      <c r="X44" s="29">
        <f t="shared" si="20"/>
        <v>1161450.0405347741</v>
      </c>
      <c r="Y44" s="35">
        <f t="shared" si="28"/>
        <v>14.036076976199865</v>
      </c>
      <c r="Z44" s="36">
        <f t="shared" si="29"/>
        <v>7.3524276207554422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4180</v>
      </c>
      <c r="E45">
        <v>137</v>
      </c>
      <c r="F45" s="3">
        <f t="shared" si="21"/>
        <v>3.2775119617224881E-2</v>
      </c>
      <c r="G45" s="2">
        <v>0.5</v>
      </c>
      <c r="H45" s="3">
        <f t="shared" si="22"/>
        <v>0.15146489773355443</v>
      </c>
      <c r="I45" s="3">
        <f t="shared" si="23"/>
        <v>0.84853510226644557</v>
      </c>
      <c r="J45" s="5">
        <f t="shared" si="30"/>
        <v>74606.850133600848</v>
      </c>
      <c r="K45" s="5">
        <f t="shared" si="24"/>
        <v>11300.318925708474</v>
      </c>
      <c r="L45" s="5">
        <f t="shared" si="25"/>
        <v>344783.45335373306</v>
      </c>
      <c r="M45" s="5">
        <f t="shared" si="16"/>
        <v>1376459.0871058451</v>
      </c>
      <c r="N45" s="33">
        <f t="shared" si="26"/>
        <v>18.449500074604092</v>
      </c>
      <c r="O45" s="4"/>
      <c r="Q45" s="27" t="s">
        <v>66</v>
      </c>
      <c r="R45" s="29">
        <f t="shared" si="17"/>
        <v>74606.850133600848</v>
      </c>
      <c r="S45" s="29">
        <f t="shared" si="18"/>
        <v>344783.45335373306</v>
      </c>
      <c r="T45" s="35">
        <f t="shared" si="19"/>
        <v>18.449500074604092</v>
      </c>
      <c r="U45" s="42">
        <v>0.68480776711742686</v>
      </c>
      <c r="V45" s="43">
        <f t="shared" si="31"/>
        <v>0.31519223288257314</v>
      </c>
      <c r="W45" s="29">
        <f t="shared" si="27"/>
        <v>236110.38683020545</v>
      </c>
      <c r="X45" s="29">
        <f t="shared" si="20"/>
        <v>878287.07572705345</v>
      </c>
      <c r="Y45" s="35">
        <f t="shared" si="28"/>
        <v>11.772204216560235</v>
      </c>
      <c r="Z45" s="36">
        <f t="shared" si="29"/>
        <v>6.6772958580438573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2618</v>
      </c>
      <c r="E46">
        <v>133</v>
      </c>
      <c r="F46" s="3">
        <f t="shared" si="21"/>
        <v>5.0802139037433157E-2</v>
      </c>
      <c r="G46" s="2">
        <v>0.5</v>
      </c>
      <c r="H46" s="3">
        <f t="shared" si="22"/>
        <v>0.2253855278766311</v>
      </c>
      <c r="I46" s="3">
        <f t="shared" si="23"/>
        <v>0.77461447212336887</v>
      </c>
      <c r="J46" s="5">
        <f t="shared" si="30"/>
        <v>63306.531207892374</v>
      </c>
      <c r="K46" s="5">
        <f t="shared" si="24"/>
        <v>14268.375954329244</v>
      </c>
      <c r="L46" s="5">
        <f t="shared" si="25"/>
        <v>280861.71615363873</v>
      </c>
      <c r="M46" s="5">
        <f>L46+M47</f>
        <v>1031675.633752112</v>
      </c>
      <c r="N46" s="33">
        <f t="shared" si="26"/>
        <v>16.296511814305408</v>
      </c>
      <c r="O46" s="4"/>
      <c r="Q46" s="27" t="s">
        <v>68</v>
      </c>
      <c r="R46" s="29">
        <f t="shared" si="17"/>
        <v>63306.531207892374</v>
      </c>
      <c r="S46" s="29">
        <f t="shared" si="18"/>
        <v>280861.71615363873</v>
      </c>
      <c r="T46" s="35">
        <f t="shared" si="19"/>
        <v>16.296511814305408</v>
      </c>
      <c r="U46" s="42">
        <v>0.65629805890441617</v>
      </c>
      <c r="V46" s="43">
        <f t="shared" si="31"/>
        <v>0.34370194109558383</v>
      </c>
      <c r="W46" s="29">
        <f t="shared" si="27"/>
        <v>184328.99913219622</v>
      </c>
      <c r="X46" s="29">
        <f>X47+W46</f>
        <v>642176.68889684801</v>
      </c>
      <c r="Y46" s="35">
        <f t="shared" si="28"/>
        <v>10.143924752218746</v>
      </c>
      <c r="Z46" s="36">
        <f t="shared" si="29"/>
        <v>6.1525870620866616</v>
      </c>
    </row>
    <row r="47" spans="1:26" s="2" customFormat="1" x14ac:dyDescent="0.25">
      <c r="A47" s="12">
        <v>19</v>
      </c>
      <c r="B47" s="13" t="s">
        <v>69</v>
      </c>
      <c r="C47" s="12"/>
      <c r="D47">
        <v>2266</v>
      </c>
      <c r="E47">
        <v>148</v>
      </c>
      <c r="F47" s="17">
        <f t="shared" si="21"/>
        <v>6.5313327449249781E-2</v>
      </c>
      <c r="G47" s="12"/>
      <c r="H47" s="17">
        <v>1</v>
      </c>
      <c r="I47" s="17">
        <f t="shared" si="23"/>
        <v>0</v>
      </c>
      <c r="J47" s="21">
        <f t="shared" si="30"/>
        <v>49038.155253563127</v>
      </c>
      <c r="K47" s="21">
        <f t="shared" si="24"/>
        <v>49038.155253563127</v>
      </c>
      <c r="L47" s="21">
        <f>K47/F47</f>
        <v>750813.91759847326</v>
      </c>
      <c r="M47" s="21">
        <f>L47</f>
        <v>750813.91759847326</v>
      </c>
      <c r="N47" s="34">
        <f t="shared" si="26"/>
        <v>15.310810810810811</v>
      </c>
      <c r="O47" s="4"/>
      <c r="Q47" s="30" t="s">
        <v>69</v>
      </c>
      <c r="R47" s="31">
        <f t="shared" si="17"/>
        <v>49038.155253563127</v>
      </c>
      <c r="S47" s="31">
        <f t="shared" si="18"/>
        <v>750813.91759847326</v>
      </c>
      <c r="T47" s="38">
        <f t="shared" si="19"/>
        <v>15.310810810810811</v>
      </c>
      <c r="U47" s="44">
        <v>0.6098018151143324</v>
      </c>
      <c r="V47" s="45">
        <f t="shared" si="31"/>
        <v>0.3901981848856676</v>
      </c>
      <c r="W47" s="31">
        <f t="shared" si="27"/>
        <v>457847.68976465182</v>
      </c>
      <c r="X47" s="31">
        <f>W47</f>
        <v>457847.68976465182</v>
      </c>
      <c r="Y47" s="38">
        <f t="shared" si="28"/>
        <v>9.3365602233045752</v>
      </c>
      <c r="Z47" s="37">
        <f t="shared" si="29"/>
        <v>5.9742505875062353</v>
      </c>
    </row>
    <row r="48" spans="1:26" s="2" customFormat="1" ht="13.2" x14ac:dyDescent="0.25">
      <c r="B48" s="2" t="s">
        <v>70</v>
      </c>
      <c r="D48" s="25">
        <f>SUM(D29:D47)</f>
        <v>209617</v>
      </c>
      <c r="E48" s="25">
        <f>SUM(E29:E47)</f>
        <v>1051</v>
      </c>
    </row>
    <row r="51" spans="1:26" s="2" customFormat="1" ht="18" thickBot="1" x14ac:dyDescent="0.35">
      <c r="B51" s="62" t="s">
        <v>89</v>
      </c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Q51" s="63" t="s">
        <v>92</v>
      </c>
      <c r="R51" s="64"/>
      <c r="S51" s="64"/>
      <c r="T51" s="64"/>
      <c r="U51" s="64"/>
      <c r="V51" s="64"/>
      <c r="W51" s="64"/>
      <c r="X51" s="64"/>
      <c r="Y51" s="64"/>
      <c r="Z51" s="65"/>
    </row>
    <row r="52" spans="1:26" s="9" customFormat="1" ht="14.25" customHeight="1" x14ac:dyDescent="0.35">
      <c r="A52" s="7"/>
      <c r="B52" s="59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0" t="s">
        <v>14</v>
      </c>
      <c r="S52" s="70"/>
      <c r="T52" s="70"/>
      <c r="U52" s="67" t="s">
        <v>15</v>
      </c>
      <c r="V52" s="71" t="s">
        <v>16</v>
      </c>
      <c r="W52" s="72" t="s">
        <v>17</v>
      </c>
      <c r="X52" s="72" t="s">
        <v>18</v>
      </c>
      <c r="Y52" s="73" t="s">
        <v>19</v>
      </c>
      <c r="Z52" s="73" t="s">
        <v>20</v>
      </c>
    </row>
    <row r="53" spans="1:26" s="10" customFormat="1" ht="35.549999999999997" customHeight="1" thickBot="1" x14ac:dyDescent="0.35">
      <c r="B53" s="60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7"/>
      <c r="V53" s="71"/>
      <c r="W53" s="72"/>
      <c r="X53" s="72"/>
      <c r="Y53" s="73"/>
      <c r="Z53" s="73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3561</v>
      </c>
      <c r="E54" s="49">
        <f>E4+E29</f>
        <v>20</v>
      </c>
      <c r="F54" s="3">
        <f>E54/D54</f>
        <v>5.6163998876720021E-3</v>
      </c>
      <c r="G54" s="2">
        <v>0.3</v>
      </c>
      <c r="H54" s="18">
        <f>C54*F54/(1+(1-G54)*C54*F54)</f>
        <v>5.5944055944055944E-3</v>
      </c>
      <c r="I54" s="18">
        <f>1-H54</f>
        <v>0.9944055944055944</v>
      </c>
      <c r="J54" s="19">
        <v>100000</v>
      </c>
      <c r="K54" s="20">
        <f>J54*H54</f>
        <v>559.44055944055947</v>
      </c>
      <c r="L54" s="20">
        <f>C54*(J55+G54*K54)</f>
        <v>99608.391608391612</v>
      </c>
      <c r="M54" s="5">
        <f t="shared" ref="M54:M70" si="32">L54+M55</f>
        <v>8183719.6892398624</v>
      </c>
      <c r="N54" s="32">
        <f>M54/J54</f>
        <v>81.837196892398623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99608.391608391612</v>
      </c>
      <c r="T54" s="35">
        <f t="shared" ref="T54:T72" si="35">N54</f>
        <v>81.837196892398623</v>
      </c>
      <c r="U54" s="42">
        <v>0.96170886472285344</v>
      </c>
      <c r="V54" s="43">
        <f>1-U54</f>
        <v>3.829113527714656E-2</v>
      </c>
      <c r="W54" s="29">
        <f>S54*U54</f>
        <v>95794.273210575702</v>
      </c>
      <c r="X54" s="29">
        <f t="shared" ref="X54:X70" si="36">X55+W54</f>
        <v>7075548.5153282294</v>
      </c>
      <c r="Y54" s="40">
        <f>X54/R54</f>
        <v>70.755485153282294</v>
      </c>
      <c r="Z54" s="36">
        <f>T54-Y54</f>
        <v>11.081711739116329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16026</v>
      </c>
      <c r="E55" s="49">
        <f t="shared" si="37"/>
        <v>7</v>
      </c>
      <c r="F55" s="3">
        <f t="shared" ref="F55:F72" si="38">E55/D55</f>
        <v>4.3679021589916383E-4</v>
      </c>
      <c r="G55" s="2">
        <v>0.4</v>
      </c>
      <c r="H55" s="3">
        <f t="shared" ref="H55:H71" si="39">C55*F55/(1+(1-G55)*C55*F55)</f>
        <v>1.7453312389358465E-3</v>
      </c>
      <c r="I55" s="3">
        <f t="shared" ref="I55:I72" si="40">1-H55</f>
        <v>0.99825466876106417</v>
      </c>
      <c r="J55" s="5">
        <f>I54*J54</f>
        <v>99440.559440559446</v>
      </c>
      <c r="K55" s="5">
        <f t="shared" ref="K55:K72" si="41">J55*H55</f>
        <v>173.55671480886531</v>
      </c>
      <c r="L55" s="5">
        <f t="shared" ref="L55:L71" si="42">C55*(J56+G55*K55)</f>
        <v>397345.70164669654</v>
      </c>
      <c r="M55" s="5">
        <f t="shared" si="32"/>
        <v>8084111.2976314705</v>
      </c>
      <c r="N55" s="33">
        <f t="shared" ref="N55:N72" si="43">M55/J55</f>
        <v>81.295915299669488</v>
      </c>
      <c r="O55" s="4"/>
      <c r="Q55" s="27" t="s">
        <v>36</v>
      </c>
      <c r="R55" s="29">
        <f t="shared" si="33"/>
        <v>99440.559440559446</v>
      </c>
      <c r="S55" s="29">
        <f t="shared" si="34"/>
        <v>397345.70164669654</v>
      </c>
      <c r="T55" s="35">
        <f t="shared" si="35"/>
        <v>81.295915299669488</v>
      </c>
      <c r="U55" s="42">
        <v>0.96170886472285344</v>
      </c>
      <c r="V55" s="43">
        <f>1-U55</f>
        <v>3.829113527714656E-2</v>
      </c>
      <c r="W55" s="29">
        <f t="shared" ref="W55:W72" si="44">S55*U55</f>
        <v>382130.8836331502</v>
      </c>
      <c r="X55" s="29">
        <f t="shared" si="36"/>
        <v>6979754.2421176536</v>
      </c>
      <c r="Y55" s="35">
        <f t="shared" ref="Y55:Y72" si="45">X55/R55</f>
        <v>70.190214952378653</v>
      </c>
      <c r="Z55" s="36">
        <f t="shared" ref="Z55:Z72" si="46">T55-Y55</f>
        <v>11.105700347290835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22710</v>
      </c>
      <c r="E56" s="49">
        <f t="shared" si="37"/>
        <v>3</v>
      </c>
      <c r="F56" s="3">
        <f t="shared" si="38"/>
        <v>1.321003963011889E-4</v>
      </c>
      <c r="G56" s="2">
        <v>0.5</v>
      </c>
      <c r="H56" s="3">
        <f t="shared" si="39"/>
        <v>6.6028392208649722E-4</v>
      </c>
      <c r="I56" s="3">
        <f t="shared" si="40"/>
        <v>0.9993397160779135</v>
      </c>
      <c r="J56" s="5">
        <f t="shared" ref="J56:J72" si="47">I55*J55</f>
        <v>99267.002725750586</v>
      </c>
      <c r="K56" s="5">
        <f t="shared" si="41"/>
        <v>65.544405893529614</v>
      </c>
      <c r="L56" s="5">
        <f t="shared" si="42"/>
        <v>496171.15261401917</v>
      </c>
      <c r="M56" s="5">
        <f t="shared" si="32"/>
        <v>7686765.5959847737</v>
      </c>
      <c r="N56" s="33">
        <f t="shared" si="43"/>
        <v>77.435254262902916</v>
      </c>
      <c r="O56" s="4"/>
      <c r="Q56" s="27" t="s">
        <v>38</v>
      </c>
      <c r="R56" s="29">
        <f t="shared" si="33"/>
        <v>99267.002725750586</v>
      </c>
      <c r="S56" s="29">
        <f t="shared" si="34"/>
        <v>496171.15261401917</v>
      </c>
      <c r="T56" s="35">
        <f t="shared" si="35"/>
        <v>77.435254262902916</v>
      </c>
      <c r="U56" s="42">
        <v>0.96170886472285344</v>
      </c>
      <c r="V56" s="43">
        <f>1-U56</f>
        <v>3.829113527714656E-2</v>
      </c>
      <c r="W56" s="29">
        <f t="shared" si="44"/>
        <v>477172.19588865805</v>
      </c>
      <c r="X56" s="29">
        <f t="shared" si="36"/>
        <v>6597623.3584845038</v>
      </c>
      <c r="Y56" s="35">
        <f t="shared" si="45"/>
        <v>66.463408557948043</v>
      </c>
      <c r="Z56" s="36">
        <f t="shared" si="46"/>
        <v>10.971845704954873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23769</v>
      </c>
      <c r="E57" s="49">
        <f t="shared" si="37"/>
        <v>8</v>
      </c>
      <c r="F57" s="3">
        <f t="shared" si="38"/>
        <v>3.3657284698556945E-4</v>
      </c>
      <c r="G57" s="2">
        <v>0.5</v>
      </c>
      <c r="H57" s="3">
        <f t="shared" si="39"/>
        <v>1.6814494093908949E-3</v>
      </c>
      <c r="I57" s="3">
        <f t="shared" si="40"/>
        <v>0.99831855059060914</v>
      </c>
      <c r="J57" s="5">
        <f t="shared" si="47"/>
        <v>99201.458319857062</v>
      </c>
      <c r="K57" s="5">
        <f t="shared" si="41"/>
        <v>166.80223350263913</v>
      </c>
      <c r="L57" s="5">
        <f t="shared" si="42"/>
        <v>495590.28601552878</v>
      </c>
      <c r="M57" s="5">
        <f t="shared" si="32"/>
        <v>7190594.4433707548</v>
      </c>
      <c r="N57" s="33">
        <f t="shared" si="43"/>
        <v>72.484765497962641</v>
      </c>
      <c r="O57" s="4"/>
      <c r="Q57" s="27" t="s">
        <v>40</v>
      </c>
      <c r="R57" s="29">
        <f t="shared" si="33"/>
        <v>99201.458319857062</v>
      </c>
      <c r="S57" s="29">
        <f t="shared" si="34"/>
        <v>495590.28601552878</v>
      </c>
      <c r="T57" s="35">
        <f t="shared" si="35"/>
        <v>72.484765497962641</v>
      </c>
      <c r="U57" s="42">
        <v>0.96170886472285344</v>
      </c>
      <c r="V57" s="43">
        <f>1-U57</f>
        <v>3.829113527714656E-2</v>
      </c>
      <c r="W57" s="29">
        <f t="shared" si="44"/>
        <v>476613.57133166841</v>
      </c>
      <c r="X57" s="29">
        <f t="shared" si="36"/>
        <v>6120451.1625958458</v>
      </c>
      <c r="Y57" s="35">
        <f t="shared" si="45"/>
        <v>61.697189398784481</v>
      </c>
      <c r="Z57" s="36">
        <f t="shared" si="46"/>
        <v>10.78757609917816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24741</v>
      </c>
      <c r="E58" s="49">
        <f t="shared" si="37"/>
        <v>20</v>
      </c>
      <c r="F58" s="3">
        <f t="shared" si="38"/>
        <v>8.0837476253991353E-4</v>
      </c>
      <c r="G58" s="2">
        <v>0.5</v>
      </c>
      <c r="H58" s="3">
        <f t="shared" si="39"/>
        <v>4.0337219152111661E-3</v>
      </c>
      <c r="I58" s="3">
        <f t="shared" si="40"/>
        <v>0.99596627808478888</v>
      </c>
      <c r="J58" s="5">
        <f t="shared" si="47"/>
        <v>99034.656086354429</v>
      </c>
      <c r="K58" s="5">
        <f t="shared" si="41"/>
        <v>399.47826262092877</v>
      </c>
      <c r="L58" s="5">
        <f t="shared" si="42"/>
        <v>494174.58477521985</v>
      </c>
      <c r="M58" s="5">
        <f t="shared" si="32"/>
        <v>6695004.1573552256</v>
      </c>
      <c r="N58" s="33">
        <f t="shared" si="43"/>
        <v>67.602639539813595</v>
      </c>
      <c r="O58" s="4"/>
      <c r="Q58" s="27" t="s">
        <v>42</v>
      </c>
      <c r="R58" s="29">
        <f t="shared" si="33"/>
        <v>99034.656086354429</v>
      </c>
      <c r="S58" s="29">
        <f t="shared" si="34"/>
        <v>494174.58477521985</v>
      </c>
      <c r="T58" s="35">
        <f t="shared" si="35"/>
        <v>67.602639539813595</v>
      </c>
      <c r="U58" s="42">
        <v>0.96170886472285344</v>
      </c>
      <c r="V58" s="43">
        <f>1-U58</f>
        <v>3.829113527714656E-2</v>
      </c>
      <c r="W58" s="29">
        <f t="shared" si="44"/>
        <v>475252.07889906416</v>
      </c>
      <c r="X58" s="29">
        <f t="shared" si="36"/>
        <v>5643837.5912641771</v>
      </c>
      <c r="Y58" s="35">
        <f t="shared" si="45"/>
        <v>56.988511035399235</v>
      </c>
      <c r="Z58" s="36">
        <f t="shared" si="46"/>
        <v>10.61412850441436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31329</v>
      </c>
      <c r="E59" s="49">
        <f t="shared" si="37"/>
        <v>39</v>
      </c>
      <c r="F59" s="3">
        <f t="shared" si="38"/>
        <v>1.2448530115867088E-3</v>
      </c>
      <c r="G59" s="2">
        <v>0.5</v>
      </c>
      <c r="H59" s="3">
        <f t="shared" si="39"/>
        <v>6.2049544174502414E-3</v>
      </c>
      <c r="I59" s="3">
        <f t="shared" si="40"/>
        <v>0.99379504558254972</v>
      </c>
      <c r="J59" s="5">
        <f t="shared" si="47"/>
        <v>98635.177823733509</v>
      </c>
      <c r="K59" s="5">
        <f t="shared" si="41"/>
        <v>612.02678235336532</v>
      </c>
      <c r="L59" s="5">
        <f t="shared" si="42"/>
        <v>491645.82216278417</v>
      </c>
      <c r="M59" s="5">
        <f t="shared" si="32"/>
        <v>6200829.572580006</v>
      </c>
      <c r="N59" s="33">
        <f t="shared" si="43"/>
        <v>62.866309053157785</v>
      </c>
      <c r="O59" s="4"/>
      <c r="Q59" s="27" t="s">
        <v>44</v>
      </c>
      <c r="R59" s="29">
        <f t="shared" si="33"/>
        <v>98635.177823733509</v>
      </c>
      <c r="S59" s="29">
        <f t="shared" si="34"/>
        <v>491645.82216278417</v>
      </c>
      <c r="T59" s="35">
        <f t="shared" si="35"/>
        <v>62.866309053157785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473500.00531075534</v>
      </c>
      <c r="X59" s="29">
        <f t="shared" si="36"/>
        <v>5168585.512365113</v>
      </c>
      <c r="Y59" s="35">
        <f t="shared" si="45"/>
        <v>52.401036084728915</v>
      </c>
      <c r="Z59" s="36">
        <f t="shared" si="46"/>
        <v>10.46527296842887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28825</v>
      </c>
      <c r="E60" s="49">
        <f t="shared" si="37"/>
        <v>45</v>
      </c>
      <c r="F60" s="3">
        <f t="shared" si="38"/>
        <v>1.5611448395490026E-3</v>
      </c>
      <c r="G60" s="2">
        <v>0.5</v>
      </c>
      <c r="H60" s="3">
        <f t="shared" si="39"/>
        <v>7.7753779697624188E-3</v>
      </c>
      <c r="I60" s="3">
        <f t="shared" si="40"/>
        <v>0.99222462203023754</v>
      </c>
      <c r="J60" s="5">
        <f t="shared" si="47"/>
        <v>98023.151041380144</v>
      </c>
      <c r="K60" s="5">
        <f t="shared" si="41"/>
        <v>762.16704913384126</v>
      </c>
      <c r="L60" s="5">
        <f t="shared" si="42"/>
        <v>488210.33758406609</v>
      </c>
      <c r="M60" s="5">
        <f t="shared" si="32"/>
        <v>5709183.7504172213</v>
      </c>
      <c r="N60" s="33">
        <f t="shared" si="43"/>
        <v>58.243217951717433</v>
      </c>
      <c r="O60" s="4"/>
      <c r="Q60" s="27" t="s">
        <v>46</v>
      </c>
      <c r="R60" s="29">
        <f t="shared" si="33"/>
        <v>98023.151041380144</v>
      </c>
      <c r="S60" s="29">
        <f t="shared" si="34"/>
        <v>488210.33758406609</v>
      </c>
      <c r="T60" s="35">
        <f t="shared" si="35"/>
        <v>58.243217951717433</v>
      </c>
      <c r="U60" s="42">
        <v>0.95736753435116873</v>
      </c>
      <c r="V60" s="43">
        <f t="shared" si="48"/>
        <v>4.2632465648831275E-2</v>
      </c>
      <c r="W60" s="29">
        <f t="shared" si="44"/>
        <v>467396.72713760909</v>
      </c>
      <c r="X60" s="29">
        <f t="shared" si="36"/>
        <v>4695085.5070543578</v>
      </c>
      <c r="Y60" s="35">
        <f t="shared" si="45"/>
        <v>47.897720662666138</v>
      </c>
      <c r="Z60" s="36">
        <f t="shared" si="46"/>
        <v>10.345497289051295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28406</v>
      </c>
      <c r="E61" s="49">
        <f t="shared" si="37"/>
        <v>56</v>
      </c>
      <c r="F61" s="3">
        <f t="shared" si="38"/>
        <v>1.9714144898965009E-3</v>
      </c>
      <c r="G61" s="2">
        <v>0.5</v>
      </c>
      <c r="H61" s="3">
        <f t="shared" si="39"/>
        <v>9.8087297694948502E-3</v>
      </c>
      <c r="I61" s="3">
        <f t="shared" si="40"/>
        <v>0.99019127023050513</v>
      </c>
      <c r="J61" s="5">
        <f t="shared" si="47"/>
        <v>97260.9839922463</v>
      </c>
      <c r="K61" s="5">
        <f t="shared" si="41"/>
        <v>954.00670909510836</v>
      </c>
      <c r="L61" s="5">
        <f t="shared" si="42"/>
        <v>483919.9031884938</v>
      </c>
      <c r="M61" s="5">
        <f t="shared" si="32"/>
        <v>5220973.4128331551</v>
      </c>
      <c r="N61" s="33">
        <f t="shared" si="43"/>
        <v>53.680038989214566</v>
      </c>
      <c r="O61" s="4"/>
      <c r="Q61" s="27" t="s">
        <v>48</v>
      </c>
      <c r="R61" s="29">
        <f t="shared" si="33"/>
        <v>97260.9839922463</v>
      </c>
      <c r="S61" s="29">
        <f t="shared" si="34"/>
        <v>483919.9031884938</v>
      </c>
      <c r="T61" s="35">
        <f t="shared" si="35"/>
        <v>53.680038989214566</v>
      </c>
      <c r="U61" s="42">
        <v>0.95681081085376496</v>
      </c>
      <c r="V61" s="43">
        <f t="shared" si="48"/>
        <v>4.3189189146235041E-2</v>
      </c>
      <c r="W61" s="29">
        <f t="shared" si="44"/>
        <v>463019.79495805822</v>
      </c>
      <c r="X61" s="29">
        <f t="shared" si="36"/>
        <v>4227688.7799167484</v>
      </c>
      <c r="Y61" s="35">
        <f t="shared" si="45"/>
        <v>43.467468725730576</v>
      </c>
      <c r="Z61" s="36">
        <f t="shared" si="46"/>
        <v>10.21257026348399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31428</v>
      </c>
      <c r="E62" s="49">
        <f t="shared" si="37"/>
        <v>95</v>
      </c>
      <c r="F62" s="3">
        <f t="shared" si="38"/>
        <v>3.0227822324042255E-3</v>
      </c>
      <c r="G62" s="2">
        <v>0.5</v>
      </c>
      <c r="H62" s="3">
        <f t="shared" si="39"/>
        <v>1.5000552651939808E-2</v>
      </c>
      <c r="I62" s="3">
        <f t="shared" si="40"/>
        <v>0.98499944734806022</v>
      </c>
      <c r="J62" s="5">
        <f t="shared" si="47"/>
        <v>96306.977283151195</v>
      </c>
      <c r="K62" s="5">
        <f t="shared" si="41"/>
        <v>1444.6578834850804</v>
      </c>
      <c r="L62" s="5">
        <f t="shared" si="42"/>
        <v>477923.24170704326</v>
      </c>
      <c r="M62" s="5">
        <f t="shared" si="32"/>
        <v>4737053.5096446611</v>
      </c>
      <c r="N62" s="33">
        <f t="shared" si="43"/>
        <v>49.187023030712474</v>
      </c>
      <c r="O62" s="4"/>
      <c r="Q62" s="27" t="s">
        <v>50</v>
      </c>
      <c r="R62" s="29">
        <f t="shared" si="33"/>
        <v>96306.977283151195</v>
      </c>
      <c r="S62" s="29">
        <f t="shared" si="34"/>
        <v>477923.24170704326</v>
      </c>
      <c r="T62" s="35">
        <f t="shared" si="35"/>
        <v>49.187023030712474</v>
      </c>
      <c r="U62" s="42">
        <v>0.94800928093814252</v>
      </c>
      <c r="V62" s="43">
        <f t="shared" si="48"/>
        <v>5.1990719061857482E-2</v>
      </c>
      <c r="W62" s="29">
        <f t="shared" si="44"/>
        <v>453075.66871432017</v>
      </c>
      <c r="X62" s="29">
        <f t="shared" si="36"/>
        <v>3764668.9849586901</v>
      </c>
      <c r="Y62" s="35">
        <f t="shared" si="45"/>
        <v>39.090303643216046</v>
      </c>
      <c r="Z62" s="36">
        <f t="shared" si="46"/>
        <v>10.096719387496428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33764</v>
      </c>
      <c r="E63" s="49">
        <f t="shared" si="37"/>
        <v>137</v>
      </c>
      <c r="F63" s="3">
        <f t="shared" si="38"/>
        <v>4.0575761165738654E-3</v>
      </c>
      <c r="G63" s="2">
        <v>0.5</v>
      </c>
      <c r="H63" s="3">
        <f t="shared" si="39"/>
        <v>2.0084148182897686E-2</v>
      </c>
      <c r="I63" s="3">
        <f t="shared" si="40"/>
        <v>0.97991585181710228</v>
      </c>
      <c r="J63" s="5">
        <f t="shared" si="47"/>
        <v>94862.319399666114</v>
      </c>
      <c r="K63" s="5">
        <f t="shared" si="41"/>
        <v>1905.2288797962642</v>
      </c>
      <c r="L63" s="5">
        <f t="shared" si="42"/>
        <v>469548.52479883988</v>
      </c>
      <c r="M63" s="5">
        <f t="shared" si="32"/>
        <v>4259130.2679376174</v>
      </c>
      <c r="N63" s="33">
        <f t="shared" si="43"/>
        <v>44.898019518091267</v>
      </c>
      <c r="O63" s="4"/>
      <c r="Q63" s="27" t="s">
        <v>52</v>
      </c>
      <c r="R63" s="29">
        <f t="shared" si="33"/>
        <v>94862.319399666114</v>
      </c>
      <c r="S63" s="29">
        <f t="shared" si="34"/>
        <v>469548.52479883988</v>
      </c>
      <c r="T63" s="35">
        <f t="shared" si="35"/>
        <v>44.898019518091267</v>
      </c>
      <c r="U63" s="42">
        <v>0.94216194080535964</v>
      </c>
      <c r="V63" s="43">
        <f t="shared" si="48"/>
        <v>5.7838059194640357E-2</v>
      </c>
      <c r="W63" s="29">
        <f t="shared" si="44"/>
        <v>442390.74942676851</v>
      </c>
      <c r="X63" s="29">
        <f t="shared" si="36"/>
        <v>3311593.3162443698</v>
      </c>
      <c r="Y63" s="35">
        <f t="shared" si="45"/>
        <v>34.909470242786682</v>
      </c>
      <c r="Z63" s="36">
        <f t="shared" si="46"/>
        <v>9.9885492753045853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35139</v>
      </c>
      <c r="E64" s="49">
        <f t="shared" si="37"/>
        <v>161</v>
      </c>
      <c r="F64" s="3">
        <f t="shared" si="38"/>
        <v>4.5818036939013632E-3</v>
      </c>
      <c r="G64" s="2">
        <v>0.5</v>
      </c>
      <c r="H64" s="3">
        <f t="shared" si="39"/>
        <v>2.264957866156465E-2</v>
      </c>
      <c r="I64" s="3">
        <f t="shared" si="40"/>
        <v>0.9773504213384353</v>
      </c>
      <c r="J64" s="5">
        <f t="shared" si="47"/>
        <v>92957.090519869846</v>
      </c>
      <c r="K64" s="5">
        <f t="shared" si="41"/>
        <v>2105.4389338799779</v>
      </c>
      <c r="L64" s="5">
        <f t="shared" si="42"/>
        <v>459521.85526464926</v>
      </c>
      <c r="M64" s="5">
        <f t="shared" si="32"/>
        <v>3789581.7431387771</v>
      </c>
      <c r="N64" s="33">
        <f t="shared" si="43"/>
        <v>40.767000364848371</v>
      </c>
      <c r="O64" s="4"/>
      <c r="Q64" s="27" t="s">
        <v>54</v>
      </c>
      <c r="R64" s="29">
        <f t="shared" si="33"/>
        <v>92957.090519869846</v>
      </c>
      <c r="S64" s="29">
        <f t="shared" si="34"/>
        <v>459521.85526464926</v>
      </c>
      <c r="T64" s="35">
        <f t="shared" si="35"/>
        <v>40.767000364848371</v>
      </c>
      <c r="U64" s="42">
        <v>0.92489605986448908</v>
      </c>
      <c r="V64" s="43">
        <f t="shared" si="48"/>
        <v>7.5103940135510916E-2</v>
      </c>
      <c r="W64" s="29">
        <f t="shared" si="44"/>
        <v>425009.95335589413</v>
      </c>
      <c r="X64" s="29">
        <f t="shared" si="36"/>
        <v>2869202.5668176012</v>
      </c>
      <c r="Y64" s="35">
        <f t="shared" si="45"/>
        <v>30.865881782350975</v>
      </c>
      <c r="Z64" s="36">
        <f t="shared" si="46"/>
        <v>9.9011185824973964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32554</v>
      </c>
      <c r="E65" s="49">
        <f t="shared" si="37"/>
        <v>196</v>
      </c>
      <c r="F65" s="3">
        <f t="shared" si="38"/>
        <v>6.0207654973275177E-3</v>
      </c>
      <c r="G65" s="2">
        <v>0.5</v>
      </c>
      <c r="H65" s="3">
        <f t="shared" si="39"/>
        <v>2.9657426461687449E-2</v>
      </c>
      <c r="I65" s="3">
        <f t="shared" si="40"/>
        <v>0.97034257353831255</v>
      </c>
      <c r="J65" s="5">
        <f t="shared" si="47"/>
        <v>90851.651585989865</v>
      </c>
      <c r="K65" s="5">
        <f t="shared" si="41"/>
        <v>2694.4261758343441</v>
      </c>
      <c r="L65" s="5">
        <f t="shared" si="42"/>
        <v>447522.19249036344</v>
      </c>
      <c r="M65" s="5">
        <f t="shared" si="32"/>
        <v>3330059.8878741278</v>
      </c>
      <c r="N65" s="33">
        <f t="shared" si="43"/>
        <v>36.653817841960432</v>
      </c>
      <c r="O65" s="4"/>
      <c r="Q65" s="27" t="s">
        <v>56</v>
      </c>
      <c r="R65" s="29">
        <f t="shared" si="33"/>
        <v>90851.651585989865</v>
      </c>
      <c r="S65" s="29">
        <f t="shared" si="34"/>
        <v>447522.19249036344</v>
      </c>
      <c r="T65" s="35">
        <f t="shared" si="35"/>
        <v>36.653817841960432</v>
      </c>
      <c r="U65" s="42">
        <v>0.89970667843387275</v>
      </c>
      <c r="V65" s="43">
        <f t="shared" si="48"/>
        <v>0.10029332156612725</v>
      </c>
      <c r="W65" s="29">
        <f t="shared" si="44"/>
        <v>402638.7053309491</v>
      </c>
      <c r="X65" s="29">
        <f t="shared" si="36"/>
        <v>2444192.6134617073</v>
      </c>
      <c r="Y65" s="35">
        <f t="shared" si="45"/>
        <v>26.9031170132148</v>
      </c>
      <c r="Z65" s="36">
        <f t="shared" si="46"/>
        <v>9.7507008287456323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27525</v>
      </c>
      <c r="E66" s="49">
        <f t="shared" si="37"/>
        <v>213</v>
      </c>
      <c r="F66" s="3">
        <f t="shared" si="38"/>
        <v>7.7384196185286101E-3</v>
      </c>
      <c r="G66" s="2">
        <v>0.5</v>
      </c>
      <c r="H66" s="3">
        <f t="shared" si="39"/>
        <v>3.7957765303394814E-2</v>
      </c>
      <c r="I66" s="3">
        <f t="shared" si="40"/>
        <v>0.96204223469660521</v>
      </c>
      <c r="J66" s="5">
        <f t="shared" si="47"/>
        <v>88157.225410155515</v>
      </c>
      <c r="K66" s="5">
        <f t="shared" si="41"/>
        <v>3346.2512719171568</v>
      </c>
      <c r="L66" s="5">
        <f t="shared" si="42"/>
        <v>432420.49887098477</v>
      </c>
      <c r="M66" s="5">
        <f t="shared" si="32"/>
        <v>2882537.6953837643</v>
      </c>
      <c r="N66" s="33">
        <f t="shared" si="43"/>
        <v>32.697690767519354</v>
      </c>
      <c r="O66" s="4"/>
      <c r="Q66" s="27" t="s">
        <v>58</v>
      </c>
      <c r="R66" s="29">
        <f t="shared" si="33"/>
        <v>88157.225410155515</v>
      </c>
      <c r="S66" s="29">
        <f t="shared" si="34"/>
        <v>432420.49887098477</v>
      </c>
      <c r="T66" s="35">
        <f t="shared" si="35"/>
        <v>32.697690767519354</v>
      </c>
      <c r="U66" s="42">
        <v>0.86438699185239576</v>
      </c>
      <c r="V66" s="43">
        <f t="shared" si="48"/>
        <v>0.13561300814760424</v>
      </c>
      <c r="W66" s="29">
        <f t="shared" si="44"/>
        <v>373778.65423440281</v>
      </c>
      <c r="X66" s="29">
        <f t="shared" si="36"/>
        <v>2041553.908130758</v>
      </c>
      <c r="Y66" s="35">
        <f t="shared" si="45"/>
        <v>23.158100752744147</v>
      </c>
      <c r="Z66" s="36">
        <f t="shared" si="46"/>
        <v>9.5395900147752073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22138</v>
      </c>
      <c r="E67" s="49">
        <f t="shared" si="37"/>
        <v>256</v>
      </c>
      <c r="F67" s="3">
        <f t="shared" si="38"/>
        <v>1.1563826903966032E-2</v>
      </c>
      <c r="G67" s="2">
        <v>0.5</v>
      </c>
      <c r="H67" s="3">
        <f t="shared" si="39"/>
        <v>5.6194573711475987E-2</v>
      </c>
      <c r="I67" s="3">
        <f t="shared" si="40"/>
        <v>0.94380542628852404</v>
      </c>
      <c r="J67" s="5">
        <f t="shared" si="47"/>
        <v>84810.974138238365</v>
      </c>
      <c r="K67" s="5">
        <f t="shared" si="41"/>
        <v>4765.9165377533191</v>
      </c>
      <c r="L67" s="5">
        <f t="shared" si="42"/>
        <v>412140.07934680849</v>
      </c>
      <c r="M67" s="5">
        <f t="shared" si="32"/>
        <v>2450117.1965127797</v>
      </c>
      <c r="N67" s="33">
        <f t="shared" si="43"/>
        <v>28.889152865043037</v>
      </c>
      <c r="O67" s="4"/>
      <c r="Q67" s="27" t="s">
        <v>60</v>
      </c>
      <c r="R67" s="29">
        <f t="shared" si="33"/>
        <v>84810.974138238365</v>
      </c>
      <c r="S67" s="29">
        <f t="shared" si="34"/>
        <v>412140.07934680849</v>
      </c>
      <c r="T67" s="35">
        <f t="shared" si="35"/>
        <v>28.889152865043037</v>
      </c>
      <c r="U67" s="42">
        <v>0.82345390469096191</v>
      </c>
      <c r="V67" s="43">
        <f t="shared" si="48"/>
        <v>0.17654609530903809</v>
      </c>
      <c r="W67" s="29">
        <f t="shared" si="44"/>
        <v>339378.3576177723</v>
      </c>
      <c r="X67" s="29">
        <f t="shared" si="36"/>
        <v>1667775.2538963552</v>
      </c>
      <c r="Y67" s="35">
        <f t="shared" si="45"/>
        <v>19.664616175472183</v>
      </c>
      <c r="Z67" s="36">
        <f t="shared" si="46"/>
        <v>9.2245366895708543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16955</v>
      </c>
      <c r="E68" s="49">
        <f t="shared" si="37"/>
        <v>251</v>
      </c>
      <c r="F68" s="3">
        <f t="shared" si="38"/>
        <v>1.4803892657033324E-2</v>
      </c>
      <c r="G68" s="2">
        <v>0.5</v>
      </c>
      <c r="H68" s="3">
        <f t="shared" si="39"/>
        <v>7.1377790416607426E-2</v>
      </c>
      <c r="I68" s="3">
        <f t="shared" si="40"/>
        <v>0.92862220958339259</v>
      </c>
      <c r="J68" s="5">
        <f t="shared" si="47"/>
        <v>80045.057600485045</v>
      </c>
      <c r="K68" s="5">
        <f t="shared" si="41"/>
        <v>5713.4393452926906</v>
      </c>
      <c r="L68" s="5">
        <f t="shared" si="42"/>
        <v>385941.68963919347</v>
      </c>
      <c r="M68" s="5">
        <f t="shared" si="32"/>
        <v>2037977.1171659713</v>
      </c>
      <c r="N68" s="33">
        <f t="shared" si="43"/>
        <v>25.460374172478851</v>
      </c>
      <c r="O68" s="4"/>
      <c r="Q68" s="27" t="s">
        <v>62</v>
      </c>
      <c r="R68" s="29">
        <f t="shared" si="33"/>
        <v>80045.057600485045</v>
      </c>
      <c r="S68" s="29">
        <f t="shared" si="34"/>
        <v>385941.68963919347</v>
      </c>
      <c r="T68" s="35">
        <f t="shared" si="35"/>
        <v>25.460374172478851</v>
      </c>
      <c r="U68" s="42">
        <v>0.7557222850963411</v>
      </c>
      <c r="V68" s="43">
        <f t="shared" si="48"/>
        <v>0.2442777149036589</v>
      </c>
      <c r="W68" s="29">
        <f t="shared" si="44"/>
        <v>291664.73560807417</v>
      </c>
      <c r="X68" s="29">
        <f t="shared" si="36"/>
        <v>1328396.896278583</v>
      </c>
      <c r="Y68" s="35">
        <f t="shared" si="45"/>
        <v>16.595614221539812</v>
      </c>
      <c r="Z68" s="36">
        <f t="shared" si="46"/>
        <v>8.8647599509390389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12132</v>
      </c>
      <c r="E69" s="49">
        <f t="shared" si="37"/>
        <v>305</v>
      </c>
      <c r="F69" s="3">
        <f t="shared" si="38"/>
        <v>2.5140125288493242E-2</v>
      </c>
      <c r="G69" s="2">
        <v>0.5</v>
      </c>
      <c r="H69" s="3">
        <f t="shared" si="39"/>
        <v>0.11826747838225601</v>
      </c>
      <c r="I69" s="3">
        <f t="shared" si="40"/>
        <v>0.88173252161774396</v>
      </c>
      <c r="J69" s="5">
        <f t="shared" si="47"/>
        <v>74331.618255192356</v>
      </c>
      <c r="K69" s="5">
        <f t="shared" si="41"/>
        <v>8791.0130551140683</v>
      </c>
      <c r="L69" s="5">
        <f t="shared" si="42"/>
        <v>349680.55863817659</v>
      </c>
      <c r="M69" s="5">
        <f t="shared" si="32"/>
        <v>1652035.4275267778</v>
      </c>
      <c r="N69" s="33">
        <f t="shared" si="43"/>
        <v>22.225204647840108</v>
      </c>
      <c r="O69" s="4"/>
      <c r="Q69" s="27" t="s">
        <v>64</v>
      </c>
      <c r="R69" s="29">
        <f t="shared" si="33"/>
        <v>74331.618255192356</v>
      </c>
      <c r="S69" s="29">
        <f t="shared" si="34"/>
        <v>349680.55863817659</v>
      </c>
      <c r="T69" s="35">
        <f t="shared" si="35"/>
        <v>22.225204647840108</v>
      </c>
      <c r="U69" s="42">
        <v>0.69850988448397933</v>
      </c>
      <c r="V69" s="43">
        <f t="shared" si="48"/>
        <v>0.30149011551602067</v>
      </c>
      <c r="W69" s="29">
        <f t="shared" si="44"/>
        <v>244255.32662064608</v>
      </c>
      <c r="X69" s="29">
        <f t="shared" si="36"/>
        <v>1036732.1606705089</v>
      </c>
      <c r="Y69" s="35">
        <f t="shared" si="45"/>
        <v>13.947391231430496</v>
      </c>
      <c r="Z69" s="36">
        <f t="shared" si="46"/>
        <v>8.2778134164096127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7666</v>
      </c>
      <c r="E70" s="49">
        <f t="shared" si="37"/>
        <v>291</v>
      </c>
      <c r="F70" s="3">
        <f t="shared" si="38"/>
        <v>3.795982259326898E-2</v>
      </c>
      <c r="G70" s="2">
        <v>0.5</v>
      </c>
      <c r="H70" s="3">
        <f t="shared" si="39"/>
        <v>0.17334842437600523</v>
      </c>
      <c r="I70" s="3">
        <f t="shared" si="40"/>
        <v>0.82665157562399472</v>
      </c>
      <c r="J70" s="5">
        <f t="shared" si="47"/>
        <v>65540.60520007828</v>
      </c>
      <c r="K70" s="5">
        <f t="shared" si="41"/>
        <v>11361.360644083385</v>
      </c>
      <c r="L70" s="5">
        <f t="shared" si="42"/>
        <v>299299.6243901829</v>
      </c>
      <c r="M70" s="5">
        <f t="shared" si="32"/>
        <v>1302354.8688886012</v>
      </c>
      <c r="N70" s="33">
        <f t="shared" si="43"/>
        <v>19.870961900837706</v>
      </c>
      <c r="O70" s="4"/>
      <c r="Q70" s="27" t="s">
        <v>66</v>
      </c>
      <c r="R70" s="29">
        <f t="shared" si="33"/>
        <v>65540.60520007828</v>
      </c>
      <c r="S70" s="29">
        <f t="shared" si="34"/>
        <v>299299.6243901829</v>
      </c>
      <c r="T70" s="35">
        <f t="shared" si="35"/>
        <v>19.870961900837706</v>
      </c>
      <c r="U70" s="42">
        <v>0.67065690345363116</v>
      </c>
      <c r="V70" s="43">
        <f t="shared" si="48"/>
        <v>0.32934309654636884</v>
      </c>
      <c r="W70" s="29">
        <f t="shared" si="44"/>
        <v>200727.35929835498</v>
      </c>
      <c r="X70" s="29">
        <f t="shared" si="36"/>
        <v>792476.83404986281</v>
      </c>
      <c r="Y70" s="35">
        <f t="shared" si="45"/>
        <v>12.091387188608326</v>
      </c>
      <c r="Z70" s="36">
        <f t="shared" si="46"/>
        <v>7.7795747122293797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4843</v>
      </c>
      <c r="E71" s="49">
        <f t="shared" si="49"/>
        <v>270</v>
      </c>
      <c r="F71" s="3">
        <f t="shared" si="38"/>
        <v>5.5750567829857524E-2</v>
      </c>
      <c r="G71" s="2">
        <v>0.5</v>
      </c>
      <c r="H71" s="3">
        <f t="shared" si="39"/>
        <v>0.24465386009423701</v>
      </c>
      <c r="I71" s="3">
        <f t="shared" si="40"/>
        <v>0.75534613990576305</v>
      </c>
      <c r="J71" s="5">
        <f t="shared" si="47"/>
        <v>54179.24455599489</v>
      </c>
      <c r="K71" s="5">
        <f t="shared" si="41"/>
        <v>13255.161317613825</v>
      </c>
      <c r="L71" s="5">
        <f t="shared" si="42"/>
        <v>237758.31948593989</v>
      </c>
      <c r="M71" s="5">
        <f>L71+M72</f>
        <v>1003055.2444984183</v>
      </c>
      <c r="N71" s="33">
        <f t="shared" si="43"/>
        <v>18.513643974155986</v>
      </c>
      <c r="O71" s="4"/>
      <c r="Q71" s="27" t="s">
        <v>68</v>
      </c>
      <c r="R71" s="29">
        <f t="shared" si="33"/>
        <v>54179.24455599489</v>
      </c>
      <c r="S71" s="29">
        <f t="shared" si="34"/>
        <v>237758.31948593989</v>
      </c>
      <c r="T71" s="35">
        <f t="shared" si="35"/>
        <v>18.513643974155986</v>
      </c>
      <c r="U71" s="42">
        <v>0.63527807449444496</v>
      </c>
      <c r="V71" s="43">
        <f t="shared" si="48"/>
        <v>0.36472192550555504</v>
      </c>
      <c r="W71" s="29">
        <f t="shared" si="44"/>
        <v>151042.64739806298</v>
      </c>
      <c r="X71" s="29">
        <f>X72+W71</f>
        <v>591749.47475150786</v>
      </c>
      <c r="Y71" s="35">
        <f t="shared" si="45"/>
        <v>10.922069504677715</v>
      </c>
      <c r="Z71" s="36">
        <f t="shared" si="46"/>
        <v>7.591574469478271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4619</v>
      </c>
      <c r="E72" s="50">
        <f t="shared" si="49"/>
        <v>247</v>
      </c>
      <c r="F72" s="17">
        <f t="shared" si="38"/>
        <v>5.3474778090495778E-2</v>
      </c>
      <c r="G72" s="12"/>
      <c r="H72" s="17">
        <v>1</v>
      </c>
      <c r="I72" s="17">
        <f t="shared" si="40"/>
        <v>0</v>
      </c>
      <c r="J72" s="21">
        <f t="shared" si="47"/>
        <v>40924.08323838107</v>
      </c>
      <c r="K72" s="21">
        <f t="shared" si="41"/>
        <v>40924.08323838107</v>
      </c>
      <c r="L72" s="21">
        <f>K72/F72</f>
        <v>765296.92501247837</v>
      </c>
      <c r="M72" s="21">
        <f>L72</f>
        <v>765296.92501247837</v>
      </c>
      <c r="N72" s="34">
        <f t="shared" si="43"/>
        <v>18.700404858299596</v>
      </c>
      <c r="O72" s="4"/>
      <c r="Q72" s="30" t="s">
        <v>69</v>
      </c>
      <c r="R72" s="31">
        <f t="shared" si="33"/>
        <v>40924.08323838107</v>
      </c>
      <c r="S72" s="31">
        <f t="shared" si="34"/>
        <v>765296.92501247837</v>
      </c>
      <c r="T72" s="38">
        <f t="shared" si="35"/>
        <v>18.700404858299596</v>
      </c>
      <c r="U72" s="44">
        <v>0.57586384179742911</v>
      </c>
      <c r="V72" s="45">
        <f t="shared" si="48"/>
        <v>0.42413615820257089</v>
      </c>
      <c r="W72" s="31">
        <f t="shared" si="44"/>
        <v>440706.82735344482</v>
      </c>
      <c r="X72" s="31">
        <f>W72</f>
        <v>440706.82735344482</v>
      </c>
      <c r="Y72" s="38">
        <f t="shared" si="45"/>
        <v>10.768886984867713</v>
      </c>
      <c r="Z72" s="37">
        <f t="shared" si="46"/>
        <v>7.9315178734318827</v>
      </c>
    </row>
    <row r="73" spans="1:26" s="2" customFormat="1" ht="13.2" x14ac:dyDescent="0.25">
      <c r="B73" s="2" t="s">
        <v>70</v>
      </c>
      <c r="D73" s="25">
        <f>SUM(D54:D72)</f>
        <v>408130</v>
      </c>
      <c r="E73" s="25">
        <f>SUM(E54:E72)</f>
        <v>2620</v>
      </c>
    </row>
    <row r="77" spans="1:26" x14ac:dyDescent="0.25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x14ac:dyDescent="0.25">
      <c r="C78" s="53" t="s">
        <v>84</v>
      </c>
      <c r="D78" s="51">
        <v>0</v>
      </c>
      <c r="E78" s="52">
        <f>$N$4</f>
        <v>78.929252989548814</v>
      </c>
      <c r="F78" s="52">
        <f>$Y$4</f>
        <v>69.897469247604377</v>
      </c>
      <c r="G78" s="52">
        <f>E78-F78</f>
        <v>9.0317837419444373</v>
      </c>
    </row>
    <row r="79" spans="1:26" x14ac:dyDescent="0.25">
      <c r="C79" s="53" t="s">
        <v>85</v>
      </c>
      <c r="D79" s="51">
        <v>0</v>
      </c>
      <c r="E79" s="52">
        <f>$N$29</f>
        <v>84.827609232520189</v>
      </c>
      <c r="F79" s="52">
        <f>$Y$29</f>
        <v>73.574492137976407</v>
      </c>
      <c r="G79" s="52">
        <f t="shared" ref="G79:G80" si="50">E79-F79</f>
        <v>11.253117094543782</v>
      </c>
    </row>
    <row r="80" spans="1:26" x14ac:dyDescent="0.25">
      <c r="C80" s="53" t="s">
        <v>86</v>
      </c>
      <c r="D80" s="51">
        <v>0</v>
      </c>
      <c r="E80" s="52">
        <f>$N$54</f>
        <v>81.837196892398623</v>
      </c>
      <c r="F80" s="52">
        <f>$Y$54</f>
        <v>70.755485153282294</v>
      </c>
      <c r="G80" s="52">
        <f t="shared" si="50"/>
        <v>11.081711739116329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0BD52-6858-A14B-B143-4ED1FCC27442}">
  <dimension ref="A1:Z80"/>
  <sheetViews>
    <sheetView topLeftCell="A58" workbookViewId="0">
      <selection activeCell="G37" sqref="G3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58" t="s">
        <v>87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Q1" s="63" t="s">
        <v>90</v>
      </c>
      <c r="R1" s="64"/>
      <c r="S1" s="64"/>
      <c r="T1" s="64"/>
      <c r="U1" s="64"/>
      <c r="V1" s="64"/>
      <c r="W1" s="64"/>
      <c r="X1" s="64"/>
      <c r="Y1" s="64"/>
      <c r="Z1" s="65"/>
    </row>
    <row r="2" spans="1:26" s="9" customFormat="1" ht="35.549999999999997" customHeight="1" x14ac:dyDescent="0.25">
      <c r="A2" s="7"/>
      <c r="B2" s="59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6" t="s">
        <v>14</v>
      </c>
      <c r="S2" s="66"/>
      <c r="T2" s="66"/>
      <c r="U2" s="67" t="s">
        <v>15</v>
      </c>
      <c r="V2" s="67" t="s">
        <v>16</v>
      </c>
      <c r="W2" s="68" t="s">
        <v>17</v>
      </c>
      <c r="X2" s="68" t="s">
        <v>18</v>
      </c>
      <c r="Y2" s="69" t="s">
        <v>19</v>
      </c>
      <c r="Z2" s="69" t="s">
        <v>20</v>
      </c>
    </row>
    <row r="3" spans="1:26" s="10" customFormat="1" ht="23.25" customHeight="1" thickBot="1" x14ac:dyDescent="0.35">
      <c r="B3" s="60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7"/>
      <c r="V3" s="67"/>
      <c r="W3" s="68"/>
      <c r="X3" s="68"/>
      <c r="Y3" s="69"/>
      <c r="Z3" s="69"/>
    </row>
    <row r="4" spans="1:26" s="2" customFormat="1" x14ac:dyDescent="0.25">
      <c r="A4" s="2">
        <v>1</v>
      </c>
      <c r="B4" s="1">
        <v>0</v>
      </c>
      <c r="C4" s="1">
        <v>1</v>
      </c>
      <c r="D4">
        <v>1973</v>
      </c>
      <c r="E4">
        <v>16</v>
      </c>
      <c r="F4" s="3">
        <f>E4/D4</f>
        <v>8.109477952356817E-3</v>
      </c>
      <c r="G4" s="2">
        <v>0.3</v>
      </c>
      <c r="H4" s="18">
        <f>C4*F4/(1+(1-G4)*C4*F4)</f>
        <v>8.06370325572019E-3</v>
      </c>
      <c r="I4" s="18">
        <f>1-H4</f>
        <v>0.99193629674427986</v>
      </c>
      <c r="J4" s="41">
        <v>100000</v>
      </c>
      <c r="K4" s="20">
        <f>J4*H4</f>
        <v>806.37032557201906</v>
      </c>
      <c r="L4" s="20">
        <f>C4*(J5+G4*K4)</f>
        <v>99435.540772099586</v>
      </c>
      <c r="M4" s="5">
        <f t="shared" ref="M4:M20" si="0">L4+M5</f>
        <v>8041195.4466835354</v>
      </c>
      <c r="N4" s="32">
        <f>M4/J4</f>
        <v>80.411954466835354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99435.540772099586</v>
      </c>
      <c r="T4" s="35">
        <f t="shared" ref="T4:T22" si="3">N4</f>
        <v>80.411954466835354</v>
      </c>
      <c r="U4" s="42">
        <v>0.96680194174873568</v>
      </c>
      <c r="V4" s="43">
        <f>1-U4</f>
        <v>3.3198058251264317E-2</v>
      </c>
      <c r="W4" s="29">
        <f>S4*U4</f>
        <v>96134.473897301461</v>
      </c>
      <c r="X4" s="29">
        <f t="shared" ref="X4:X20" si="4">X5+W4</f>
        <v>7063761.769502149</v>
      </c>
      <c r="Y4" s="40">
        <f>X4/R4</f>
        <v>70.63761769502149</v>
      </c>
      <c r="Z4" s="36">
        <f>T4-Y4</f>
        <v>9.7743367718138643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8732</v>
      </c>
      <c r="E5">
        <v>1</v>
      </c>
      <c r="F5" s="3">
        <f t="shared" ref="F5:F22" si="5">E5/D5</f>
        <v>1.1452130096197893E-4</v>
      </c>
      <c r="G5" s="2">
        <v>0.4</v>
      </c>
      <c r="H5" s="3">
        <f t="shared" ref="H5:H21" si="6">C5*F5/(1+(1-G5)*C5*F5)</f>
        <v>4.5795933321121087E-4</v>
      </c>
      <c r="I5" s="3">
        <f t="shared" ref="I5:I22" si="7">1-H5</f>
        <v>0.99954204066678876</v>
      </c>
      <c r="J5" s="5">
        <f>I4*J4</f>
        <v>99193.629674427983</v>
      </c>
      <c r="K5" s="5">
        <f t="shared" ref="K5:K22" si="8">J5*H5</f>
        <v>45.426648504500818</v>
      </c>
      <c r="L5" s="5">
        <f t="shared" ref="L5:L21" si="9">C5*(J6+G5*K5)</f>
        <v>396665.49474130111</v>
      </c>
      <c r="M5" s="5">
        <f t="shared" si="0"/>
        <v>7941759.9059114354</v>
      </c>
      <c r="N5" s="33">
        <f t="shared" ref="N5:N22" si="10">M5/J5</f>
        <v>80.063204985821912</v>
      </c>
      <c r="O5" s="4"/>
      <c r="Q5" s="27" t="s">
        <v>36</v>
      </c>
      <c r="R5" s="29">
        <f t="shared" si="1"/>
        <v>99193.629674427983</v>
      </c>
      <c r="S5" s="29">
        <f t="shared" si="2"/>
        <v>396665.49474130111</v>
      </c>
      <c r="T5" s="35">
        <f t="shared" si="3"/>
        <v>80.063204985821912</v>
      </c>
      <c r="U5" s="42">
        <v>0.96680194174873568</v>
      </c>
      <c r="V5" s="43">
        <f>1-U5</f>
        <v>3.3198058251264317E-2</v>
      </c>
      <c r="W5" s="29">
        <f t="shared" ref="W5:W22" si="11">S5*U5</f>
        <v>383496.97054061282</v>
      </c>
      <c r="X5" s="29">
        <f t="shared" si="4"/>
        <v>6967627.2956048474</v>
      </c>
      <c r="Y5" s="35">
        <f t="shared" ref="Y5:Y22" si="12">X5/R5</f>
        <v>70.242689157296709</v>
      </c>
      <c r="Z5" s="36">
        <f t="shared" ref="Z5:Z22" si="13">T5-Y5</f>
        <v>9.8205158285252026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11752</v>
      </c>
      <c r="E6">
        <v>6</v>
      </c>
      <c r="F6" s="3">
        <f t="shared" si="5"/>
        <v>5.1055139550714769E-4</v>
      </c>
      <c r="G6" s="2">
        <v>0.5</v>
      </c>
      <c r="H6" s="3">
        <f t="shared" si="6"/>
        <v>2.5495028469448454E-3</v>
      </c>
      <c r="I6" s="3">
        <f t="shared" si="7"/>
        <v>0.99745049715305512</v>
      </c>
      <c r="J6" s="5">
        <f t="shared" ref="J6:J22" si="14">I5*J5</f>
        <v>99148.203025923474</v>
      </c>
      <c r="K6" s="5">
        <f t="shared" si="8"/>
        <v>252.77862588405742</v>
      </c>
      <c r="L6" s="5">
        <f t="shared" si="9"/>
        <v>495109.06856490718</v>
      </c>
      <c r="M6" s="5">
        <f t="shared" si="0"/>
        <v>7545094.4111701343</v>
      </c>
      <c r="N6" s="33">
        <f t="shared" si="10"/>
        <v>76.099154406231449</v>
      </c>
      <c r="O6" s="4"/>
      <c r="Q6" s="27" t="s">
        <v>38</v>
      </c>
      <c r="R6" s="29">
        <f t="shared" si="1"/>
        <v>99148.203025923474</v>
      </c>
      <c r="S6" s="29">
        <f t="shared" si="2"/>
        <v>495109.06856490718</v>
      </c>
      <c r="T6" s="35">
        <f t="shared" si="3"/>
        <v>76.099154406231449</v>
      </c>
      <c r="U6" s="42">
        <v>0.96680194174873568</v>
      </c>
      <c r="V6" s="43">
        <f>1-U6</f>
        <v>3.3198058251264317E-2</v>
      </c>
      <c r="W6" s="29">
        <f t="shared" si="11"/>
        <v>478672.4088659602</v>
      </c>
      <c r="X6" s="29">
        <f t="shared" si="4"/>
        <v>6584130.3250642344</v>
      </c>
      <c r="Y6" s="35">
        <f t="shared" si="12"/>
        <v>66.406955689784269</v>
      </c>
      <c r="Z6" s="36">
        <f t="shared" si="13"/>
        <v>9.6921987164471801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11878</v>
      </c>
      <c r="E7">
        <v>8</v>
      </c>
      <c r="F7" s="3">
        <f t="shared" si="5"/>
        <v>6.7351405960599424E-4</v>
      </c>
      <c r="G7" s="2">
        <v>0.5</v>
      </c>
      <c r="H7" s="3">
        <f t="shared" si="6"/>
        <v>3.361909564632711E-3</v>
      </c>
      <c r="I7" s="3">
        <f t="shared" si="7"/>
        <v>0.99663809043536733</v>
      </c>
      <c r="J7" s="5">
        <f t="shared" si="14"/>
        <v>98895.42440003941</v>
      </c>
      <c r="K7" s="5">
        <f t="shared" si="8"/>
        <v>332.47747318890367</v>
      </c>
      <c r="L7" s="5">
        <f t="shared" si="9"/>
        <v>493645.92831722472</v>
      </c>
      <c r="M7" s="5">
        <f t="shared" si="0"/>
        <v>7049985.3426052267</v>
      </c>
      <c r="N7" s="33">
        <f t="shared" si="10"/>
        <v>71.287275274612369</v>
      </c>
      <c r="O7" s="4"/>
      <c r="Q7" s="27" t="s">
        <v>40</v>
      </c>
      <c r="R7" s="29">
        <f t="shared" si="1"/>
        <v>98895.42440003941</v>
      </c>
      <c r="S7" s="29">
        <f t="shared" si="2"/>
        <v>493645.92831722472</v>
      </c>
      <c r="T7" s="35">
        <f t="shared" si="3"/>
        <v>71.287275274612369</v>
      </c>
      <c r="U7" s="42">
        <v>0.96680194174873568</v>
      </c>
      <c r="V7" s="43">
        <f>1-U7</f>
        <v>3.3198058251264317E-2</v>
      </c>
      <c r="W7" s="29">
        <f t="shared" si="11"/>
        <v>477257.84203345003</v>
      </c>
      <c r="X7" s="29">
        <f t="shared" si="4"/>
        <v>6105457.9161982741</v>
      </c>
      <c r="Y7" s="35">
        <f t="shared" si="12"/>
        <v>61.736505538428538</v>
      </c>
      <c r="Z7" s="36">
        <f t="shared" si="13"/>
        <v>9.5507697361838311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12298</v>
      </c>
      <c r="E8">
        <v>14</v>
      </c>
      <c r="F8" s="3">
        <f t="shared" si="5"/>
        <v>1.1383964872336966E-3</v>
      </c>
      <c r="G8" s="2">
        <v>0.5</v>
      </c>
      <c r="H8" s="3">
        <f t="shared" si="6"/>
        <v>5.6758290764615266E-3</v>
      </c>
      <c r="I8" s="3">
        <f t="shared" si="7"/>
        <v>0.99432417092353842</v>
      </c>
      <c r="J8" s="5">
        <f t="shared" si="14"/>
        <v>98562.946926850505</v>
      </c>
      <c r="K8" s="5">
        <f t="shared" si="8"/>
        <v>559.42644002915233</v>
      </c>
      <c r="L8" s="5">
        <f t="shared" si="9"/>
        <v>491416.16853417957</v>
      </c>
      <c r="M8" s="5">
        <f t="shared" si="0"/>
        <v>6556339.4142880021</v>
      </c>
      <c r="N8" s="33">
        <f t="shared" si="10"/>
        <v>66.519311959633839</v>
      </c>
      <c r="O8" s="4"/>
      <c r="Q8" s="27" t="s">
        <v>42</v>
      </c>
      <c r="R8" s="29">
        <f t="shared" si="1"/>
        <v>98562.946926850505</v>
      </c>
      <c r="S8" s="29">
        <f t="shared" si="2"/>
        <v>491416.16853417957</v>
      </c>
      <c r="T8" s="35">
        <f t="shared" si="3"/>
        <v>66.519311959633839</v>
      </c>
      <c r="U8" s="42">
        <v>0.96680194174873568</v>
      </c>
      <c r="V8" s="43">
        <f>1-U8</f>
        <v>3.3198058251264317E-2</v>
      </c>
      <c r="W8" s="29">
        <f t="shared" si="11"/>
        <v>475102.10594556876</v>
      </c>
      <c r="X8" s="29">
        <f t="shared" si="4"/>
        <v>5628200.0741648236</v>
      </c>
      <c r="Y8" s="35">
        <f t="shared" si="12"/>
        <v>57.102595342871084</v>
      </c>
      <c r="Z8" s="36">
        <f t="shared" si="13"/>
        <v>9.4167166167627556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16135</v>
      </c>
      <c r="E9">
        <v>29</v>
      </c>
      <c r="F9" s="3">
        <f t="shared" si="5"/>
        <v>1.7973349860551597E-3</v>
      </c>
      <c r="G9" s="2">
        <v>0.5</v>
      </c>
      <c r="H9" s="3">
        <f t="shared" si="6"/>
        <v>8.9464753971926578E-3</v>
      </c>
      <c r="I9" s="3">
        <f t="shared" si="7"/>
        <v>0.99105352460280738</v>
      </c>
      <c r="J9" s="5">
        <f t="shared" si="14"/>
        <v>98003.520486821348</v>
      </c>
      <c r="K9" s="5">
        <f t="shared" si="8"/>
        <v>876.78608487361385</v>
      </c>
      <c r="L9" s="5">
        <f t="shared" si="9"/>
        <v>487825.63722192263</v>
      </c>
      <c r="M9" s="5">
        <f t="shared" si="0"/>
        <v>6064923.2457538228</v>
      </c>
      <c r="N9" s="33">
        <f t="shared" si="10"/>
        <v>61.884748788890505</v>
      </c>
      <c r="O9" s="4"/>
      <c r="Q9" s="27" t="s">
        <v>44</v>
      </c>
      <c r="R9" s="29">
        <f t="shared" si="1"/>
        <v>98003.520486821348</v>
      </c>
      <c r="S9" s="29">
        <f t="shared" si="2"/>
        <v>487825.63722192263</v>
      </c>
      <c r="T9" s="35">
        <f t="shared" si="3"/>
        <v>61.884748788890505</v>
      </c>
      <c r="U9" s="42">
        <v>0.9555940589531835</v>
      </c>
      <c r="V9" s="43">
        <f t="shared" ref="V9:V22" si="15">1-U9</f>
        <v>4.4405941046816499E-2</v>
      </c>
      <c r="W9" s="29">
        <f t="shared" si="11"/>
        <v>466163.28073432023</v>
      </c>
      <c r="X9" s="29">
        <f t="shared" si="4"/>
        <v>5153097.9682192551</v>
      </c>
      <c r="Y9" s="35">
        <f t="shared" si="12"/>
        <v>52.580743453110934</v>
      </c>
      <c r="Z9" s="36">
        <f t="shared" si="13"/>
        <v>9.3040053357795713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14909</v>
      </c>
      <c r="E10">
        <v>48</v>
      </c>
      <c r="F10" s="3">
        <f t="shared" si="5"/>
        <v>3.2195318264135759E-3</v>
      </c>
      <c r="G10" s="2">
        <v>0.5</v>
      </c>
      <c r="H10" s="3">
        <f t="shared" si="6"/>
        <v>1.596912635571229E-2</v>
      </c>
      <c r="I10" s="3">
        <f t="shared" si="7"/>
        <v>0.98403087364428776</v>
      </c>
      <c r="J10" s="5">
        <f t="shared" si="14"/>
        <v>97126.734401947731</v>
      </c>
      <c r="K10" s="5">
        <f t="shared" si="8"/>
        <v>1551.029094182411</v>
      </c>
      <c r="L10" s="5">
        <f t="shared" si="9"/>
        <v>481756.09927428269</v>
      </c>
      <c r="M10" s="5">
        <f t="shared" si="0"/>
        <v>5577097.6085319007</v>
      </c>
      <c r="N10" s="33">
        <f t="shared" si="10"/>
        <v>57.420829011420572</v>
      </c>
      <c r="O10" s="4"/>
      <c r="Q10" s="27" t="s">
        <v>46</v>
      </c>
      <c r="R10" s="29">
        <f t="shared" si="1"/>
        <v>97126.734401947731</v>
      </c>
      <c r="S10" s="29">
        <f t="shared" si="2"/>
        <v>481756.09927428269</v>
      </c>
      <c r="T10" s="35">
        <f t="shared" si="3"/>
        <v>57.420829011420572</v>
      </c>
      <c r="U10" s="42">
        <v>0.96363095511775332</v>
      </c>
      <c r="V10" s="43">
        <f t="shared" si="15"/>
        <v>3.6369044882246682E-2</v>
      </c>
      <c r="W10" s="29">
        <f t="shared" si="11"/>
        <v>464235.09007748024</v>
      </c>
      <c r="X10" s="29">
        <f t="shared" si="4"/>
        <v>4686934.6874849349</v>
      </c>
      <c r="Y10" s="35">
        <f t="shared" si="12"/>
        <v>48.255866073789726</v>
      </c>
      <c r="Z10" s="36">
        <f t="shared" si="13"/>
        <v>9.1649629376308468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13992</v>
      </c>
      <c r="E11">
        <v>43</v>
      </c>
      <c r="F11" s="3">
        <f t="shared" si="5"/>
        <v>3.0731846769582617E-3</v>
      </c>
      <c r="G11" s="2">
        <v>0.5</v>
      </c>
      <c r="H11" s="3">
        <f t="shared" si="6"/>
        <v>1.5248767686797402E-2</v>
      </c>
      <c r="I11" s="3">
        <f t="shared" si="7"/>
        <v>0.98475123231320261</v>
      </c>
      <c r="J11" s="5">
        <f t="shared" si="14"/>
        <v>95575.705307765325</v>
      </c>
      <c r="K11" s="5">
        <f t="shared" si="8"/>
        <v>1457.4117267399229</v>
      </c>
      <c r="L11" s="5">
        <f t="shared" si="9"/>
        <v>474234.99722197681</v>
      </c>
      <c r="M11" s="5">
        <f t="shared" si="0"/>
        <v>5095341.5092576183</v>
      </c>
      <c r="N11" s="33">
        <f t="shared" si="10"/>
        <v>53.312099480197425</v>
      </c>
      <c r="O11" s="4"/>
      <c r="Q11" s="27" t="s">
        <v>48</v>
      </c>
      <c r="R11" s="29">
        <f t="shared" si="1"/>
        <v>95575.705307765325</v>
      </c>
      <c r="S11" s="29">
        <f t="shared" si="2"/>
        <v>474234.99722197681</v>
      </c>
      <c r="T11" s="35">
        <f t="shared" si="3"/>
        <v>53.312099480197425</v>
      </c>
      <c r="U11" s="42">
        <v>0.96005435016735896</v>
      </c>
      <c r="V11" s="43">
        <f t="shared" si="15"/>
        <v>3.9945649832641039E-2</v>
      </c>
      <c r="W11" s="29">
        <f t="shared" si="11"/>
        <v>455291.37208456424</v>
      </c>
      <c r="X11" s="29">
        <f t="shared" si="4"/>
        <v>4222699.5974074546</v>
      </c>
      <c r="Y11" s="35">
        <f t="shared" si="12"/>
        <v>44.181725720044142</v>
      </c>
      <c r="Z11" s="36">
        <f t="shared" si="13"/>
        <v>9.1303737601532831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14881</v>
      </c>
      <c r="E12">
        <v>91</v>
      </c>
      <c r="F12" s="3">
        <f t="shared" si="5"/>
        <v>6.1151804314226194E-3</v>
      </c>
      <c r="G12" s="2">
        <v>0.5</v>
      </c>
      <c r="H12" s="3">
        <f t="shared" si="6"/>
        <v>3.0115497898533933E-2</v>
      </c>
      <c r="I12" s="3">
        <f t="shared" si="7"/>
        <v>0.96988450210146604</v>
      </c>
      <c r="J12" s="5">
        <f t="shared" si="14"/>
        <v>94118.293581025398</v>
      </c>
      <c r="K12" s="5">
        <f t="shared" si="8"/>
        <v>2834.4192725529701</v>
      </c>
      <c r="L12" s="5">
        <f t="shared" si="9"/>
        <v>463505.41972374456</v>
      </c>
      <c r="M12" s="5">
        <f t="shared" si="0"/>
        <v>4621106.5120356418</v>
      </c>
      <c r="N12" s="33">
        <f t="shared" si="10"/>
        <v>49.098919415250364</v>
      </c>
      <c r="O12" s="4"/>
      <c r="Q12" s="27" t="s">
        <v>50</v>
      </c>
      <c r="R12" s="29">
        <f t="shared" si="1"/>
        <v>94118.293581025398</v>
      </c>
      <c r="S12" s="29">
        <f t="shared" si="2"/>
        <v>463505.41972374456</v>
      </c>
      <c r="T12" s="35">
        <f t="shared" si="3"/>
        <v>49.098919415250364</v>
      </c>
      <c r="U12" s="42">
        <v>0.94127750867207383</v>
      </c>
      <c r="V12" s="43">
        <f t="shared" si="15"/>
        <v>5.8722491327926174E-2</v>
      </c>
      <c r="W12" s="29">
        <f t="shared" si="11"/>
        <v>436287.22673357022</v>
      </c>
      <c r="X12" s="29">
        <f t="shared" si="4"/>
        <v>3767408.2253228901</v>
      </c>
      <c r="Y12" s="35">
        <f t="shared" si="12"/>
        <v>40.028437426774744</v>
      </c>
      <c r="Z12" s="36">
        <f t="shared" si="13"/>
        <v>9.0704819884756205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15975</v>
      </c>
      <c r="E13">
        <v>101</v>
      </c>
      <c r="F13" s="3">
        <f t="shared" si="5"/>
        <v>6.3223787167449143E-3</v>
      </c>
      <c r="G13" s="2">
        <v>0.5</v>
      </c>
      <c r="H13" s="3">
        <f t="shared" si="6"/>
        <v>3.1120012324757355E-2</v>
      </c>
      <c r="I13" s="3">
        <f t="shared" si="7"/>
        <v>0.96887998767524264</v>
      </c>
      <c r="J13" s="5">
        <f t="shared" si="14"/>
        <v>91283.874308472426</v>
      </c>
      <c r="K13" s="5">
        <f t="shared" si="8"/>
        <v>2840.7552935312633</v>
      </c>
      <c r="L13" s="5">
        <f t="shared" si="9"/>
        <v>449317.48330853391</v>
      </c>
      <c r="M13" s="5">
        <f t="shared" si="0"/>
        <v>4157601.0923118973</v>
      </c>
      <c r="N13" s="33">
        <f t="shared" si="10"/>
        <v>45.545843927069313</v>
      </c>
      <c r="O13" s="4"/>
      <c r="Q13" s="27" t="s">
        <v>52</v>
      </c>
      <c r="R13" s="29">
        <f t="shared" si="1"/>
        <v>91283.874308472426</v>
      </c>
      <c r="S13" s="29">
        <f t="shared" si="2"/>
        <v>449317.48330853391</v>
      </c>
      <c r="T13" s="35">
        <f t="shared" si="3"/>
        <v>45.545843927069313</v>
      </c>
      <c r="U13" s="42">
        <v>0.95386474178345915</v>
      </c>
      <c r="V13" s="43">
        <f t="shared" si="15"/>
        <v>4.6135258216540853E-2</v>
      </c>
      <c r="W13" s="29">
        <f t="shared" si="11"/>
        <v>428588.10519488843</v>
      </c>
      <c r="X13" s="29">
        <f t="shared" si="4"/>
        <v>3331120.9985893201</v>
      </c>
      <c r="Y13" s="35">
        <f t="shared" si="12"/>
        <v>36.491888888639615</v>
      </c>
      <c r="Z13" s="36">
        <f t="shared" si="13"/>
        <v>9.0539550384296987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16704</v>
      </c>
      <c r="E14">
        <v>144</v>
      </c>
      <c r="F14" s="3">
        <f t="shared" si="5"/>
        <v>8.6206896551724137E-3</v>
      </c>
      <c r="G14" s="2">
        <v>0.5</v>
      </c>
      <c r="H14" s="3">
        <f t="shared" si="6"/>
        <v>4.2194092827004225E-2</v>
      </c>
      <c r="I14" s="3">
        <f t="shared" si="7"/>
        <v>0.95780590717299574</v>
      </c>
      <c r="J14" s="5">
        <f t="shared" si="14"/>
        <v>88443.119014941156</v>
      </c>
      <c r="K14" s="5">
        <f t="shared" si="8"/>
        <v>3731.7771736262098</v>
      </c>
      <c r="L14" s="5">
        <f t="shared" si="9"/>
        <v>432886.15214064025</v>
      </c>
      <c r="M14" s="5">
        <f t="shared" si="0"/>
        <v>3708283.6090033636</v>
      </c>
      <c r="N14" s="33">
        <f t="shared" si="10"/>
        <v>41.928458090412938</v>
      </c>
      <c r="O14" s="4"/>
      <c r="Q14" s="27" t="s">
        <v>54</v>
      </c>
      <c r="R14" s="29">
        <f t="shared" si="1"/>
        <v>88443.119014941156</v>
      </c>
      <c r="S14" s="29">
        <f t="shared" si="2"/>
        <v>432886.15214064025</v>
      </c>
      <c r="T14" s="35">
        <f t="shared" si="3"/>
        <v>41.928458090412938</v>
      </c>
      <c r="U14" s="42">
        <v>0.94210046609890041</v>
      </c>
      <c r="V14" s="43">
        <f t="shared" si="15"/>
        <v>5.7899533901099587E-2</v>
      </c>
      <c r="W14" s="29">
        <f t="shared" si="11"/>
        <v>407822.24569945672</v>
      </c>
      <c r="X14" s="29">
        <f t="shared" si="4"/>
        <v>2902532.8933944316</v>
      </c>
      <c r="Y14" s="35">
        <f t="shared" si="12"/>
        <v>32.818074777576442</v>
      </c>
      <c r="Z14" s="36">
        <f t="shared" si="13"/>
        <v>9.1103833128364968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15408</v>
      </c>
      <c r="E15">
        <v>121</v>
      </c>
      <c r="F15" s="3">
        <f t="shared" si="5"/>
        <v>7.8530633437175496E-3</v>
      </c>
      <c r="G15" s="2">
        <v>0.5</v>
      </c>
      <c r="H15" s="3">
        <f t="shared" si="6"/>
        <v>3.8509277234970246E-2</v>
      </c>
      <c r="I15" s="3">
        <f t="shared" si="7"/>
        <v>0.96149072276502978</v>
      </c>
      <c r="J15" s="5">
        <f t="shared" si="14"/>
        <v>84711.341841314948</v>
      </c>
      <c r="K15" s="5">
        <f t="shared" si="8"/>
        <v>3262.1725479135321</v>
      </c>
      <c r="L15" s="5">
        <f t="shared" si="9"/>
        <v>415401.27783679089</v>
      </c>
      <c r="M15" s="5">
        <f t="shared" si="0"/>
        <v>3275397.4568627235</v>
      </c>
      <c r="N15" s="33">
        <f t="shared" si="10"/>
        <v>38.665394570166811</v>
      </c>
      <c r="O15" s="4"/>
      <c r="Q15" s="27" t="s">
        <v>56</v>
      </c>
      <c r="R15" s="29">
        <f t="shared" si="1"/>
        <v>84711.341841314948</v>
      </c>
      <c r="S15" s="29">
        <f t="shared" si="2"/>
        <v>415401.27783679089</v>
      </c>
      <c r="T15" s="35">
        <f t="shared" si="3"/>
        <v>38.665394570166811</v>
      </c>
      <c r="U15" s="42">
        <v>0.91645683631107144</v>
      </c>
      <c r="V15" s="43">
        <f t="shared" si="15"/>
        <v>8.3543163688928557E-2</v>
      </c>
      <c r="W15" s="29">
        <f t="shared" si="11"/>
        <v>380697.3408858818</v>
      </c>
      <c r="X15" s="29">
        <f t="shared" si="4"/>
        <v>2494710.6476949747</v>
      </c>
      <c r="Y15" s="35">
        <f t="shared" si="12"/>
        <v>29.449547055554586</v>
      </c>
      <c r="Z15" s="36">
        <f t="shared" si="13"/>
        <v>9.215847514612225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13140</v>
      </c>
      <c r="E16">
        <v>183</v>
      </c>
      <c r="F16" s="3">
        <f t="shared" si="5"/>
        <v>1.3926940639269407E-2</v>
      </c>
      <c r="G16" s="2">
        <v>0.5</v>
      </c>
      <c r="H16" s="3">
        <f t="shared" si="6"/>
        <v>6.7291781577495866E-2</v>
      </c>
      <c r="I16" s="3">
        <f t="shared" si="7"/>
        <v>0.93270821842250418</v>
      </c>
      <c r="J16" s="5">
        <f t="shared" si="14"/>
        <v>81449.169293401414</v>
      </c>
      <c r="K16" s="5">
        <f t="shared" si="8"/>
        <v>5480.8597097600514</v>
      </c>
      <c r="L16" s="5">
        <f t="shared" si="9"/>
        <v>393543.69719260698</v>
      </c>
      <c r="M16" s="5">
        <f t="shared" si="0"/>
        <v>2859996.1790259327</v>
      </c>
      <c r="N16" s="33">
        <f t="shared" si="10"/>
        <v>35.113877818980221</v>
      </c>
      <c r="O16" s="4"/>
      <c r="Q16" s="27" t="s">
        <v>58</v>
      </c>
      <c r="R16" s="29">
        <f t="shared" si="1"/>
        <v>81449.169293401414</v>
      </c>
      <c r="S16" s="29">
        <f t="shared" si="2"/>
        <v>393543.69719260698</v>
      </c>
      <c r="T16" s="35">
        <f t="shared" si="3"/>
        <v>35.113877818980221</v>
      </c>
      <c r="U16" s="42">
        <v>0.8859396016463057</v>
      </c>
      <c r="V16" s="43">
        <f t="shared" si="15"/>
        <v>0.1140603983536943</v>
      </c>
      <c r="W16" s="29">
        <f t="shared" si="11"/>
        <v>348655.94632123259</v>
      </c>
      <c r="X16" s="29">
        <f t="shared" si="4"/>
        <v>2114013.3068090929</v>
      </c>
      <c r="Y16" s="35">
        <f t="shared" si="12"/>
        <v>25.955001446286808</v>
      </c>
      <c r="Z16" s="36">
        <f t="shared" si="13"/>
        <v>9.1588763726934133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10688</v>
      </c>
      <c r="E17">
        <v>187</v>
      </c>
      <c r="F17" s="3">
        <f t="shared" si="5"/>
        <v>1.7496257485029941E-2</v>
      </c>
      <c r="G17" s="2">
        <v>0.5</v>
      </c>
      <c r="H17" s="3">
        <f t="shared" si="6"/>
        <v>8.3815158442024126E-2</v>
      </c>
      <c r="I17" s="3">
        <f t="shared" si="7"/>
        <v>0.91618484155797586</v>
      </c>
      <c r="J17" s="5">
        <f t="shared" si="14"/>
        <v>75968.30958364137</v>
      </c>
      <c r="K17" s="5">
        <f t="shared" si="8"/>
        <v>6367.2959043256415</v>
      </c>
      <c r="L17" s="5">
        <f t="shared" si="9"/>
        <v>363923.30815739278</v>
      </c>
      <c r="M17" s="5">
        <f t="shared" si="0"/>
        <v>2466452.4818333257</v>
      </c>
      <c r="N17" s="33">
        <f t="shared" si="10"/>
        <v>32.46686013353704</v>
      </c>
      <c r="O17" s="4"/>
      <c r="Q17" s="27" t="s">
        <v>60</v>
      </c>
      <c r="R17" s="29">
        <f t="shared" si="1"/>
        <v>75968.30958364137</v>
      </c>
      <c r="S17" s="29">
        <f t="shared" si="2"/>
        <v>363923.30815739278</v>
      </c>
      <c r="T17" s="35">
        <f t="shared" si="3"/>
        <v>32.46686013353704</v>
      </c>
      <c r="U17" s="42">
        <v>0.85631920960893304</v>
      </c>
      <c r="V17" s="43">
        <f t="shared" si="15"/>
        <v>0.14368079039106696</v>
      </c>
      <c r="W17" s="29">
        <f t="shared" si="11"/>
        <v>311634.51959960675</v>
      </c>
      <c r="X17" s="29">
        <f t="shared" si="4"/>
        <v>1765357.3604878604</v>
      </c>
      <c r="Y17" s="35">
        <f t="shared" si="12"/>
        <v>23.238076115728177</v>
      </c>
      <c r="Z17" s="36">
        <f t="shared" si="13"/>
        <v>9.2287840178088629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8046</v>
      </c>
      <c r="E18">
        <v>170</v>
      </c>
      <c r="F18" s="3">
        <f t="shared" si="5"/>
        <v>2.1128511061396966E-2</v>
      </c>
      <c r="G18" s="2">
        <v>0.5</v>
      </c>
      <c r="H18" s="3">
        <f t="shared" si="6"/>
        <v>0.10034234446936606</v>
      </c>
      <c r="I18" s="3">
        <f t="shared" si="7"/>
        <v>0.89965765553063393</v>
      </c>
      <c r="J18" s="5">
        <f t="shared" si="14"/>
        <v>69601.013679315729</v>
      </c>
      <c r="K18" s="5">
        <f t="shared" si="8"/>
        <v>6983.9288900269585</v>
      </c>
      <c r="L18" s="5">
        <f t="shared" si="9"/>
        <v>330545.24617151124</v>
      </c>
      <c r="M18" s="5">
        <f t="shared" si="0"/>
        <v>2102529.1736759329</v>
      </c>
      <c r="N18" s="33">
        <f t="shared" si="10"/>
        <v>30.208312530666056</v>
      </c>
      <c r="O18" s="4"/>
      <c r="Q18" s="27" t="s">
        <v>62</v>
      </c>
      <c r="R18" s="29">
        <f t="shared" si="1"/>
        <v>69601.013679315729</v>
      </c>
      <c r="S18" s="29">
        <f t="shared" si="2"/>
        <v>330545.24617151124</v>
      </c>
      <c r="T18" s="35">
        <f t="shared" si="3"/>
        <v>30.208312530666056</v>
      </c>
      <c r="U18" s="42">
        <v>0.77613843304153718</v>
      </c>
      <c r="V18" s="43">
        <f t="shared" si="15"/>
        <v>0.22386156695846282</v>
      </c>
      <c r="W18" s="29">
        <f t="shared" si="11"/>
        <v>256548.86941288589</v>
      </c>
      <c r="X18" s="29">
        <f t="shared" si="4"/>
        <v>1453722.8408882536</v>
      </c>
      <c r="Y18" s="35">
        <f t="shared" si="12"/>
        <v>20.886518227826848</v>
      </c>
      <c r="Z18" s="36">
        <f t="shared" si="13"/>
        <v>9.3217943028392085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6035</v>
      </c>
      <c r="E19">
        <v>179</v>
      </c>
      <c r="F19" s="3">
        <f t="shared" si="5"/>
        <v>2.9660314830157415E-2</v>
      </c>
      <c r="G19" s="2">
        <v>0.5</v>
      </c>
      <c r="H19" s="3">
        <f t="shared" si="6"/>
        <v>0.13806401851137678</v>
      </c>
      <c r="I19" s="3">
        <f t="shared" si="7"/>
        <v>0.86193598148862316</v>
      </c>
      <c r="J19" s="5">
        <f t="shared" si="14"/>
        <v>62617.084789288769</v>
      </c>
      <c r="K19" s="5">
        <f t="shared" si="8"/>
        <v>8645.166353476814</v>
      </c>
      <c r="L19" s="5">
        <f t="shared" si="9"/>
        <v>291472.50806275179</v>
      </c>
      <c r="M19" s="5">
        <f t="shared" si="0"/>
        <v>1771983.9275044214</v>
      </c>
      <c r="N19" s="33">
        <f t="shared" si="10"/>
        <v>28.298729228089769</v>
      </c>
      <c r="O19" s="4"/>
      <c r="Q19" s="27" t="s">
        <v>64</v>
      </c>
      <c r="R19" s="29">
        <f t="shared" si="1"/>
        <v>62617.084789288769</v>
      </c>
      <c r="S19" s="29">
        <f t="shared" si="2"/>
        <v>291472.50806275179</v>
      </c>
      <c r="T19" s="35">
        <f t="shared" si="3"/>
        <v>28.298729228089769</v>
      </c>
      <c r="U19" s="42">
        <v>0.73716277889453141</v>
      </c>
      <c r="V19" s="43">
        <f t="shared" si="15"/>
        <v>0.26283722110546859</v>
      </c>
      <c r="W19" s="29">
        <f t="shared" si="11"/>
        <v>214862.68401489683</v>
      </c>
      <c r="X19" s="29">
        <f t="shared" si="4"/>
        <v>1197173.9714753677</v>
      </c>
      <c r="Y19" s="35">
        <f t="shared" si="12"/>
        <v>19.118966900230962</v>
      </c>
      <c r="Z19" s="36">
        <f t="shared" si="13"/>
        <v>9.179762327858807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3935</v>
      </c>
      <c r="E20">
        <v>126</v>
      </c>
      <c r="F20" s="3">
        <f t="shared" si="5"/>
        <v>3.2020330368487927E-2</v>
      </c>
      <c r="G20" s="2">
        <v>0.5</v>
      </c>
      <c r="H20" s="3">
        <f t="shared" si="6"/>
        <v>0.14823529411764705</v>
      </c>
      <c r="I20" s="3">
        <f t="shared" si="7"/>
        <v>0.85176470588235298</v>
      </c>
      <c r="J20" s="5">
        <f t="shared" si="14"/>
        <v>53971.918435811953</v>
      </c>
      <c r="K20" s="5">
        <f t="shared" si="8"/>
        <v>8000.5432034262421</v>
      </c>
      <c r="L20" s="5">
        <f t="shared" si="9"/>
        <v>249858.23417049419</v>
      </c>
      <c r="M20" s="5">
        <f t="shared" si="0"/>
        <v>1480511.4194416697</v>
      </c>
      <c r="N20" s="33">
        <f t="shared" si="10"/>
        <v>27.43114312681735</v>
      </c>
      <c r="O20" s="4"/>
      <c r="Q20" s="27" t="s">
        <v>66</v>
      </c>
      <c r="R20" s="29">
        <f t="shared" si="1"/>
        <v>53971.918435811953</v>
      </c>
      <c r="S20" s="29">
        <f t="shared" si="2"/>
        <v>249858.23417049419</v>
      </c>
      <c r="T20" s="35">
        <f t="shared" si="3"/>
        <v>27.43114312681735</v>
      </c>
      <c r="U20" s="42">
        <v>0.7271372759570951</v>
      </c>
      <c r="V20" s="43">
        <f t="shared" si="15"/>
        <v>0.2728627240429049</v>
      </c>
      <c r="W20" s="29">
        <f t="shared" si="11"/>
        <v>181681.23577018312</v>
      </c>
      <c r="X20" s="29">
        <f t="shared" si="4"/>
        <v>982311.28746047092</v>
      </c>
      <c r="Y20" s="35">
        <f t="shared" si="12"/>
        <v>18.200414510533289</v>
      </c>
      <c r="Z20" s="36">
        <f t="shared" si="13"/>
        <v>9.2307286162840612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2451</v>
      </c>
      <c r="E21">
        <v>125</v>
      </c>
      <c r="F21" s="3">
        <f t="shared" si="5"/>
        <v>5.0999592003263976E-2</v>
      </c>
      <c r="G21" s="2">
        <v>0.5</v>
      </c>
      <c r="H21" s="3">
        <f t="shared" si="6"/>
        <v>0.22616247512212775</v>
      </c>
      <c r="I21" s="3">
        <f t="shared" si="7"/>
        <v>0.77383752487787227</v>
      </c>
      <c r="J21" s="5">
        <f t="shared" si="14"/>
        <v>45971.375232385712</v>
      </c>
      <c r="K21" s="5">
        <f t="shared" si="8"/>
        <v>10397.000007324434</v>
      </c>
      <c r="L21" s="5">
        <f t="shared" si="9"/>
        <v>203864.3761436175</v>
      </c>
      <c r="M21" s="5">
        <f>L21+M22</f>
        <v>1230653.1852711756</v>
      </c>
      <c r="N21" s="33">
        <f t="shared" si="10"/>
        <v>26.769988477617055</v>
      </c>
      <c r="O21" s="4"/>
      <c r="Q21" s="27" t="s">
        <v>68</v>
      </c>
      <c r="R21" s="29">
        <f t="shared" si="1"/>
        <v>45971.375232385712</v>
      </c>
      <c r="S21" s="29">
        <f t="shared" si="2"/>
        <v>203864.3761436175</v>
      </c>
      <c r="T21" s="35">
        <f t="shared" si="3"/>
        <v>26.769988477617055</v>
      </c>
      <c r="U21" s="42">
        <v>0.68635947845240242</v>
      </c>
      <c r="V21" s="43">
        <f t="shared" si="15"/>
        <v>0.31364052154759758</v>
      </c>
      <c r="W21" s="29">
        <f t="shared" si="11"/>
        <v>139924.24688495768</v>
      </c>
      <c r="X21" s="29">
        <f>X22+W21</f>
        <v>800630.05169028777</v>
      </c>
      <c r="Y21" s="35">
        <f t="shared" si="12"/>
        <v>17.415838609201828</v>
      </c>
      <c r="Z21" s="36">
        <f t="shared" si="13"/>
        <v>9.3541498684152273</v>
      </c>
    </row>
    <row r="22" spans="1:26" s="2" customFormat="1" x14ac:dyDescent="0.25">
      <c r="A22" s="12">
        <v>19</v>
      </c>
      <c r="B22" s="13" t="s">
        <v>69</v>
      </c>
      <c r="C22" s="12"/>
      <c r="D22">
        <v>2742</v>
      </c>
      <c r="E22">
        <v>95</v>
      </c>
      <c r="F22" s="17">
        <f t="shared" si="5"/>
        <v>3.464624361779723E-2</v>
      </c>
      <c r="G22" s="12"/>
      <c r="H22" s="17">
        <v>1</v>
      </c>
      <c r="I22" s="17">
        <f t="shared" si="7"/>
        <v>0</v>
      </c>
      <c r="J22" s="21">
        <f t="shared" si="14"/>
        <v>35574.375225061282</v>
      </c>
      <c r="K22" s="21">
        <f t="shared" si="8"/>
        <v>35574.375225061282</v>
      </c>
      <c r="L22" s="21">
        <f>K22/F22</f>
        <v>1026788.8091275581</v>
      </c>
      <c r="M22" s="21">
        <f>L22</f>
        <v>1026788.8091275581</v>
      </c>
      <c r="N22" s="34">
        <f t="shared" si="10"/>
        <v>28.86315789473684</v>
      </c>
      <c r="O22" s="4"/>
      <c r="Q22" s="30" t="s">
        <v>69</v>
      </c>
      <c r="R22" s="31">
        <f t="shared" si="1"/>
        <v>35574.375225061282</v>
      </c>
      <c r="S22" s="31">
        <f t="shared" si="2"/>
        <v>1026788.8091275581</v>
      </c>
      <c r="T22" s="38">
        <f t="shared" si="3"/>
        <v>28.86315789473684</v>
      </c>
      <c r="U22" s="44">
        <v>0.64346806172022719</v>
      </c>
      <c r="V22" s="45">
        <f t="shared" si="15"/>
        <v>0.35653193827977281</v>
      </c>
      <c r="W22" s="31">
        <f t="shared" si="11"/>
        <v>660705.80480533012</v>
      </c>
      <c r="X22" s="31">
        <f>W22</f>
        <v>660705.80480533012</v>
      </c>
      <c r="Y22" s="38">
        <f t="shared" si="12"/>
        <v>18.572520265651185</v>
      </c>
      <c r="Z22" s="37">
        <f t="shared" si="13"/>
        <v>10.290637629085655</v>
      </c>
    </row>
    <row r="23" spans="1:26" s="2" customFormat="1" ht="13.2" x14ac:dyDescent="0.25">
      <c r="B23" s="2" t="s">
        <v>70</v>
      </c>
      <c r="D23" s="25">
        <f>SUM(D4:D22)</f>
        <v>201674</v>
      </c>
      <c r="E23" s="25">
        <f>SUM(E4:E22)</f>
        <v>1687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1" t="s">
        <v>88</v>
      </c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Q26" s="63" t="s">
        <v>91</v>
      </c>
      <c r="R26" s="64"/>
      <c r="S26" s="64"/>
      <c r="T26" s="64"/>
      <c r="U26" s="64"/>
      <c r="V26" s="64"/>
      <c r="W26" s="64"/>
      <c r="X26" s="64"/>
      <c r="Y26" s="64"/>
      <c r="Z26" s="65"/>
    </row>
    <row r="27" spans="1:26" s="9" customFormat="1" ht="14.25" customHeight="1" x14ac:dyDescent="0.35">
      <c r="A27" s="7"/>
      <c r="B27" s="59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0" t="s">
        <v>14</v>
      </c>
      <c r="S27" s="70"/>
      <c r="T27" s="70"/>
      <c r="U27" s="67" t="s">
        <v>15</v>
      </c>
      <c r="V27" s="71" t="s">
        <v>16</v>
      </c>
      <c r="W27" s="72" t="s">
        <v>17</v>
      </c>
      <c r="X27" s="72" t="s">
        <v>18</v>
      </c>
      <c r="Y27" s="73" t="s">
        <v>19</v>
      </c>
      <c r="Z27" s="73" t="s">
        <v>20</v>
      </c>
    </row>
    <row r="28" spans="1:26" s="10" customFormat="1" ht="32.549999999999997" customHeight="1" thickBot="1" x14ac:dyDescent="0.35">
      <c r="B28" s="60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7"/>
      <c r="V28" s="71"/>
      <c r="W28" s="72"/>
      <c r="X28" s="72"/>
      <c r="Y28" s="73"/>
      <c r="Z28" s="73"/>
    </row>
    <row r="29" spans="1:26" s="2" customFormat="1" x14ac:dyDescent="0.25">
      <c r="A29" s="2">
        <v>1</v>
      </c>
      <c r="B29" s="1">
        <v>0</v>
      </c>
      <c r="C29" s="1">
        <v>1</v>
      </c>
      <c r="D29">
        <v>1892</v>
      </c>
      <c r="E29">
        <v>13</v>
      </c>
      <c r="F29" s="3">
        <f>E29/D29</f>
        <v>6.8710359408033824E-3</v>
      </c>
      <c r="G29" s="2">
        <v>0.3</v>
      </c>
      <c r="H29" s="18">
        <f>C29*F29/(1+(1-G29)*C29*F29)</f>
        <v>6.8381463363315969E-3</v>
      </c>
      <c r="I29" s="18">
        <f>1-H29</f>
        <v>0.99316185366366838</v>
      </c>
      <c r="J29" s="19">
        <v>100000</v>
      </c>
      <c r="K29" s="20">
        <f>J29*H29</f>
        <v>683.8146336331597</v>
      </c>
      <c r="L29" s="20">
        <f>C29*(J30+G29*K29)</f>
        <v>99521.329756456791</v>
      </c>
      <c r="M29" s="5">
        <f t="shared" ref="M29:M45" si="16">L29+M30</f>
        <v>8392113.2341343798</v>
      </c>
      <c r="N29" s="32">
        <f>M29/J29</f>
        <v>83.921132341343792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99521.329756456791</v>
      </c>
      <c r="T29" s="35">
        <f t="shared" ref="T29:T47" si="19">N29</f>
        <v>83.921132341343792</v>
      </c>
      <c r="U29" s="42">
        <v>0.95864674002964168</v>
      </c>
      <c r="V29" s="43">
        <f>1-U29</f>
        <v>4.1353259970358325E-2</v>
      </c>
      <c r="W29" s="29">
        <f>S29*U29</f>
        <v>95405.798334442283</v>
      </c>
      <c r="X29" s="29">
        <f t="shared" ref="X29:X45" si="20">X30+W29</f>
        <v>7303739.8405471342</v>
      </c>
      <c r="Y29" s="40">
        <f>X29/R29</f>
        <v>73.037398405471336</v>
      </c>
      <c r="Z29" s="36">
        <f>T29-Y29</f>
        <v>10.883733935872456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8340</v>
      </c>
      <c r="E30">
        <v>2</v>
      </c>
      <c r="F30" s="3">
        <f t="shared" ref="F30:F47" si="21">E30/D30</f>
        <v>2.3980815347721823E-4</v>
      </c>
      <c r="G30" s="2">
        <v>0.4</v>
      </c>
      <c r="H30" s="3">
        <f t="shared" ref="H30:H46" si="22">C30*F30/(1+(1-G30)*C30*F30)</f>
        <v>9.5868085514332286E-4</v>
      </c>
      <c r="I30" s="3">
        <f t="shared" ref="I30:I47" si="23">1-H30</f>
        <v>0.99904131914485672</v>
      </c>
      <c r="J30" s="5">
        <f>I29*J29</f>
        <v>99316.185366366844</v>
      </c>
      <c r="K30" s="5">
        <f t="shared" ref="K30:K47" si="24">J30*H30</f>
        <v>95.212525516601332</v>
      </c>
      <c r="L30" s="5">
        <f t="shared" ref="L30:L46" si="25">C30*(J31+G30*K30)</f>
        <v>397036.23140422755</v>
      </c>
      <c r="M30" s="5">
        <f t="shared" si="16"/>
        <v>8292591.9043779233</v>
      </c>
      <c r="N30" s="33">
        <f t="shared" ref="N30:N47" si="26">M30/J30</f>
        <v>83.496882948005236</v>
      </c>
      <c r="O30" s="4"/>
      <c r="Q30" s="27" t="s">
        <v>36</v>
      </c>
      <c r="R30" s="29">
        <f t="shared" si="17"/>
        <v>99316.185366366844</v>
      </c>
      <c r="S30" s="29">
        <f t="shared" si="18"/>
        <v>397036.23140422755</v>
      </c>
      <c r="T30" s="35">
        <f t="shared" si="19"/>
        <v>83.496882948005236</v>
      </c>
      <c r="U30" s="42">
        <v>0.95864674002964168</v>
      </c>
      <c r="V30" s="43">
        <f>1-U30</f>
        <v>4.1353259970358325E-2</v>
      </c>
      <c r="W30" s="29">
        <f t="shared" ref="W30:W47" si="27">S30*U30</f>
        <v>380617.48890931718</v>
      </c>
      <c r="X30" s="29">
        <f t="shared" si="20"/>
        <v>7208334.0422126921</v>
      </c>
      <c r="Y30" s="35">
        <f t="shared" ref="Y30:Y47" si="28">X30/R30</f>
        <v>72.579650694616532</v>
      </c>
      <c r="Z30" s="36">
        <f t="shared" ref="Z30:Z47" si="29">T30-Y30</f>
        <v>10.917232253388704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11283</v>
      </c>
      <c r="E31">
        <v>2</v>
      </c>
      <c r="F31" s="3">
        <f t="shared" si="21"/>
        <v>1.7725782150137374E-4</v>
      </c>
      <c r="G31" s="2">
        <v>0.5</v>
      </c>
      <c r="H31" s="3">
        <f t="shared" si="22"/>
        <v>8.8589652728561302E-4</v>
      </c>
      <c r="I31" s="3">
        <f t="shared" si="23"/>
        <v>0.99911410347271434</v>
      </c>
      <c r="J31" s="5">
        <f t="shared" ref="J31:J47" si="30">I30*J30</f>
        <v>99220.972840850241</v>
      </c>
      <c r="K31" s="5">
        <f t="shared" si="24"/>
        <v>87.899515273609353</v>
      </c>
      <c r="L31" s="5">
        <f t="shared" si="25"/>
        <v>495885.11541606713</v>
      </c>
      <c r="M31" s="5">
        <f t="shared" si="16"/>
        <v>7895555.6729736961</v>
      </c>
      <c r="N31" s="33">
        <f t="shared" si="26"/>
        <v>79.575471262896329</v>
      </c>
      <c r="O31" s="4"/>
      <c r="Q31" s="27" t="s">
        <v>38</v>
      </c>
      <c r="R31" s="29">
        <f t="shared" si="17"/>
        <v>99220.972840850241</v>
      </c>
      <c r="S31" s="29">
        <f t="shared" si="18"/>
        <v>495885.11541606713</v>
      </c>
      <c r="T31" s="35">
        <f t="shared" si="19"/>
        <v>79.575471262896329</v>
      </c>
      <c r="U31" s="42">
        <v>0.95864674002964168</v>
      </c>
      <c r="V31" s="43">
        <f>1-U31</f>
        <v>4.1353259970358325E-2</v>
      </c>
      <c r="W31" s="29">
        <f t="shared" si="27"/>
        <v>475378.64932283538</v>
      </c>
      <c r="X31" s="29">
        <f t="shared" si="20"/>
        <v>6827716.5533033749</v>
      </c>
      <c r="Y31" s="35">
        <f t="shared" si="28"/>
        <v>68.813239356713282</v>
      </c>
      <c r="Z31" s="36">
        <f t="shared" si="29"/>
        <v>10.762231906183047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11892</v>
      </c>
      <c r="E32">
        <v>2</v>
      </c>
      <c r="F32" s="3">
        <f t="shared" si="21"/>
        <v>1.6818028927009755E-4</v>
      </c>
      <c r="G32" s="2">
        <v>0.5</v>
      </c>
      <c r="H32" s="3">
        <f t="shared" si="22"/>
        <v>8.4054803732033279E-4</v>
      </c>
      <c r="I32" s="3">
        <f t="shared" si="23"/>
        <v>0.99915945196267963</v>
      </c>
      <c r="J32" s="5">
        <f t="shared" si="30"/>
        <v>99133.073325576624</v>
      </c>
      <c r="K32" s="5">
        <f t="shared" si="24"/>
        <v>83.32611021734607</v>
      </c>
      <c r="L32" s="5">
        <f t="shared" si="25"/>
        <v>495457.05135233968</v>
      </c>
      <c r="M32" s="5">
        <f t="shared" si="16"/>
        <v>7399670.5575576294</v>
      </c>
      <c r="N32" s="33">
        <f t="shared" si="26"/>
        <v>74.643812698667674</v>
      </c>
      <c r="O32" s="4"/>
      <c r="Q32" s="27" t="s">
        <v>40</v>
      </c>
      <c r="R32" s="29">
        <f t="shared" si="17"/>
        <v>99133.073325576624</v>
      </c>
      <c r="S32" s="29">
        <f t="shared" si="18"/>
        <v>495457.05135233968</v>
      </c>
      <c r="T32" s="35">
        <f t="shared" si="19"/>
        <v>74.643812698667674</v>
      </c>
      <c r="U32" s="42">
        <v>0.95864674002964168</v>
      </c>
      <c r="V32" s="43">
        <f>1-U32</f>
        <v>4.1353259970358325E-2</v>
      </c>
      <c r="W32" s="29">
        <f t="shared" si="27"/>
        <v>474968.28710361919</v>
      </c>
      <c r="X32" s="29">
        <f t="shared" si="20"/>
        <v>6352337.9039805392</v>
      </c>
      <c r="Y32" s="35">
        <f t="shared" si="28"/>
        <v>64.078896082621668</v>
      </c>
      <c r="Z32" s="36">
        <f t="shared" si="29"/>
        <v>10.564916616046006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12168</v>
      </c>
      <c r="E33">
        <v>7</v>
      </c>
      <c r="F33" s="3">
        <f t="shared" si="21"/>
        <v>5.7527942143326756E-4</v>
      </c>
      <c r="G33" s="2">
        <v>0.5</v>
      </c>
      <c r="H33" s="3">
        <f t="shared" si="22"/>
        <v>2.8722662180460379E-3</v>
      </c>
      <c r="I33" s="3">
        <f t="shared" si="23"/>
        <v>0.99712773378195396</v>
      </c>
      <c r="J33" s="5">
        <f t="shared" si="30"/>
        <v>99049.747215359268</v>
      </c>
      <c r="K33" s="5">
        <f t="shared" si="24"/>
        <v>284.49724283267602</v>
      </c>
      <c r="L33" s="5">
        <f t="shared" si="25"/>
        <v>494537.49296971469</v>
      </c>
      <c r="M33" s="5">
        <f t="shared" si="16"/>
        <v>6904213.5062052896</v>
      </c>
      <c r="N33" s="33">
        <f t="shared" si="26"/>
        <v>69.704504052834977</v>
      </c>
      <c r="O33" s="4"/>
      <c r="Q33" s="27" t="s">
        <v>42</v>
      </c>
      <c r="R33" s="29">
        <f t="shared" si="17"/>
        <v>99049.747215359268</v>
      </c>
      <c r="S33" s="29">
        <f t="shared" si="18"/>
        <v>494537.49296971469</v>
      </c>
      <c r="T33" s="35">
        <f t="shared" si="19"/>
        <v>69.704504052834977</v>
      </c>
      <c r="U33" s="42">
        <v>0.95864674002964168</v>
      </c>
      <c r="V33" s="43">
        <f>1-U33</f>
        <v>4.1353259970358325E-2</v>
      </c>
      <c r="W33" s="29">
        <f t="shared" si="27"/>
        <v>474086.75545784883</v>
      </c>
      <c r="X33" s="29">
        <f t="shared" si="20"/>
        <v>5877369.6168769198</v>
      </c>
      <c r="Y33" s="35">
        <f t="shared" si="28"/>
        <v>59.337552917707377</v>
      </c>
      <c r="Z33" s="36">
        <f t="shared" si="29"/>
        <v>10.3669511351276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14173</v>
      </c>
      <c r="E34">
        <v>10</v>
      </c>
      <c r="F34" s="3">
        <f t="shared" si="21"/>
        <v>7.0556692302264868E-4</v>
      </c>
      <c r="G34" s="2">
        <v>0.5</v>
      </c>
      <c r="H34" s="3">
        <f t="shared" si="22"/>
        <v>3.5216227637695453E-3</v>
      </c>
      <c r="I34" s="3">
        <f t="shared" si="23"/>
        <v>0.99647837723623045</v>
      </c>
      <c r="J34" s="5">
        <f t="shared" si="30"/>
        <v>98765.249972526595</v>
      </c>
      <c r="K34" s="5">
        <f t="shared" si="24"/>
        <v>347.8139525726391</v>
      </c>
      <c r="L34" s="5">
        <f t="shared" si="25"/>
        <v>492956.71498120134</v>
      </c>
      <c r="M34" s="5">
        <f t="shared" si="16"/>
        <v>6409676.0132355746</v>
      </c>
      <c r="N34" s="33">
        <f t="shared" si="26"/>
        <v>64.898089307914944</v>
      </c>
      <c r="O34" s="4"/>
      <c r="Q34" s="27" t="s">
        <v>44</v>
      </c>
      <c r="R34" s="29">
        <f t="shared" si="17"/>
        <v>98765.249972526595</v>
      </c>
      <c r="S34" s="29">
        <f t="shared" si="18"/>
        <v>492956.71498120134</v>
      </c>
      <c r="T34" s="35">
        <f t="shared" si="19"/>
        <v>64.898089307914944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477763.89612720197</v>
      </c>
      <c r="X34" s="29">
        <f t="shared" si="20"/>
        <v>5403282.8614190705</v>
      </c>
      <c r="Y34" s="35">
        <f t="shared" si="28"/>
        <v>54.708339855587816</v>
      </c>
      <c r="Z34" s="36">
        <f t="shared" si="29"/>
        <v>10.189749452327128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14349</v>
      </c>
      <c r="E35">
        <v>6</v>
      </c>
      <c r="F35" s="3">
        <f t="shared" si="21"/>
        <v>4.1814760610495502E-4</v>
      </c>
      <c r="G35" s="2">
        <v>0.5</v>
      </c>
      <c r="H35" s="3">
        <f t="shared" si="22"/>
        <v>2.0885547201336674E-3</v>
      </c>
      <c r="I35" s="3">
        <f t="shared" si="23"/>
        <v>0.9979114452798663</v>
      </c>
      <c r="J35" s="5">
        <f t="shared" si="30"/>
        <v>98417.436019953951</v>
      </c>
      <c r="K35" s="5">
        <f t="shared" si="24"/>
        <v>205.55020054292805</v>
      </c>
      <c r="L35" s="5">
        <f t="shared" si="25"/>
        <v>491573.30459841242</v>
      </c>
      <c r="M35" s="5">
        <f t="shared" si="16"/>
        <v>5916719.2982543735</v>
      </c>
      <c r="N35" s="33">
        <f t="shared" si="26"/>
        <v>60.118608424779218</v>
      </c>
      <c r="O35" s="4"/>
      <c r="Q35" s="27" t="s">
        <v>46</v>
      </c>
      <c r="R35" s="29">
        <f t="shared" si="17"/>
        <v>98417.436019953951</v>
      </c>
      <c r="S35" s="29">
        <f t="shared" si="18"/>
        <v>491573.30459841242</v>
      </c>
      <c r="T35" s="35">
        <f t="shared" si="19"/>
        <v>60.118608424779218</v>
      </c>
      <c r="U35" s="42">
        <v>0.96192878092594225</v>
      </c>
      <c r="V35" s="43">
        <f t="shared" si="31"/>
        <v>3.8071219074057749E-2</v>
      </c>
      <c r="W35" s="29">
        <f t="shared" si="27"/>
        <v>472858.50962808775</v>
      </c>
      <c r="X35" s="29">
        <f t="shared" si="20"/>
        <v>4925518.9652918689</v>
      </c>
      <c r="Y35" s="35">
        <f t="shared" si="28"/>
        <v>50.047218912441785</v>
      </c>
      <c r="Z35" s="36">
        <f t="shared" si="29"/>
        <v>10.071389512337433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14091</v>
      </c>
      <c r="E36">
        <v>17</v>
      </c>
      <c r="F36" s="3">
        <f t="shared" si="21"/>
        <v>1.2064438293946491E-3</v>
      </c>
      <c r="G36" s="2">
        <v>0.5</v>
      </c>
      <c r="H36" s="3">
        <f t="shared" si="22"/>
        <v>6.014080022641242E-3</v>
      </c>
      <c r="I36" s="3">
        <f t="shared" si="23"/>
        <v>0.99398591997735875</v>
      </c>
      <c r="J36" s="5">
        <f t="shared" si="30"/>
        <v>98211.885819411022</v>
      </c>
      <c r="K36" s="5">
        <f t="shared" si="24"/>
        <v>590.65414049244248</v>
      </c>
      <c r="L36" s="5">
        <f t="shared" si="25"/>
        <v>489582.79374582396</v>
      </c>
      <c r="M36" s="5">
        <f t="shared" si="16"/>
        <v>5425145.993655961</v>
      </c>
      <c r="N36" s="33">
        <f t="shared" si="26"/>
        <v>55.239199903273942</v>
      </c>
      <c r="O36" s="4"/>
      <c r="Q36" s="27" t="s">
        <v>48</v>
      </c>
      <c r="R36" s="29">
        <f t="shared" si="17"/>
        <v>98211.885819411022</v>
      </c>
      <c r="S36" s="29">
        <f t="shared" si="18"/>
        <v>489582.79374582396</v>
      </c>
      <c r="T36" s="35">
        <f t="shared" si="19"/>
        <v>55.239199903273942</v>
      </c>
      <c r="U36" s="42">
        <v>0.95558309086652893</v>
      </c>
      <c r="V36" s="43">
        <f t="shared" si="31"/>
        <v>4.4416909133471072E-2</v>
      </c>
      <c r="W36" s="29">
        <f t="shared" si="27"/>
        <v>467837.03928270476</v>
      </c>
      <c r="X36" s="29">
        <f t="shared" si="20"/>
        <v>4452660.4556637816</v>
      </c>
      <c r="Y36" s="35">
        <f t="shared" si="28"/>
        <v>45.337287014844577</v>
      </c>
      <c r="Z36" s="36">
        <f t="shared" si="29"/>
        <v>9.901912888429365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15663</v>
      </c>
      <c r="E37">
        <v>20</v>
      </c>
      <c r="F37" s="3">
        <f t="shared" si="21"/>
        <v>1.2768945923514014E-3</v>
      </c>
      <c r="G37" s="2">
        <v>0.5</v>
      </c>
      <c r="H37" s="3">
        <f t="shared" si="22"/>
        <v>6.3641570673964231E-3</v>
      </c>
      <c r="I37" s="3">
        <f t="shared" si="23"/>
        <v>0.99363584293260354</v>
      </c>
      <c r="J37" s="5">
        <f t="shared" si="30"/>
        <v>97621.231678918572</v>
      </c>
      <c r="K37" s="5">
        <f t="shared" si="24"/>
        <v>621.27685151733317</v>
      </c>
      <c r="L37" s="5">
        <f t="shared" si="25"/>
        <v>486552.96626579948</v>
      </c>
      <c r="M37" s="5">
        <f t="shared" si="16"/>
        <v>4935563.1999101369</v>
      </c>
      <c r="N37" s="33">
        <f t="shared" si="26"/>
        <v>50.55829674576804</v>
      </c>
      <c r="O37" s="4"/>
      <c r="Q37" s="27" t="s">
        <v>50</v>
      </c>
      <c r="R37" s="29">
        <f t="shared" si="17"/>
        <v>97621.231678918572</v>
      </c>
      <c r="S37" s="29">
        <f t="shared" si="18"/>
        <v>486552.96626579948</v>
      </c>
      <c r="T37" s="35">
        <f t="shared" si="19"/>
        <v>50.55829674576804</v>
      </c>
      <c r="U37" s="42">
        <v>0.95343645724036619</v>
      </c>
      <c r="V37" s="43">
        <f t="shared" si="31"/>
        <v>4.6563542759633814E-2</v>
      </c>
      <c r="W37" s="29">
        <f t="shared" si="27"/>
        <v>463897.33641625528</v>
      </c>
      <c r="X37" s="29">
        <f t="shared" si="20"/>
        <v>3984823.4163810764</v>
      </c>
      <c r="Y37" s="35">
        <f t="shared" si="28"/>
        <v>40.819229053443749</v>
      </c>
      <c r="Z37" s="36">
        <f t="shared" si="29"/>
        <v>9.7390676923242907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17235</v>
      </c>
      <c r="E38">
        <v>30</v>
      </c>
      <c r="F38" s="3">
        <f t="shared" si="21"/>
        <v>1.7406440382941688E-3</v>
      </c>
      <c r="G38" s="2">
        <v>0.5</v>
      </c>
      <c r="H38" s="3">
        <f t="shared" si="22"/>
        <v>8.6655112651646445E-3</v>
      </c>
      <c r="I38" s="3">
        <f t="shared" si="23"/>
        <v>0.99133448873483532</v>
      </c>
      <c r="J38" s="5">
        <f t="shared" si="30"/>
        <v>96999.954827401234</v>
      </c>
      <c r="K38" s="5">
        <f t="shared" si="24"/>
        <v>840.55420127730702</v>
      </c>
      <c r="L38" s="5">
        <f t="shared" si="25"/>
        <v>482898.38863381289</v>
      </c>
      <c r="M38" s="5">
        <f t="shared" si="16"/>
        <v>4449010.2336443374</v>
      </c>
      <c r="N38" s="33">
        <f t="shared" si="26"/>
        <v>45.866106242634551</v>
      </c>
      <c r="O38" s="4"/>
      <c r="Q38" s="27" t="s">
        <v>52</v>
      </c>
      <c r="R38" s="29">
        <f t="shared" si="17"/>
        <v>96999.954827401234</v>
      </c>
      <c r="S38" s="29">
        <f t="shared" si="18"/>
        <v>482898.38863381289</v>
      </c>
      <c r="T38" s="35">
        <f t="shared" si="19"/>
        <v>45.866106242634551</v>
      </c>
      <c r="U38" s="42">
        <v>0.93748024841036759</v>
      </c>
      <c r="V38" s="43">
        <f t="shared" si="31"/>
        <v>6.2519751589632411E-2</v>
      </c>
      <c r="W38" s="29">
        <f t="shared" si="27"/>
        <v>452707.70133339317</v>
      </c>
      <c r="X38" s="29">
        <f t="shared" si="20"/>
        <v>3520926.0799648212</v>
      </c>
      <c r="Y38" s="35">
        <f t="shared" si="28"/>
        <v>36.298223913916765</v>
      </c>
      <c r="Z38" s="36">
        <f t="shared" si="29"/>
        <v>9.5678823287177863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18444</v>
      </c>
      <c r="E39">
        <v>39</v>
      </c>
      <c r="F39" s="3">
        <f t="shared" si="21"/>
        <v>2.114508783344177E-3</v>
      </c>
      <c r="G39" s="2">
        <v>0.5</v>
      </c>
      <c r="H39" s="3">
        <f t="shared" si="22"/>
        <v>1.0516948466952513E-2</v>
      </c>
      <c r="I39" s="3">
        <f t="shared" si="23"/>
        <v>0.9894830515330475</v>
      </c>
      <c r="J39" s="5">
        <f t="shared" si="30"/>
        <v>96159.400626123926</v>
      </c>
      <c r="K39" s="5">
        <f t="shared" si="24"/>
        <v>1011.3034609979866</v>
      </c>
      <c r="L39" s="5">
        <f t="shared" si="25"/>
        <v>478268.74447812472</v>
      </c>
      <c r="M39" s="5">
        <f t="shared" si="16"/>
        <v>3966111.8450105241</v>
      </c>
      <c r="N39" s="33">
        <f t="shared" si="26"/>
        <v>41.245180597902333</v>
      </c>
      <c r="O39" s="4"/>
      <c r="Q39" s="27" t="s">
        <v>54</v>
      </c>
      <c r="R39" s="29">
        <f t="shared" si="17"/>
        <v>96159.400626123926</v>
      </c>
      <c r="S39" s="29">
        <f t="shared" si="18"/>
        <v>478268.74447812472</v>
      </c>
      <c r="T39" s="35">
        <f t="shared" si="19"/>
        <v>41.245180597902333</v>
      </c>
      <c r="U39" s="42">
        <v>0.91788799906018037</v>
      </c>
      <c r="V39" s="43">
        <f t="shared" si="31"/>
        <v>8.2112000939819629E-2</v>
      </c>
      <c r="W39" s="29">
        <f t="shared" si="27"/>
        <v>438997.14088205056</v>
      </c>
      <c r="X39" s="29">
        <f t="shared" si="20"/>
        <v>3068218.3786314279</v>
      </c>
      <c r="Y39" s="35">
        <f t="shared" si="28"/>
        <v>31.90762794540418</v>
      </c>
      <c r="Z39" s="36">
        <f t="shared" si="29"/>
        <v>9.3375526524981538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17770</v>
      </c>
      <c r="E40">
        <v>56</v>
      </c>
      <c r="F40" s="3">
        <f t="shared" si="21"/>
        <v>3.1513787281935847E-3</v>
      </c>
      <c r="G40" s="2">
        <v>0.5</v>
      </c>
      <c r="H40" s="3">
        <f t="shared" si="22"/>
        <v>1.5633724176437741E-2</v>
      </c>
      <c r="I40" s="3">
        <f t="shared" si="23"/>
        <v>0.98436627582356229</v>
      </c>
      <c r="J40" s="5">
        <f t="shared" si="30"/>
        <v>95148.097165125946</v>
      </c>
      <c r="K40" s="5">
        <f t="shared" si="24"/>
        <v>1487.5191069924767</v>
      </c>
      <c r="L40" s="5">
        <f t="shared" si="25"/>
        <v>472021.6880581486</v>
      </c>
      <c r="M40" s="5">
        <f t="shared" si="16"/>
        <v>3487843.1005323995</v>
      </c>
      <c r="N40" s="33">
        <f t="shared" si="26"/>
        <v>36.656992671954107</v>
      </c>
      <c r="O40" s="4"/>
      <c r="Q40" s="27" t="s">
        <v>56</v>
      </c>
      <c r="R40" s="29">
        <f t="shared" si="17"/>
        <v>95148.097165125946</v>
      </c>
      <c r="S40" s="29">
        <f t="shared" si="18"/>
        <v>472021.6880581486</v>
      </c>
      <c r="T40" s="35">
        <f t="shared" si="19"/>
        <v>36.656992671954107</v>
      </c>
      <c r="U40" s="42">
        <v>0.89571782863194893</v>
      </c>
      <c r="V40" s="43">
        <f t="shared" si="31"/>
        <v>0.10428217136805107</v>
      </c>
      <c r="W40" s="29">
        <f t="shared" si="27"/>
        <v>422798.24149463204</v>
      </c>
      <c r="X40" s="29">
        <f t="shared" si="20"/>
        <v>2629221.2377493773</v>
      </c>
      <c r="Y40" s="35">
        <f t="shared" si="28"/>
        <v>27.632935561354028</v>
      </c>
      <c r="Z40" s="36">
        <f t="shared" si="29"/>
        <v>9.0240571106000793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15239</v>
      </c>
      <c r="E41">
        <v>66</v>
      </c>
      <c r="F41" s="3">
        <f t="shared" si="21"/>
        <v>4.3309928472996919E-3</v>
      </c>
      <c r="G41" s="2">
        <v>0.5</v>
      </c>
      <c r="H41" s="3">
        <f t="shared" si="22"/>
        <v>2.142300701116593E-2</v>
      </c>
      <c r="I41" s="3">
        <f t="shared" si="23"/>
        <v>0.97857699298883405</v>
      </c>
      <c r="J41" s="5">
        <f t="shared" si="30"/>
        <v>93660.578058133469</v>
      </c>
      <c r="K41" s="5">
        <f t="shared" si="24"/>
        <v>2006.4912204092473</v>
      </c>
      <c r="L41" s="5">
        <f t="shared" si="25"/>
        <v>463286.66223964421</v>
      </c>
      <c r="M41" s="5">
        <f t="shared" si="16"/>
        <v>3015821.4124742509</v>
      </c>
      <c r="N41" s="33">
        <f t="shared" si="26"/>
        <v>32.199474688298245</v>
      </c>
      <c r="O41" s="4"/>
      <c r="Q41" s="27" t="s">
        <v>58</v>
      </c>
      <c r="R41" s="29">
        <f t="shared" si="17"/>
        <v>93660.578058133469</v>
      </c>
      <c r="S41" s="29">
        <f t="shared" si="18"/>
        <v>463286.66223964421</v>
      </c>
      <c r="T41" s="35">
        <f t="shared" si="19"/>
        <v>32.199474688298245</v>
      </c>
      <c r="U41" s="42">
        <v>0.86473435856680392</v>
      </c>
      <c r="V41" s="43">
        <f t="shared" si="31"/>
        <v>0.13526564143319608</v>
      </c>
      <c r="W41" s="29">
        <f t="shared" si="27"/>
        <v>400619.89470435429</v>
      </c>
      <c r="X41" s="29">
        <f t="shared" si="20"/>
        <v>2206422.9962547454</v>
      </c>
      <c r="Y41" s="35">
        <f t="shared" si="28"/>
        <v>23.557648714118095</v>
      </c>
      <c r="Z41" s="36">
        <f t="shared" si="29"/>
        <v>8.6418259741801506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12797</v>
      </c>
      <c r="E42">
        <v>78</v>
      </c>
      <c r="F42" s="3">
        <f t="shared" si="21"/>
        <v>6.0951785574744084E-3</v>
      </c>
      <c r="G42" s="2">
        <v>0.5</v>
      </c>
      <c r="H42" s="3">
        <f t="shared" si="22"/>
        <v>3.0018472906403939E-2</v>
      </c>
      <c r="I42" s="3">
        <f t="shared" si="23"/>
        <v>0.96998152709359609</v>
      </c>
      <c r="J42" s="5">
        <f t="shared" si="30"/>
        <v>91654.086837724215</v>
      </c>
      <c r="K42" s="5">
        <f t="shared" si="24"/>
        <v>2751.3157224994184</v>
      </c>
      <c r="L42" s="5">
        <f t="shared" si="25"/>
        <v>451392.14488237252</v>
      </c>
      <c r="M42" s="5">
        <f t="shared" si="16"/>
        <v>2552534.7502346067</v>
      </c>
      <c r="N42" s="33">
        <f t="shared" si="26"/>
        <v>27.849655572412516</v>
      </c>
      <c r="O42" s="4"/>
      <c r="Q42" s="27" t="s">
        <v>60</v>
      </c>
      <c r="R42" s="29">
        <f t="shared" si="17"/>
        <v>91654.086837724215</v>
      </c>
      <c r="S42" s="29">
        <f t="shared" si="18"/>
        <v>451392.14488237252</v>
      </c>
      <c r="T42" s="35">
        <f t="shared" si="19"/>
        <v>27.849655572412516</v>
      </c>
      <c r="U42" s="42">
        <v>0.81758889711164551</v>
      </c>
      <c r="V42" s="43">
        <f t="shared" si="31"/>
        <v>0.18241110288835449</v>
      </c>
      <c r="W42" s="29">
        <f t="shared" si="27"/>
        <v>369053.20589923905</v>
      </c>
      <c r="X42" s="29">
        <f t="shared" si="20"/>
        <v>1805803.1015503912</v>
      </c>
      <c r="Y42" s="35">
        <f t="shared" si="28"/>
        <v>19.702374044134107</v>
      </c>
      <c r="Z42" s="36">
        <f t="shared" si="29"/>
        <v>8.147281528278409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9830</v>
      </c>
      <c r="E43">
        <v>132</v>
      </c>
      <c r="F43" s="3">
        <f t="shared" si="21"/>
        <v>1.3428280773143439E-2</v>
      </c>
      <c r="G43" s="2">
        <v>0.5</v>
      </c>
      <c r="H43" s="3">
        <f t="shared" si="22"/>
        <v>6.4960629921259838E-2</v>
      </c>
      <c r="I43" s="3">
        <f t="shared" si="23"/>
        <v>0.93503937007874016</v>
      </c>
      <c r="J43" s="5">
        <f t="shared" si="30"/>
        <v>88902.771115224794</v>
      </c>
      <c r="K43" s="5">
        <f t="shared" si="24"/>
        <v>5775.1800133905863</v>
      </c>
      <c r="L43" s="5">
        <f t="shared" si="25"/>
        <v>430075.90554264747</v>
      </c>
      <c r="M43" s="5">
        <f t="shared" si="16"/>
        <v>2101142.6053522341</v>
      </c>
      <c r="N43" s="33">
        <f t="shared" si="26"/>
        <v>23.634163243674291</v>
      </c>
      <c r="O43" s="4"/>
      <c r="Q43" s="27" t="s">
        <v>62</v>
      </c>
      <c r="R43" s="29">
        <f t="shared" si="17"/>
        <v>88902.771115224794</v>
      </c>
      <c r="S43" s="29">
        <f t="shared" si="18"/>
        <v>430075.90554264747</v>
      </c>
      <c r="T43" s="35">
        <f t="shared" si="19"/>
        <v>23.634163243674291</v>
      </c>
      <c r="U43" s="42">
        <v>0.77888026534586052</v>
      </c>
      <c r="V43" s="43">
        <f t="shared" si="31"/>
        <v>0.22111973465413948</v>
      </c>
      <c r="W43" s="29">
        <f t="shared" si="27"/>
        <v>334977.63542791852</v>
      </c>
      <c r="X43" s="29">
        <f t="shared" si="20"/>
        <v>1436749.8956511521</v>
      </c>
      <c r="Y43" s="35">
        <f t="shared" si="28"/>
        <v>16.160912394834288</v>
      </c>
      <c r="Z43" s="36">
        <f t="shared" si="29"/>
        <v>7.4732508488400029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7283</v>
      </c>
      <c r="E44">
        <v>143</v>
      </c>
      <c r="F44" s="3">
        <f t="shared" si="21"/>
        <v>1.9634765893175889E-2</v>
      </c>
      <c r="G44" s="2">
        <v>0.5</v>
      </c>
      <c r="H44" s="3">
        <f t="shared" si="22"/>
        <v>9.3580263071788489E-2</v>
      </c>
      <c r="I44" s="3">
        <f t="shared" si="23"/>
        <v>0.90641973692821154</v>
      </c>
      <c r="J44" s="5">
        <f t="shared" si="30"/>
        <v>83127.591101834201</v>
      </c>
      <c r="K44" s="5">
        <f t="shared" si="24"/>
        <v>7779.1018438337087</v>
      </c>
      <c r="L44" s="5">
        <f t="shared" si="25"/>
        <v>396190.20089958678</v>
      </c>
      <c r="M44" s="5">
        <f t="shared" si="16"/>
        <v>1671066.6998095866</v>
      </c>
      <c r="N44" s="33">
        <f t="shared" si="26"/>
        <v>20.102431426919029</v>
      </c>
      <c r="O44" s="4"/>
      <c r="Q44" s="27" t="s">
        <v>64</v>
      </c>
      <c r="R44" s="29">
        <f t="shared" si="17"/>
        <v>83127.591101834201</v>
      </c>
      <c r="S44" s="29">
        <f t="shared" si="18"/>
        <v>396190.20089958678</v>
      </c>
      <c r="T44" s="35">
        <f t="shared" si="19"/>
        <v>20.102431426919029</v>
      </c>
      <c r="U44" s="42">
        <v>0.71980976748499381</v>
      </c>
      <c r="V44" s="43">
        <f t="shared" si="31"/>
        <v>0.28019023251500619</v>
      </c>
      <c r="W44" s="29">
        <f t="shared" si="27"/>
        <v>285181.57638936455</v>
      </c>
      <c r="X44" s="29">
        <f t="shared" si="20"/>
        <v>1101772.2602232336</v>
      </c>
      <c r="Y44" s="35">
        <f t="shared" si="28"/>
        <v>13.253989988396562</v>
      </c>
      <c r="Z44" s="36">
        <f t="shared" si="29"/>
        <v>6.8484414385224675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4496</v>
      </c>
      <c r="E45">
        <v>154</v>
      </c>
      <c r="F45" s="3">
        <f t="shared" si="21"/>
        <v>3.4252669039145908E-2</v>
      </c>
      <c r="G45" s="2">
        <v>0.5</v>
      </c>
      <c r="H45" s="3">
        <f t="shared" si="22"/>
        <v>0.15775455849211228</v>
      </c>
      <c r="I45" s="3">
        <f t="shared" si="23"/>
        <v>0.84224544150788772</v>
      </c>
      <c r="J45" s="5">
        <f t="shared" si="30"/>
        <v>75348.489258000496</v>
      </c>
      <c r="K45" s="5">
        <f t="shared" si="24"/>
        <v>11886.567655943534</v>
      </c>
      <c r="L45" s="5">
        <f t="shared" si="25"/>
        <v>347026.02715014364</v>
      </c>
      <c r="M45" s="5">
        <f t="shared" si="16"/>
        <v>1274876.4989099998</v>
      </c>
      <c r="N45" s="33">
        <f t="shared" si="26"/>
        <v>16.919735371796239</v>
      </c>
      <c r="O45" s="4"/>
      <c r="Q45" s="27" t="s">
        <v>66</v>
      </c>
      <c r="R45" s="29">
        <f t="shared" si="17"/>
        <v>75348.489258000496</v>
      </c>
      <c r="S45" s="29">
        <f t="shared" si="18"/>
        <v>347026.02715014364</v>
      </c>
      <c r="T45" s="35">
        <f t="shared" si="19"/>
        <v>16.919735371796239</v>
      </c>
      <c r="U45" s="42">
        <v>0.68480776711742686</v>
      </c>
      <c r="V45" s="43">
        <f t="shared" si="31"/>
        <v>0.31519223288257314</v>
      </c>
      <c r="W45" s="29">
        <f t="shared" si="27"/>
        <v>237646.11878432141</v>
      </c>
      <c r="X45" s="29">
        <f t="shared" si="20"/>
        <v>816590.68383386894</v>
      </c>
      <c r="Y45" s="35">
        <f t="shared" si="28"/>
        <v>10.837518998394032</v>
      </c>
      <c r="Z45" s="36">
        <f t="shared" si="29"/>
        <v>6.0822163734022077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2890</v>
      </c>
      <c r="E46">
        <v>142</v>
      </c>
      <c r="F46" s="3">
        <f t="shared" si="21"/>
        <v>4.9134948096885817E-2</v>
      </c>
      <c r="G46" s="2">
        <v>0.5</v>
      </c>
      <c r="H46" s="3">
        <f t="shared" si="22"/>
        <v>0.21879815100154085</v>
      </c>
      <c r="I46" s="3">
        <f t="shared" si="23"/>
        <v>0.78120184899845913</v>
      </c>
      <c r="J46" s="5">
        <f t="shared" si="30"/>
        <v>63461.921602056966</v>
      </c>
      <c r="K46" s="5">
        <f t="shared" si="24"/>
        <v>13885.351105534806</v>
      </c>
      <c r="L46" s="5">
        <f t="shared" si="25"/>
        <v>282596.23024644784</v>
      </c>
      <c r="M46" s="5">
        <f>L46+M47</f>
        <v>927850.47175985621</v>
      </c>
      <c r="N46" s="33">
        <f t="shared" si="26"/>
        <v>14.620585830634258</v>
      </c>
      <c r="O46" s="4"/>
      <c r="Q46" s="27" t="s">
        <v>68</v>
      </c>
      <c r="R46" s="29">
        <f t="shared" si="17"/>
        <v>63461.921602056966</v>
      </c>
      <c r="S46" s="29">
        <f t="shared" si="18"/>
        <v>282596.23024644784</v>
      </c>
      <c r="T46" s="35">
        <f t="shared" si="19"/>
        <v>14.620585830634258</v>
      </c>
      <c r="U46" s="42">
        <v>0.65629805890441617</v>
      </c>
      <c r="V46" s="43">
        <f t="shared" si="31"/>
        <v>0.34370194109558383</v>
      </c>
      <c r="W46" s="29">
        <f t="shared" si="27"/>
        <v>185467.35736444918</v>
      </c>
      <c r="X46" s="29">
        <f>X47+W46</f>
        <v>578944.56504954747</v>
      </c>
      <c r="Y46" s="35">
        <f t="shared" si="28"/>
        <v>9.1227077660816107</v>
      </c>
      <c r="Z46" s="36">
        <f t="shared" si="29"/>
        <v>5.4978780645526477</v>
      </c>
    </row>
    <row r="47" spans="1:26" s="2" customFormat="1" x14ac:dyDescent="0.25">
      <c r="A47" s="12">
        <v>19</v>
      </c>
      <c r="B47" s="13" t="s">
        <v>69</v>
      </c>
      <c r="C47" s="12"/>
      <c r="D47">
        <v>2551</v>
      </c>
      <c r="E47">
        <v>196</v>
      </c>
      <c r="F47" s="17">
        <f t="shared" si="21"/>
        <v>7.6832614660917287E-2</v>
      </c>
      <c r="G47" s="12"/>
      <c r="H47" s="17">
        <v>1</v>
      </c>
      <c r="I47" s="17">
        <f t="shared" si="23"/>
        <v>0</v>
      </c>
      <c r="J47" s="21">
        <f t="shared" si="30"/>
        <v>49576.570496522159</v>
      </c>
      <c r="K47" s="21">
        <f t="shared" si="24"/>
        <v>49576.570496522159</v>
      </c>
      <c r="L47" s="21">
        <f>K47/F47</f>
        <v>645254.24151340837</v>
      </c>
      <c r="M47" s="21">
        <f>L47</f>
        <v>645254.24151340837</v>
      </c>
      <c r="N47" s="34">
        <f t="shared" si="26"/>
        <v>13.015306122448981</v>
      </c>
      <c r="O47" s="4"/>
      <c r="Q47" s="30" t="s">
        <v>69</v>
      </c>
      <c r="R47" s="31">
        <f t="shared" si="17"/>
        <v>49576.570496522159</v>
      </c>
      <c r="S47" s="31">
        <f t="shared" si="18"/>
        <v>645254.24151340837</v>
      </c>
      <c r="T47" s="38">
        <f t="shared" si="19"/>
        <v>13.015306122448981</v>
      </c>
      <c r="U47" s="44">
        <v>0.6098018151143324</v>
      </c>
      <c r="V47" s="45">
        <f t="shared" si="31"/>
        <v>0.3901981848856676</v>
      </c>
      <c r="W47" s="31">
        <f t="shared" si="27"/>
        <v>393477.20768509823</v>
      </c>
      <c r="X47" s="31">
        <f>W47</f>
        <v>393477.20768509823</v>
      </c>
      <c r="Y47" s="38">
        <f t="shared" si="28"/>
        <v>7.9367572977380716</v>
      </c>
      <c r="Z47" s="37">
        <f t="shared" si="29"/>
        <v>5.0785488247109098</v>
      </c>
    </row>
    <row r="48" spans="1:26" s="2" customFormat="1" ht="13.2" x14ac:dyDescent="0.25">
      <c r="B48" s="2" t="s">
        <v>70</v>
      </c>
      <c r="D48" s="25">
        <f>SUM(D29:D47)</f>
        <v>212386</v>
      </c>
      <c r="E48" s="25">
        <f>SUM(E29:E47)</f>
        <v>1115</v>
      </c>
    </row>
    <row r="51" spans="1:26" s="2" customFormat="1" ht="18" thickBot="1" x14ac:dyDescent="0.35">
      <c r="B51" s="62" t="s">
        <v>89</v>
      </c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Q51" s="63" t="s">
        <v>92</v>
      </c>
      <c r="R51" s="64"/>
      <c r="S51" s="64"/>
      <c r="T51" s="64"/>
      <c r="U51" s="64"/>
      <c r="V51" s="64"/>
      <c r="W51" s="64"/>
      <c r="X51" s="64"/>
      <c r="Y51" s="64"/>
      <c r="Z51" s="65"/>
    </row>
    <row r="52" spans="1:26" s="9" customFormat="1" ht="14.25" customHeight="1" x14ac:dyDescent="0.35">
      <c r="A52" s="7"/>
      <c r="B52" s="59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0" t="s">
        <v>14</v>
      </c>
      <c r="S52" s="70"/>
      <c r="T52" s="70"/>
      <c r="U52" s="67" t="s">
        <v>15</v>
      </c>
      <c r="V52" s="71" t="s">
        <v>16</v>
      </c>
      <c r="W52" s="72" t="s">
        <v>17</v>
      </c>
      <c r="X52" s="72" t="s">
        <v>18</v>
      </c>
      <c r="Y52" s="73" t="s">
        <v>19</v>
      </c>
      <c r="Z52" s="73" t="s">
        <v>20</v>
      </c>
    </row>
    <row r="53" spans="1:26" s="10" customFormat="1" ht="35.549999999999997" customHeight="1" thickBot="1" x14ac:dyDescent="0.35">
      <c r="B53" s="60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7"/>
      <c r="V53" s="71"/>
      <c r="W53" s="72"/>
      <c r="X53" s="72"/>
      <c r="Y53" s="73"/>
      <c r="Z53" s="73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3865</v>
      </c>
      <c r="E54" s="49">
        <f>E4+E29</f>
        <v>29</v>
      </c>
      <c r="F54" s="3">
        <f>E54/D54</f>
        <v>7.5032341526520049E-3</v>
      </c>
      <c r="G54" s="2">
        <v>0.3</v>
      </c>
      <c r="H54" s="18">
        <f>C54*F54/(1+(1-G54)*C54*F54)</f>
        <v>7.4640310915502018E-3</v>
      </c>
      <c r="I54" s="18">
        <f>1-H54</f>
        <v>0.99253596890844975</v>
      </c>
      <c r="J54" s="19">
        <v>100000</v>
      </c>
      <c r="K54" s="20">
        <f>J54*H54</f>
        <v>746.40310915502016</v>
      </c>
      <c r="L54" s="20">
        <f>C54*(J55+G54*K54)</f>
        <v>99477.517823591479</v>
      </c>
      <c r="M54" s="5">
        <f t="shared" ref="M54:M70" si="32">L54+M55</f>
        <v>8148067.39357494</v>
      </c>
      <c r="N54" s="32">
        <f>M54/J54</f>
        <v>81.480673935749394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99477.517823591479</v>
      </c>
      <c r="T54" s="35">
        <f t="shared" ref="T54:T72" si="35">N54</f>
        <v>81.480673935749394</v>
      </c>
      <c r="U54" s="42">
        <v>0.96170886472285344</v>
      </c>
      <c r="V54" s="43">
        <f>1-U54</f>
        <v>3.829113527714656E-2</v>
      </c>
      <c r="W54" s="29">
        <f>S54*U54</f>
        <v>95668.410731573575</v>
      </c>
      <c r="X54" s="29">
        <f t="shared" ref="X54:X70" si="36">X55+W54</f>
        <v>7042179.743042713</v>
      </c>
      <c r="Y54" s="40">
        <f>X54/R54</f>
        <v>70.421797430427134</v>
      </c>
      <c r="Z54" s="36">
        <f>T54-Y54</f>
        <v>11.05887650532226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17072</v>
      </c>
      <c r="E55" s="49">
        <f t="shared" si="37"/>
        <v>3</v>
      </c>
      <c r="F55" s="3">
        <f t="shared" ref="F55:F72" si="38">E55/D55</f>
        <v>1.7572633552014996E-4</v>
      </c>
      <c r="G55" s="2">
        <v>0.4</v>
      </c>
      <c r="H55" s="3">
        <f t="shared" ref="H55:H71" si="39">C55*F55/(1+(1-G55)*C55*F55)</f>
        <v>7.0260902149983596E-4</v>
      </c>
      <c r="I55" s="3">
        <f t="shared" ref="I55:I72" si="40">1-H55</f>
        <v>0.99929739097850012</v>
      </c>
      <c r="J55" s="5">
        <f>I54*J54</f>
        <v>99253.596890844972</v>
      </c>
      <c r="K55" s="5">
        <f t="shared" ref="K55:K72" si="41">J55*H55</f>
        <v>69.73647259181574</v>
      </c>
      <c r="L55" s="5">
        <f t="shared" ref="L55:L71" si="42">C55*(J56+G55*K55)</f>
        <v>396847.02002915955</v>
      </c>
      <c r="M55" s="5">
        <f t="shared" si="32"/>
        <v>8048589.8757513482</v>
      </c>
      <c r="N55" s="33">
        <f t="shared" ref="N55:N72" si="43">M55/J55</f>
        <v>81.091165739845749</v>
      </c>
      <c r="O55" s="4"/>
      <c r="Q55" s="27" t="s">
        <v>36</v>
      </c>
      <c r="R55" s="29">
        <f t="shared" si="33"/>
        <v>99253.596890844972</v>
      </c>
      <c r="S55" s="29">
        <f t="shared" si="34"/>
        <v>396847.02002915955</v>
      </c>
      <c r="T55" s="35">
        <f t="shared" si="35"/>
        <v>81.091165739845749</v>
      </c>
      <c r="U55" s="42">
        <v>0.96170886472285344</v>
      </c>
      <c r="V55" s="43">
        <f>1-U55</f>
        <v>3.829113527714656E-2</v>
      </c>
      <c r="W55" s="29">
        <f t="shared" ref="W55:W72" si="44">S55*U55</f>
        <v>381651.29710089049</v>
      </c>
      <c r="X55" s="29">
        <f t="shared" si="36"/>
        <v>6946511.3323111394</v>
      </c>
      <c r="Y55" s="35">
        <f t="shared" ref="Y55:Y72" si="45">X55/R55</f>
        <v>69.987502215669096</v>
      </c>
      <c r="Z55" s="36">
        <f t="shared" ref="Z55:Z72" si="46">T55-Y55</f>
        <v>11.103663524176653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23035</v>
      </c>
      <c r="E56" s="49">
        <f t="shared" si="37"/>
        <v>8</v>
      </c>
      <c r="F56" s="3">
        <f t="shared" si="38"/>
        <v>3.4729759062296508E-4</v>
      </c>
      <c r="G56" s="2">
        <v>0.5</v>
      </c>
      <c r="H56" s="3">
        <f t="shared" si="39"/>
        <v>1.7349815658208633E-3</v>
      </c>
      <c r="I56" s="3">
        <f t="shared" si="40"/>
        <v>0.99826501843417914</v>
      </c>
      <c r="J56" s="5">
        <f t="shared" ref="J56:J72" si="47">I55*J55</f>
        <v>99183.860418253156</v>
      </c>
      <c r="K56" s="5">
        <f t="shared" si="41"/>
        <v>172.08216945261881</v>
      </c>
      <c r="L56" s="5">
        <f t="shared" si="42"/>
        <v>495489.09666763421</v>
      </c>
      <c r="M56" s="5">
        <f t="shared" si="32"/>
        <v>7651742.8557221889</v>
      </c>
      <c r="N56" s="33">
        <f t="shared" si="43"/>
        <v>77.147056219179106</v>
      </c>
      <c r="O56" s="4"/>
      <c r="Q56" s="27" t="s">
        <v>38</v>
      </c>
      <c r="R56" s="29">
        <f t="shared" si="33"/>
        <v>99183.860418253156</v>
      </c>
      <c r="S56" s="29">
        <f t="shared" si="34"/>
        <v>495489.09666763421</v>
      </c>
      <c r="T56" s="35">
        <f t="shared" si="35"/>
        <v>77.147056219179106</v>
      </c>
      <c r="U56" s="42">
        <v>0.96170886472285344</v>
      </c>
      <c r="V56" s="43">
        <f>1-U56</f>
        <v>3.829113527714656E-2</v>
      </c>
      <c r="W56" s="29">
        <f t="shared" si="44"/>
        <v>476516.25663878268</v>
      </c>
      <c r="X56" s="29">
        <f t="shared" si="36"/>
        <v>6564860.035210249</v>
      </c>
      <c r="Y56" s="35">
        <f t="shared" si="45"/>
        <v>66.188793292846</v>
      </c>
      <c r="Z56" s="36">
        <f t="shared" si="46"/>
        <v>10.958262926333106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23770</v>
      </c>
      <c r="E57" s="49">
        <f t="shared" si="37"/>
        <v>10</v>
      </c>
      <c r="F57" s="3">
        <f t="shared" si="38"/>
        <v>4.2069835927639884E-4</v>
      </c>
      <c r="G57" s="2">
        <v>0.5</v>
      </c>
      <c r="H57" s="3">
        <f t="shared" si="39"/>
        <v>2.101281781886951E-3</v>
      </c>
      <c r="I57" s="3">
        <f t="shared" si="40"/>
        <v>0.99789871821811305</v>
      </c>
      <c r="J57" s="5">
        <f t="shared" si="47"/>
        <v>99011.778248800532</v>
      </c>
      <c r="K57" s="5">
        <f t="shared" si="41"/>
        <v>208.05164582643525</v>
      </c>
      <c r="L57" s="5">
        <f t="shared" si="42"/>
        <v>494538.7621294366</v>
      </c>
      <c r="M57" s="5">
        <f t="shared" si="32"/>
        <v>7156253.7590545546</v>
      </c>
      <c r="N57" s="33">
        <f t="shared" si="43"/>
        <v>72.276792575849413</v>
      </c>
      <c r="O57" s="4"/>
      <c r="Q57" s="27" t="s">
        <v>40</v>
      </c>
      <c r="R57" s="29">
        <f t="shared" si="33"/>
        <v>99011.778248800532</v>
      </c>
      <c r="S57" s="29">
        <f t="shared" si="34"/>
        <v>494538.7621294366</v>
      </c>
      <c r="T57" s="35">
        <f t="shared" si="35"/>
        <v>72.276792575849413</v>
      </c>
      <c r="U57" s="42">
        <v>0.96170886472285344</v>
      </c>
      <c r="V57" s="43">
        <f>1-U57</f>
        <v>3.829113527714656E-2</v>
      </c>
      <c r="W57" s="29">
        <f t="shared" si="44"/>
        <v>475602.31148894574</v>
      </c>
      <c r="X57" s="29">
        <f t="shared" si="36"/>
        <v>6088343.778571466</v>
      </c>
      <c r="Y57" s="35">
        <f t="shared" si="45"/>
        <v>61.491106272957204</v>
      </c>
      <c r="Z57" s="36">
        <f t="shared" si="46"/>
        <v>10.785686302892209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24466</v>
      </c>
      <c r="E58" s="49">
        <f t="shared" si="37"/>
        <v>21</v>
      </c>
      <c r="F58" s="3">
        <f t="shared" si="38"/>
        <v>8.5833401455080521E-4</v>
      </c>
      <c r="G58" s="2">
        <v>0.5</v>
      </c>
      <c r="H58" s="3">
        <f t="shared" si="39"/>
        <v>4.2824805758916737E-3</v>
      </c>
      <c r="I58" s="3">
        <f t="shared" si="40"/>
        <v>0.99571751942410835</v>
      </c>
      <c r="J58" s="5">
        <f t="shared" si="47"/>
        <v>98803.7266029741</v>
      </c>
      <c r="K58" s="5">
        <f t="shared" si="41"/>
        <v>423.12504000294803</v>
      </c>
      <c r="L58" s="5">
        <f t="shared" si="42"/>
        <v>492960.82041486318</v>
      </c>
      <c r="M58" s="5">
        <f t="shared" si="32"/>
        <v>6661714.9969251184</v>
      </c>
      <c r="N58" s="33">
        <f t="shared" si="43"/>
        <v>67.423722019049777</v>
      </c>
      <c r="O58" s="4"/>
      <c r="Q58" s="27" t="s">
        <v>42</v>
      </c>
      <c r="R58" s="29">
        <f t="shared" si="33"/>
        <v>98803.7266029741</v>
      </c>
      <c r="S58" s="29">
        <f t="shared" si="34"/>
        <v>492960.82041486318</v>
      </c>
      <c r="T58" s="35">
        <f t="shared" si="35"/>
        <v>67.423722019049777</v>
      </c>
      <c r="U58" s="42">
        <v>0.96170886472285344</v>
      </c>
      <c r="V58" s="43">
        <f>1-U58</f>
        <v>3.829113527714656E-2</v>
      </c>
      <c r="W58" s="29">
        <f t="shared" si="44"/>
        <v>474084.79095402447</v>
      </c>
      <c r="X58" s="29">
        <f t="shared" si="36"/>
        <v>5612741.46708252</v>
      </c>
      <c r="Y58" s="35">
        <f t="shared" si="45"/>
        <v>56.806981477898731</v>
      </c>
      <c r="Z58" s="36">
        <f t="shared" si="46"/>
        <v>10.616740541151046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30308</v>
      </c>
      <c r="E59" s="49">
        <f t="shared" si="37"/>
        <v>39</v>
      </c>
      <c r="F59" s="3">
        <f t="shared" si="38"/>
        <v>1.2867889666094761E-3</v>
      </c>
      <c r="G59" s="2">
        <v>0.5</v>
      </c>
      <c r="H59" s="3">
        <f t="shared" si="39"/>
        <v>6.4133133808028158E-3</v>
      </c>
      <c r="I59" s="3">
        <f t="shared" si="40"/>
        <v>0.99358668661919713</v>
      </c>
      <c r="J59" s="5">
        <f t="shared" si="47"/>
        <v>98380.601562971162</v>
      </c>
      <c r="K59" s="5">
        <f t="shared" si="41"/>
        <v>630.94562841523339</v>
      </c>
      <c r="L59" s="5">
        <f t="shared" si="42"/>
        <v>490325.64374381769</v>
      </c>
      <c r="M59" s="5">
        <f t="shared" si="32"/>
        <v>6168754.1765102549</v>
      </c>
      <c r="N59" s="33">
        <f t="shared" si="43"/>
        <v>62.702952396177182</v>
      </c>
      <c r="O59" s="4"/>
      <c r="Q59" s="27" t="s">
        <v>44</v>
      </c>
      <c r="R59" s="29">
        <f t="shared" si="33"/>
        <v>98380.601562971162</v>
      </c>
      <c r="S59" s="29">
        <f t="shared" si="34"/>
        <v>490325.64374381769</v>
      </c>
      <c r="T59" s="35">
        <f t="shared" si="35"/>
        <v>62.702952396177182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472228.55244730605</v>
      </c>
      <c r="X59" s="29">
        <f t="shared" si="36"/>
        <v>5138656.6761284955</v>
      </c>
      <c r="Y59" s="35">
        <f t="shared" si="45"/>
        <v>52.232417717423282</v>
      </c>
      <c r="Z59" s="36">
        <f t="shared" si="46"/>
        <v>10.4705346787539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29258</v>
      </c>
      <c r="E60" s="49">
        <f t="shared" si="37"/>
        <v>54</v>
      </c>
      <c r="F60" s="3">
        <f t="shared" si="38"/>
        <v>1.845649053250393E-3</v>
      </c>
      <c r="G60" s="2">
        <v>0.5</v>
      </c>
      <c r="H60" s="3">
        <f t="shared" si="39"/>
        <v>9.1858605790494322E-3</v>
      </c>
      <c r="I60" s="3">
        <f t="shared" si="40"/>
        <v>0.99081413942095053</v>
      </c>
      <c r="J60" s="5">
        <f t="shared" si="47"/>
        <v>97749.655934555922</v>
      </c>
      <c r="K60" s="5">
        <f t="shared" si="41"/>
        <v>897.91471106488268</v>
      </c>
      <c r="L60" s="5">
        <f t="shared" si="42"/>
        <v>486503.49289511738</v>
      </c>
      <c r="M60" s="5">
        <f t="shared" si="32"/>
        <v>5678428.5327664372</v>
      </c>
      <c r="N60" s="33">
        <f t="shared" si="43"/>
        <v>58.091544962247077</v>
      </c>
      <c r="O60" s="4"/>
      <c r="Q60" s="27" t="s">
        <v>46</v>
      </c>
      <c r="R60" s="29">
        <f t="shared" si="33"/>
        <v>97749.655934555922</v>
      </c>
      <c r="S60" s="29">
        <f t="shared" si="34"/>
        <v>486503.49289511738</v>
      </c>
      <c r="T60" s="35">
        <f t="shared" si="35"/>
        <v>58.091544962247077</v>
      </c>
      <c r="U60" s="42">
        <v>0.95736753435116873</v>
      </c>
      <c r="V60" s="43">
        <f t="shared" si="48"/>
        <v>4.2632465648831275E-2</v>
      </c>
      <c r="W60" s="29">
        <f t="shared" si="44"/>
        <v>465762.64944622986</v>
      </c>
      <c r="X60" s="29">
        <f t="shared" si="36"/>
        <v>4666428.1236811895</v>
      </c>
      <c r="Y60" s="35">
        <f t="shared" si="45"/>
        <v>47.73856315980688</v>
      </c>
      <c r="Z60" s="36">
        <f t="shared" si="46"/>
        <v>10.352981802440198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28083</v>
      </c>
      <c r="E61" s="49">
        <f t="shared" si="37"/>
        <v>60</v>
      </c>
      <c r="F61" s="3">
        <f t="shared" si="38"/>
        <v>2.1365238756543103E-3</v>
      </c>
      <c r="G61" s="2">
        <v>0.5</v>
      </c>
      <c r="H61" s="3">
        <f t="shared" si="39"/>
        <v>1.0625863351397301E-2</v>
      </c>
      <c r="I61" s="3">
        <f t="shared" si="40"/>
        <v>0.98937413664860274</v>
      </c>
      <c r="J61" s="5">
        <f t="shared" si="47"/>
        <v>96851.74122349103</v>
      </c>
      <c r="K61" s="5">
        <f t="shared" si="41"/>
        <v>1029.1333675857086</v>
      </c>
      <c r="L61" s="5">
        <f t="shared" si="42"/>
        <v>481685.87269849092</v>
      </c>
      <c r="M61" s="5">
        <f t="shared" si="32"/>
        <v>5191925.0398713201</v>
      </c>
      <c r="N61" s="33">
        <f t="shared" si="43"/>
        <v>53.606935448797465</v>
      </c>
      <c r="O61" s="4"/>
      <c r="Q61" s="27" t="s">
        <v>48</v>
      </c>
      <c r="R61" s="29">
        <f t="shared" si="33"/>
        <v>96851.74122349103</v>
      </c>
      <c r="S61" s="29">
        <f t="shared" si="34"/>
        <v>481685.87269849092</v>
      </c>
      <c r="T61" s="35">
        <f t="shared" si="35"/>
        <v>53.606935448797465</v>
      </c>
      <c r="U61" s="42">
        <v>0.95681081085376496</v>
      </c>
      <c r="V61" s="43">
        <f t="shared" si="48"/>
        <v>4.3189189146235041E-2</v>
      </c>
      <c r="W61" s="29">
        <f t="shared" si="44"/>
        <v>460882.25043344649</v>
      </c>
      <c r="X61" s="29">
        <f t="shared" si="36"/>
        <v>4200665.47423496</v>
      </c>
      <c r="Y61" s="35">
        <f t="shared" si="45"/>
        <v>43.372121359611697</v>
      </c>
      <c r="Z61" s="36">
        <f t="shared" si="46"/>
        <v>10.234814089185768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30544</v>
      </c>
      <c r="E62" s="49">
        <f t="shared" si="37"/>
        <v>111</v>
      </c>
      <c r="F62" s="3">
        <f t="shared" si="38"/>
        <v>3.6341016238868517E-3</v>
      </c>
      <c r="G62" s="2">
        <v>0.5</v>
      </c>
      <c r="H62" s="3">
        <f t="shared" si="39"/>
        <v>1.8006910760345864E-2</v>
      </c>
      <c r="I62" s="3">
        <f t="shared" si="40"/>
        <v>0.98199308923965412</v>
      </c>
      <c r="J62" s="5">
        <f t="shared" si="47"/>
        <v>95822.607855905328</v>
      </c>
      <c r="K62" s="5">
        <f t="shared" si="41"/>
        <v>1725.4691484849038</v>
      </c>
      <c r="L62" s="5">
        <f t="shared" si="42"/>
        <v>474799.36640831438</v>
      </c>
      <c r="M62" s="5">
        <f t="shared" si="32"/>
        <v>4710239.1671728296</v>
      </c>
      <c r="N62" s="33">
        <f t="shared" si="43"/>
        <v>49.155823167074743</v>
      </c>
      <c r="O62" s="4"/>
      <c r="Q62" s="27" t="s">
        <v>50</v>
      </c>
      <c r="R62" s="29">
        <f t="shared" si="33"/>
        <v>95822.607855905328</v>
      </c>
      <c r="S62" s="29">
        <f t="shared" si="34"/>
        <v>474799.36640831438</v>
      </c>
      <c r="T62" s="35">
        <f t="shared" si="35"/>
        <v>49.155823167074743</v>
      </c>
      <c r="U62" s="42">
        <v>0.94800928093814252</v>
      </c>
      <c r="V62" s="43">
        <f t="shared" si="48"/>
        <v>5.1990719061857482E-2</v>
      </c>
      <c r="W62" s="29">
        <f t="shared" si="44"/>
        <v>450114.20593863179</v>
      </c>
      <c r="X62" s="29">
        <f t="shared" si="36"/>
        <v>3739783.2238015132</v>
      </c>
      <c r="Y62" s="35">
        <f t="shared" si="45"/>
        <v>39.028192902297839</v>
      </c>
      <c r="Z62" s="36">
        <f t="shared" si="46"/>
        <v>10.127630264776904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33210</v>
      </c>
      <c r="E63" s="49">
        <f t="shared" si="37"/>
        <v>131</v>
      </c>
      <c r="F63" s="3">
        <f t="shared" si="38"/>
        <v>3.9445950015055704E-3</v>
      </c>
      <c r="G63" s="2">
        <v>0.5</v>
      </c>
      <c r="H63" s="3">
        <f t="shared" si="39"/>
        <v>1.9530376444278789E-2</v>
      </c>
      <c r="I63" s="3">
        <f t="shared" si="40"/>
        <v>0.9804696235557212</v>
      </c>
      <c r="J63" s="5">
        <f t="shared" si="47"/>
        <v>94097.138707420425</v>
      </c>
      <c r="K63" s="5">
        <f t="shared" si="41"/>
        <v>1837.7525412854377</v>
      </c>
      <c r="L63" s="5">
        <f t="shared" si="42"/>
        <v>465891.31218388851</v>
      </c>
      <c r="M63" s="5">
        <f t="shared" si="32"/>
        <v>4235439.8007645151</v>
      </c>
      <c r="N63" s="33">
        <f t="shared" si="43"/>
        <v>45.011355913105056</v>
      </c>
      <c r="O63" s="4"/>
      <c r="Q63" s="27" t="s">
        <v>52</v>
      </c>
      <c r="R63" s="29">
        <f t="shared" si="33"/>
        <v>94097.138707420425</v>
      </c>
      <c r="S63" s="29">
        <f t="shared" si="34"/>
        <v>465891.31218388851</v>
      </c>
      <c r="T63" s="35">
        <f t="shared" si="35"/>
        <v>45.011355913105056</v>
      </c>
      <c r="U63" s="42">
        <v>0.94216194080535964</v>
      </c>
      <c r="V63" s="43">
        <f t="shared" si="48"/>
        <v>5.7838059194640357E-2</v>
      </c>
      <c r="W63" s="29">
        <f t="shared" si="44"/>
        <v>438945.06289152813</v>
      </c>
      <c r="X63" s="29">
        <f t="shared" si="36"/>
        <v>3289669.0178628815</v>
      </c>
      <c r="Y63" s="35">
        <f t="shared" si="45"/>
        <v>34.960351218452736</v>
      </c>
      <c r="Z63" s="36">
        <f t="shared" si="46"/>
        <v>10.05100469465232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35148</v>
      </c>
      <c r="E64" s="49">
        <f t="shared" si="37"/>
        <v>183</v>
      </c>
      <c r="F64" s="3">
        <f t="shared" si="38"/>
        <v>5.206555138272448E-3</v>
      </c>
      <c r="G64" s="2">
        <v>0.5</v>
      </c>
      <c r="H64" s="3">
        <f t="shared" si="39"/>
        <v>2.5698276951594559E-2</v>
      </c>
      <c r="I64" s="3">
        <f t="shared" si="40"/>
        <v>0.97430172304840545</v>
      </c>
      <c r="J64" s="5">
        <f t="shared" si="47"/>
        <v>92259.38616613498</v>
      </c>
      <c r="K64" s="5">
        <f t="shared" si="41"/>
        <v>2370.9072570814483</v>
      </c>
      <c r="L64" s="5">
        <f t="shared" si="42"/>
        <v>455369.66268797126</v>
      </c>
      <c r="M64" s="5">
        <f t="shared" si="32"/>
        <v>3769548.4885806269</v>
      </c>
      <c r="N64" s="33">
        <f t="shared" si="43"/>
        <v>40.858157042066786</v>
      </c>
      <c r="O64" s="4"/>
      <c r="Q64" s="27" t="s">
        <v>54</v>
      </c>
      <c r="R64" s="29">
        <f t="shared" si="33"/>
        <v>92259.38616613498</v>
      </c>
      <c r="S64" s="29">
        <f t="shared" si="34"/>
        <v>455369.66268797126</v>
      </c>
      <c r="T64" s="35">
        <f t="shared" si="35"/>
        <v>40.858157042066786</v>
      </c>
      <c r="U64" s="42">
        <v>0.92489605986448908</v>
      </c>
      <c r="V64" s="43">
        <f t="shared" si="48"/>
        <v>7.5103940135510916E-2</v>
      </c>
      <c r="W64" s="29">
        <f t="shared" si="44"/>
        <v>421169.60680192604</v>
      </c>
      <c r="X64" s="29">
        <f t="shared" si="36"/>
        <v>2850723.9549713535</v>
      </c>
      <c r="Y64" s="35">
        <f t="shared" si="45"/>
        <v>30.899012809796357</v>
      </c>
      <c r="Z64" s="36">
        <f t="shared" si="46"/>
        <v>9.9591442322704289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33178</v>
      </c>
      <c r="E65" s="49">
        <f t="shared" si="37"/>
        <v>177</v>
      </c>
      <c r="F65" s="3">
        <f t="shared" si="38"/>
        <v>5.3348604496955814E-3</v>
      </c>
      <c r="G65" s="2">
        <v>0.5</v>
      </c>
      <c r="H65" s="3">
        <f t="shared" si="39"/>
        <v>2.632322541306643E-2</v>
      </c>
      <c r="I65" s="3">
        <f t="shared" si="40"/>
        <v>0.97367677458693358</v>
      </c>
      <c r="J65" s="5">
        <f t="shared" si="47"/>
        <v>89888.478909053534</v>
      </c>
      <c r="K65" s="5">
        <f t="shared" si="41"/>
        <v>2366.1546923606838</v>
      </c>
      <c r="L65" s="5">
        <f t="shared" si="42"/>
        <v>443527.00781436602</v>
      </c>
      <c r="M65" s="5">
        <f t="shared" si="32"/>
        <v>3314178.8258926556</v>
      </c>
      <c r="N65" s="33">
        <f t="shared" si="43"/>
        <v>36.86989552071342</v>
      </c>
      <c r="O65" s="4"/>
      <c r="Q65" s="27" t="s">
        <v>56</v>
      </c>
      <c r="R65" s="29">
        <f t="shared" si="33"/>
        <v>89888.478909053534</v>
      </c>
      <c r="S65" s="29">
        <f t="shared" si="34"/>
        <v>443527.00781436602</v>
      </c>
      <c r="T65" s="35">
        <f t="shared" si="35"/>
        <v>36.86989552071342</v>
      </c>
      <c r="U65" s="42">
        <v>0.89970667843387275</v>
      </c>
      <c r="V65" s="43">
        <f t="shared" si="48"/>
        <v>0.10029332156612725</v>
      </c>
      <c r="W65" s="29">
        <f t="shared" si="44"/>
        <v>399044.21099637757</v>
      </c>
      <c r="X65" s="29">
        <f t="shared" si="36"/>
        <v>2429554.3481694274</v>
      </c>
      <c r="Y65" s="35">
        <f t="shared" si="45"/>
        <v>27.028540004860663</v>
      </c>
      <c r="Z65" s="36">
        <f t="shared" si="46"/>
        <v>9.8413555158527579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28379</v>
      </c>
      <c r="E66" s="49">
        <f t="shared" si="37"/>
        <v>249</v>
      </c>
      <c r="F66" s="3">
        <f t="shared" si="38"/>
        <v>8.7740935198562311E-3</v>
      </c>
      <c r="G66" s="2">
        <v>0.5</v>
      </c>
      <c r="H66" s="3">
        <f t="shared" si="39"/>
        <v>4.2928814026860676E-2</v>
      </c>
      <c r="I66" s="3">
        <f t="shared" si="40"/>
        <v>0.95707118597313934</v>
      </c>
      <c r="J66" s="5">
        <f t="shared" si="47"/>
        <v>87522.324216692854</v>
      </c>
      <c r="K66" s="5">
        <f t="shared" si="41"/>
        <v>3757.2295794970119</v>
      </c>
      <c r="L66" s="5">
        <f t="shared" si="42"/>
        <v>428218.54713472177</v>
      </c>
      <c r="M66" s="5">
        <f t="shared" si="32"/>
        <v>2870651.8180782897</v>
      </c>
      <c r="N66" s="33">
        <f t="shared" si="43"/>
        <v>32.799081191799289</v>
      </c>
      <c r="O66" s="4"/>
      <c r="Q66" s="27" t="s">
        <v>58</v>
      </c>
      <c r="R66" s="29">
        <f t="shared" si="33"/>
        <v>87522.324216692854</v>
      </c>
      <c r="S66" s="29">
        <f t="shared" si="34"/>
        <v>428218.54713472177</v>
      </c>
      <c r="T66" s="35">
        <f t="shared" si="35"/>
        <v>32.799081191799289</v>
      </c>
      <c r="U66" s="42">
        <v>0.86438699185239576</v>
      </c>
      <c r="V66" s="43">
        <f t="shared" si="48"/>
        <v>0.13561300814760424</v>
      </c>
      <c r="W66" s="29">
        <f t="shared" si="44"/>
        <v>370146.5418131855</v>
      </c>
      <c r="X66" s="29">
        <f t="shared" si="36"/>
        <v>2030510.1371730496</v>
      </c>
      <c r="Y66" s="35">
        <f t="shared" si="45"/>
        <v>23.199911055215978</v>
      </c>
      <c r="Z66" s="36">
        <f t="shared" si="46"/>
        <v>9.5991701365833109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23485</v>
      </c>
      <c r="E67" s="49">
        <f t="shared" si="37"/>
        <v>265</v>
      </c>
      <c r="F67" s="3">
        <f t="shared" si="38"/>
        <v>1.1283798169044072E-2</v>
      </c>
      <c r="G67" s="2">
        <v>0.5</v>
      </c>
      <c r="H67" s="3">
        <f t="shared" si="39"/>
        <v>5.4871104669220419E-2</v>
      </c>
      <c r="I67" s="3">
        <f t="shared" si="40"/>
        <v>0.94512889533077959</v>
      </c>
      <c r="J67" s="5">
        <f t="shared" si="47"/>
        <v>83765.094637195842</v>
      </c>
      <c r="K67" s="5">
        <f t="shared" si="41"/>
        <v>4596.283275464727</v>
      </c>
      <c r="L67" s="5">
        <f t="shared" si="42"/>
        <v>407334.7649973174</v>
      </c>
      <c r="M67" s="5">
        <f t="shared" si="32"/>
        <v>2442433.2709435681</v>
      </c>
      <c r="N67" s="33">
        <f t="shared" si="43"/>
        <v>29.158127039935405</v>
      </c>
      <c r="O67" s="4"/>
      <c r="Q67" s="27" t="s">
        <v>60</v>
      </c>
      <c r="R67" s="29">
        <f t="shared" si="33"/>
        <v>83765.094637195842</v>
      </c>
      <c r="S67" s="29">
        <f t="shared" si="34"/>
        <v>407334.7649973174</v>
      </c>
      <c r="T67" s="35">
        <f t="shared" si="35"/>
        <v>29.158127039935405</v>
      </c>
      <c r="U67" s="42">
        <v>0.82345390469096191</v>
      </c>
      <c r="V67" s="43">
        <f t="shared" si="48"/>
        <v>0.17654609530903809</v>
      </c>
      <c r="W67" s="29">
        <f t="shared" si="44"/>
        <v>335421.40275341639</v>
      </c>
      <c r="X67" s="29">
        <f t="shared" si="36"/>
        <v>1660363.5953598642</v>
      </c>
      <c r="Y67" s="35">
        <f t="shared" si="45"/>
        <v>19.82166441226201</v>
      </c>
      <c r="Z67" s="36">
        <f t="shared" si="46"/>
        <v>9.3364626276733951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17876</v>
      </c>
      <c r="E68" s="49">
        <f t="shared" si="37"/>
        <v>302</v>
      </c>
      <c r="F68" s="3">
        <f t="shared" si="38"/>
        <v>1.6894159767285748E-2</v>
      </c>
      <c r="G68" s="2">
        <v>0.5</v>
      </c>
      <c r="H68" s="3">
        <f t="shared" si="39"/>
        <v>8.1047716171971471E-2</v>
      </c>
      <c r="I68" s="3">
        <f t="shared" si="40"/>
        <v>0.91895228382802852</v>
      </c>
      <c r="J68" s="5">
        <f t="shared" si="47"/>
        <v>79168.811361731117</v>
      </c>
      <c r="K68" s="5">
        <f t="shared" si="41"/>
        <v>6416.4513529179339</v>
      </c>
      <c r="L68" s="5">
        <f t="shared" si="42"/>
        <v>379802.92842636071</v>
      </c>
      <c r="M68" s="5">
        <f t="shared" si="32"/>
        <v>2035098.5059462509</v>
      </c>
      <c r="N68" s="33">
        <f t="shared" si="43"/>
        <v>25.705811050359959</v>
      </c>
      <c r="O68" s="4"/>
      <c r="Q68" s="27" t="s">
        <v>62</v>
      </c>
      <c r="R68" s="29">
        <f t="shared" si="33"/>
        <v>79168.811361731117</v>
      </c>
      <c r="S68" s="29">
        <f t="shared" si="34"/>
        <v>379802.92842636071</v>
      </c>
      <c r="T68" s="35">
        <f t="shared" si="35"/>
        <v>25.705811050359959</v>
      </c>
      <c r="U68" s="42">
        <v>0.7557222850963411</v>
      </c>
      <c r="V68" s="43">
        <f t="shared" si="48"/>
        <v>0.2442777149036589</v>
      </c>
      <c r="W68" s="29">
        <f t="shared" si="44"/>
        <v>287025.53695665143</v>
      </c>
      <c r="X68" s="29">
        <f t="shared" si="36"/>
        <v>1324942.1926064477</v>
      </c>
      <c r="Y68" s="35">
        <f t="shared" si="45"/>
        <v>16.735658522806908</v>
      </c>
      <c r="Z68" s="36">
        <f t="shared" si="46"/>
        <v>8.9701525275530507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13318</v>
      </c>
      <c r="E69" s="49">
        <f t="shared" si="37"/>
        <v>322</v>
      </c>
      <c r="F69" s="3">
        <f t="shared" si="38"/>
        <v>2.4177804475146419E-2</v>
      </c>
      <c r="G69" s="2">
        <v>0.5</v>
      </c>
      <c r="H69" s="3">
        <f t="shared" si="39"/>
        <v>0.11399844225731078</v>
      </c>
      <c r="I69" s="3">
        <f t="shared" si="40"/>
        <v>0.88600155774268918</v>
      </c>
      <c r="J69" s="5">
        <f t="shared" si="47"/>
        <v>72752.360008813179</v>
      </c>
      <c r="K69" s="5">
        <f t="shared" si="41"/>
        <v>8293.6557115477754</v>
      </c>
      <c r="L69" s="5">
        <f t="shared" si="42"/>
        <v>343027.66076519643</v>
      </c>
      <c r="M69" s="5">
        <f t="shared" si="32"/>
        <v>1655295.5775198902</v>
      </c>
      <c r="N69" s="33">
        <f t="shared" si="43"/>
        <v>22.752465725089447</v>
      </c>
      <c r="O69" s="4"/>
      <c r="Q69" s="27" t="s">
        <v>64</v>
      </c>
      <c r="R69" s="29">
        <f t="shared" si="33"/>
        <v>72752.360008813179</v>
      </c>
      <c r="S69" s="29">
        <f t="shared" si="34"/>
        <v>343027.66076519643</v>
      </c>
      <c r="T69" s="35">
        <f t="shared" si="35"/>
        <v>22.752465725089447</v>
      </c>
      <c r="U69" s="42">
        <v>0.69850988448397933</v>
      </c>
      <c r="V69" s="43">
        <f t="shared" si="48"/>
        <v>0.30149011551602067</v>
      </c>
      <c r="W69" s="29">
        <f t="shared" si="44"/>
        <v>239608.211695907</v>
      </c>
      <c r="X69" s="29">
        <f t="shared" si="36"/>
        <v>1037916.6556497964</v>
      </c>
      <c r="Y69" s="35">
        <f t="shared" si="45"/>
        <v>14.266432807458944</v>
      </c>
      <c r="Z69" s="36">
        <f t="shared" si="46"/>
        <v>8.4860329176305029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8431</v>
      </c>
      <c r="E70" s="49">
        <f t="shared" si="37"/>
        <v>280</v>
      </c>
      <c r="F70" s="3">
        <f t="shared" si="38"/>
        <v>3.3210769778199499E-2</v>
      </c>
      <c r="G70" s="2">
        <v>0.5</v>
      </c>
      <c r="H70" s="3">
        <f t="shared" si="39"/>
        <v>0.15332384185740883</v>
      </c>
      <c r="I70" s="3">
        <f t="shared" si="40"/>
        <v>0.84667615814259123</v>
      </c>
      <c r="J70" s="5">
        <f t="shared" si="47"/>
        <v>64458.704297265402</v>
      </c>
      <c r="K70" s="5">
        <f t="shared" si="41"/>
        <v>9883.0561840073988</v>
      </c>
      <c r="L70" s="5">
        <f t="shared" si="42"/>
        <v>297585.88102630852</v>
      </c>
      <c r="M70" s="5">
        <f t="shared" si="32"/>
        <v>1312267.9167546937</v>
      </c>
      <c r="N70" s="33">
        <f t="shared" si="43"/>
        <v>20.358273270633607</v>
      </c>
      <c r="O70" s="4"/>
      <c r="Q70" s="27" t="s">
        <v>66</v>
      </c>
      <c r="R70" s="29">
        <f t="shared" si="33"/>
        <v>64458.704297265402</v>
      </c>
      <c r="S70" s="29">
        <f t="shared" si="34"/>
        <v>297585.88102630852</v>
      </c>
      <c r="T70" s="35">
        <f t="shared" si="35"/>
        <v>20.358273270633607</v>
      </c>
      <c r="U70" s="42">
        <v>0.67065690345363116</v>
      </c>
      <c r="V70" s="43">
        <f t="shared" si="48"/>
        <v>0.32934309654636884</v>
      </c>
      <c r="W70" s="29">
        <f t="shared" si="44"/>
        <v>199578.02548062475</v>
      </c>
      <c r="X70" s="29">
        <f t="shared" si="36"/>
        <v>798308.44395388931</v>
      </c>
      <c r="Y70" s="35">
        <f t="shared" si="45"/>
        <v>12.384804389990768</v>
      </c>
      <c r="Z70" s="36">
        <f t="shared" si="46"/>
        <v>7.9734688806428391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5341</v>
      </c>
      <c r="E71" s="49">
        <f t="shared" si="49"/>
        <v>267</v>
      </c>
      <c r="F71" s="3">
        <f t="shared" si="38"/>
        <v>4.9990638457217747E-2</v>
      </c>
      <c r="G71" s="2">
        <v>0.5</v>
      </c>
      <c r="H71" s="3">
        <f t="shared" si="39"/>
        <v>0.22218523758009484</v>
      </c>
      <c r="I71" s="3">
        <f t="shared" si="40"/>
        <v>0.77781476241990521</v>
      </c>
      <c r="J71" s="5">
        <f t="shared" si="47"/>
        <v>54575.648113258008</v>
      </c>
      <c r="K71" s="5">
        <f t="shared" si="41"/>
        <v>12125.903342131885</v>
      </c>
      <c r="L71" s="5">
        <f t="shared" si="42"/>
        <v>242563.48221096036</v>
      </c>
      <c r="M71" s="5">
        <f>L71+M72</f>
        <v>1014682.0357283851</v>
      </c>
      <c r="N71" s="33">
        <f t="shared" si="43"/>
        <v>18.592212292608384</v>
      </c>
      <c r="O71" s="4"/>
      <c r="Q71" s="27" t="s">
        <v>68</v>
      </c>
      <c r="R71" s="29">
        <f t="shared" si="33"/>
        <v>54575.648113258008</v>
      </c>
      <c r="S71" s="29">
        <f t="shared" si="34"/>
        <v>242563.48221096036</v>
      </c>
      <c r="T71" s="35">
        <f t="shared" si="35"/>
        <v>18.592212292608384</v>
      </c>
      <c r="U71" s="42">
        <v>0.63527807449444496</v>
      </c>
      <c r="V71" s="43">
        <f t="shared" si="48"/>
        <v>0.36472192550555504</v>
      </c>
      <c r="W71" s="29">
        <f t="shared" si="44"/>
        <v>154095.26192164645</v>
      </c>
      <c r="X71" s="29">
        <f>X72+W71</f>
        <v>598730.41847326455</v>
      </c>
      <c r="Y71" s="35">
        <f t="shared" si="45"/>
        <v>10.970651548301367</v>
      </c>
      <c r="Z71" s="36">
        <f t="shared" si="46"/>
        <v>7.6215607443070166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5293</v>
      </c>
      <c r="E72" s="50">
        <f t="shared" si="49"/>
        <v>291</v>
      </c>
      <c r="F72" s="17">
        <f t="shared" si="38"/>
        <v>5.4978273191006989E-2</v>
      </c>
      <c r="G72" s="12"/>
      <c r="H72" s="17">
        <v>1</v>
      </c>
      <c r="I72" s="17">
        <f t="shared" si="40"/>
        <v>0</v>
      </c>
      <c r="J72" s="21">
        <f t="shared" si="47"/>
        <v>42449.744771126127</v>
      </c>
      <c r="K72" s="21">
        <f t="shared" si="41"/>
        <v>42449.744771126127</v>
      </c>
      <c r="L72" s="21">
        <f>K72/F72</f>
        <v>772118.55351742473</v>
      </c>
      <c r="M72" s="21">
        <f>L72</f>
        <v>772118.55351742473</v>
      </c>
      <c r="N72" s="34">
        <f t="shared" si="43"/>
        <v>18.189003436426116</v>
      </c>
      <c r="O72" s="4"/>
      <c r="Q72" s="30" t="s">
        <v>69</v>
      </c>
      <c r="R72" s="31">
        <f t="shared" si="33"/>
        <v>42449.744771126127</v>
      </c>
      <c r="S72" s="31">
        <f t="shared" si="34"/>
        <v>772118.55351742473</v>
      </c>
      <c r="T72" s="38">
        <f t="shared" si="35"/>
        <v>18.189003436426116</v>
      </c>
      <c r="U72" s="44">
        <v>0.57586384179742911</v>
      </c>
      <c r="V72" s="45">
        <f t="shared" si="48"/>
        <v>0.42413615820257089</v>
      </c>
      <c r="W72" s="31">
        <f t="shared" si="44"/>
        <v>444635.15655161807</v>
      </c>
      <c r="X72" s="31">
        <f>W72</f>
        <v>444635.15655161807</v>
      </c>
      <c r="Y72" s="38">
        <f t="shared" si="45"/>
        <v>10.474389397366984</v>
      </c>
      <c r="Z72" s="37">
        <f t="shared" si="46"/>
        <v>7.714614039059132</v>
      </c>
    </row>
    <row r="73" spans="1:26" s="2" customFormat="1" ht="13.2" x14ac:dyDescent="0.25">
      <c r="B73" s="2" t="s">
        <v>70</v>
      </c>
      <c r="D73" s="25">
        <f>SUM(D54:D72)</f>
        <v>414060</v>
      </c>
      <c r="E73" s="25">
        <f>SUM(E54:E72)</f>
        <v>2802</v>
      </c>
    </row>
    <row r="77" spans="1:26" x14ac:dyDescent="0.25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x14ac:dyDescent="0.25">
      <c r="C78" s="53" t="s">
        <v>84</v>
      </c>
      <c r="D78" s="51">
        <v>0</v>
      </c>
      <c r="E78" s="52">
        <f>$N$4</f>
        <v>80.411954466835354</v>
      </c>
      <c r="F78" s="52">
        <f>$Y$4</f>
        <v>70.63761769502149</v>
      </c>
      <c r="G78" s="52">
        <f>E78-F78</f>
        <v>9.7743367718138643</v>
      </c>
    </row>
    <row r="79" spans="1:26" x14ac:dyDescent="0.25">
      <c r="C79" s="53" t="s">
        <v>85</v>
      </c>
      <c r="D79" s="51">
        <v>0</v>
      </c>
      <c r="E79" s="52">
        <f>$N$29</f>
        <v>83.921132341343792</v>
      </c>
      <c r="F79" s="52">
        <f>$Y$29</f>
        <v>73.037398405471336</v>
      </c>
      <c r="G79" s="52">
        <f t="shared" ref="G79:G80" si="50">E79-F79</f>
        <v>10.883733935872456</v>
      </c>
    </row>
    <row r="80" spans="1:26" x14ac:dyDescent="0.25">
      <c r="C80" s="53" t="s">
        <v>86</v>
      </c>
      <c r="D80" s="51">
        <v>0</v>
      </c>
      <c r="E80" s="52">
        <f>$N$54</f>
        <v>81.480673935749394</v>
      </c>
      <c r="F80" s="52">
        <f>$Y$54</f>
        <v>70.421797430427134</v>
      </c>
      <c r="G80" s="52">
        <f t="shared" si="50"/>
        <v>11.05887650532226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91592-C61E-9945-B4F8-EF2E324956D0}">
  <dimension ref="A1:Z80"/>
  <sheetViews>
    <sheetView topLeftCell="A56" workbookViewId="0">
      <selection activeCell="G14" sqref="G13:G14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58" t="s">
        <v>87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Q1" s="63" t="s">
        <v>90</v>
      </c>
      <c r="R1" s="64"/>
      <c r="S1" s="64"/>
      <c r="T1" s="64"/>
      <c r="U1" s="64"/>
      <c r="V1" s="64"/>
      <c r="W1" s="64"/>
      <c r="X1" s="64"/>
      <c r="Y1" s="64"/>
      <c r="Z1" s="65"/>
    </row>
    <row r="2" spans="1:26" s="9" customFormat="1" ht="35.549999999999997" customHeight="1" x14ac:dyDescent="0.25">
      <c r="A2" s="7"/>
      <c r="B2" s="59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6" t="s">
        <v>14</v>
      </c>
      <c r="S2" s="66"/>
      <c r="T2" s="66"/>
      <c r="U2" s="67" t="s">
        <v>15</v>
      </c>
      <c r="V2" s="67" t="s">
        <v>16</v>
      </c>
      <c r="W2" s="68" t="s">
        <v>17</v>
      </c>
      <c r="X2" s="68" t="s">
        <v>18</v>
      </c>
      <c r="Y2" s="69" t="s">
        <v>19</v>
      </c>
      <c r="Z2" s="69" t="s">
        <v>20</v>
      </c>
    </row>
    <row r="3" spans="1:26" s="10" customFormat="1" ht="23.25" customHeight="1" thickBot="1" x14ac:dyDescent="0.35">
      <c r="B3" s="60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7"/>
      <c r="V3" s="67"/>
      <c r="W3" s="68"/>
      <c r="X3" s="68"/>
      <c r="Y3" s="69"/>
      <c r="Z3" s="69"/>
    </row>
    <row r="4" spans="1:26" s="2" customFormat="1" x14ac:dyDescent="0.25">
      <c r="A4" s="2">
        <v>1</v>
      </c>
      <c r="B4" s="1">
        <v>0</v>
      </c>
      <c r="C4" s="1">
        <v>1</v>
      </c>
      <c r="D4">
        <v>1723</v>
      </c>
      <c r="E4">
        <v>17</v>
      </c>
      <c r="F4" s="3">
        <f>E4/D4</f>
        <v>9.8665118978525819E-3</v>
      </c>
      <c r="G4" s="2">
        <v>0.3</v>
      </c>
      <c r="H4" s="18">
        <f>C4*F4/(1+(1-G4)*C4*F4)</f>
        <v>9.798835667761829E-3</v>
      </c>
      <c r="I4" s="18">
        <f>1-H4</f>
        <v>0.99020116433223815</v>
      </c>
      <c r="J4" s="41">
        <v>100000</v>
      </c>
      <c r="K4" s="20">
        <f>J4*H4</f>
        <v>979.88356677618287</v>
      </c>
      <c r="L4" s="20">
        <f>C4*(J5+G4*K4)</f>
        <v>99314.081503256661</v>
      </c>
      <c r="M4" s="5">
        <f t="shared" ref="M4:M20" si="0">L4+M5</f>
        <v>7354454.6099855565</v>
      </c>
      <c r="N4" s="32">
        <f>M4/J4</f>
        <v>73.544546099855566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99314.081503256661</v>
      </c>
      <c r="T4" s="35">
        <f t="shared" ref="T4:T22" si="3">N4</f>
        <v>73.544546099855566</v>
      </c>
      <c r="U4" s="42">
        <v>0.96680194174873568</v>
      </c>
      <c r="V4" s="43">
        <f>1-U4</f>
        <v>3.3198058251264317E-2</v>
      </c>
      <c r="W4" s="29">
        <f>S4*U4</f>
        <v>96017.046840340729</v>
      </c>
      <c r="X4" s="29">
        <f t="shared" ref="X4:X20" si="4">X5+W4</f>
        <v>6627044.6642088732</v>
      </c>
      <c r="Y4" s="40">
        <f>X4/R4</f>
        <v>66.270446642088729</v>
      </c>
      <c r="Z4" s="36">
        <f>T4-Y4</f>
        <v>7.2740994577668374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8383</v>
      </c>
      <c r="E5">
        <v>5</v>
      </c>
      <c r="F5" s="3">
        <f t="shared" ref="F5:F22" si="5">E5/D5</f>
        <v>5.9644518668734345E-4</v>
      </c>
      <c r="G5" s="2">
        <v>0.4</v>
      </c>
      <c r="H5" s="3">
        <f t="shared" ref="H5:H21" si="6">C5*F5/(1+(1-G5)*C5*F5)</f>
        <v>2.3823704586063135E-3</v>
      </c>
      <c r="I5" s="3">
        <f t="shared" ref="I5:I22" si="7">1-H5</f>
        <v>0.99761762954139366</v>
      </c>
      <c r="J5" s="5">
        <f>I4*J4</f>
        <v>99020.116433223811</v>
      </c>
      <c r="K5" s="5">
        <f t="shared" ref="K5:K22" si="8">J5*H5</f>
        <v>235.90260019826997</v>
      </c>
      <c r="L5" s="5">
        <f t="shared" ref="L5:L21" si="9">C5*(J6+G5*K5)</f>
        <v>395514.29949241941</v>
      </c>
      <c r="M5" s="5">
        <f t="shared" si="0"/>
        <v>7255140.5284823002</v>
      </c>
      <c r="N5" s="33">
        <f t="shared" ref="N5:N22" si="10">M5/J5</f>
        <v>73.269359700005495</v>
      </c>
      <c r="O5" s="4"/>
      <c r="Q5" s="27" t="s">
        <v>36</v>
      </c>
      <c r="R5" s="29">
        <f t="shared" si="1"/>
        <v>99020.116433223811</v>
      </c>
      <c r="S5" s="29">
        <f t="shared" si="2"/>
        <v>395514.29949241941</v>
      </c>
      <c r="T5" s="35">
        <f t="shared" si="3"/>
        <v>73.269359700005495</v>
      </c>
      <c r="U5" s="42">
        <v>0.96680194174873568</v>
      </c>
      <c r="V5" s="43">
        <f>1-U5</f>
        <v>3.3198058251264317E-2</v>
      </c>
      <c r="W5" s="29">
        <f t="shared" ref="W5:W22" si="11">S5*U5</f>
        <v>382383.99273866205</v>
      </c>
      <c r="X5" s="29">
        <f t="shared" si="4"/>
        <v>6531027.6173685323</v>
      </c>
      <c r="Y5" s="35">
        <f t="shared" ref="Y5:Y22" si="12">X5/R5</f>
        <v>65.956573801575573</v>
      </c>
      <c r="Z5" s="36">
        <f t="shared" ref="Z5:Z22" si="13">T5-Y5</f>
        <v>7.3127858984299223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11855</v>
      </c>
      <c r="E6">
        <v>4</v>
      </c>
      <c r="F6" s="3">
        <f t="shared" si="5"/>
        <v>3.3741037536904261E-4</v>
      </c>
      <c r="G6" s="2">
        <v>0.5</v>
      </c>
      <c r="H6" s="3">
        <f t="shared" si="6"/>
        <v>1.6856300042140751E-3</v>
      </c>
      <c r="I6" s="3">
        <f t="shared" si="7"/>
        <v>0.99831436999578593</v>
      </c>
      <c r="J6" s="5">
        <f t="shared" ref="J6:J22" si="14">I5*J5</f>
        <v>98784.21383302554</v>
      </c>
      <c r="K6" s="5">
        <f t="shared" si="8"/>
        <v>166.51363477964694</v>
      </c>
      <c r="L6" s="5">
        <f t="shared" si="9"/>
        <v>493504.78507817851</v>
      </c>
      <c r="M6" s="5">
        <f t="shared" si="0"/>
        <v>6859626.2289898805</v>
      </c>
      <c r="N6" s="33">
        <f t="shared" si="10"/>
        <v>69.440510409736845</v>
      </c>
      <c r="O6" s="4"/>
      <c r="Q6" s="27" t="s">
        <v>38</v>
      </c>
      <c r="R6" s="29">
        <f t="shared" si="1"/>
        <v>98784.21383302554</v>
      </c>
      <c r="S6" s="29">
        <f t="shared" si="2"/>
        <v>493504.78507817851</v>
      </c>
      <c r="T6" s="35">
        <f t="shared" si="3"/>
        <v>69.440510409736845</v>
      </c>
      <c r="U6" s="42">
        <v>0.96680194174873568</v>
      </c>
      <c r="V6" s="43">
        <f>1-U6</f>
        <v>3.3198058251264317E-2</v>
      </c>
      <c r="W6" s="29">
        <f t="shared" si="11"/>
        <v>477121.38447587547</v>
      </c>
      <c r="X6" s="29">
        <f t="shared" si="4"/>
        <v>6148643.6246298701</v>
      </c>
      <c r="Y6" s="35">
        <f t="shared" si="12"/>
        <v>62.243180221314425</v>
      </c>
      <c r="Z6" s="36">
        <f t="shared" si="13"/>
        <v>7.1973301884224199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11502</v>
      </c>
      <c r="E7">
        <v>6</v>
      </c>
      <c r="F7" s="3">
        <f t="shared" si="5"/>
        <v>5.2164840897235261E-4</v>
      </c>
      <c r="G7" s="2">
        <v>0.5</v>
      </c>
      <c r="H7" s="3">
        <f t="shared" si="6"/>
        <v>2.6048450117218021E-3</v>
      </c>
      <c r="I7" s="3">
        <f t="shared" si="7"/>
        <v>0.99739515498827824</v>
      </c>
      <c r="J7" s="5">
        <f t="shared" si="14"/>
        <v>98617.70019824589</v>
      </c>
      <c r="K7" s="5">
        <f t="shared" si="8"/>
        <v>256.88382442887701</v>
      </c>
      <c r="L7" s="5">
        <f t="shared" si="9"/>
        <v>492446.2914301572</v>
      </c>
      <c r="M7" s="5">
        <f t="shared" si="0"/>
        <v>6366121.4439117024</v>
      </c>
      <c r="N7" s="33">
        <f t="shared" si="10"/>
        <v>64.553537865050885</v>
      </c>
      <c r="O7" s="4"/>
      <c r="Q7" s="27" t="s">
        <v>40</v>
      </c>
      <c r="R7" s="29">
        <f t="shared" si="1"/>
        <v>98617.70019824589</v>
      </c>
      <c r="S7" s="29">
        <f t="shared" si="2"/>
        <v>492446.2914301572</v>
      </c>
      <c r="T7" s="35">
        <f t="shared" si="3"/>
        <v>64.553537865050885</v>
      </c>
      <c r="U7" s="42">
        <v>0.96680194174873568</v>
      </c>
      <c r="V7" s="43">
        <f>1-U7</f>
        <v>3.3198058251264317E-2</v>
      </c>
      <c r="W7" s="29">
        <f t="shared" si="11"/>
        <v>476098.03076163976</v>
      </c>
      <c r="X7" s="29">
        <f t="shared" si="4"/>
        <v>5671522.2401539944</v>
      </c>
      <c r="Y7" s="35">
        <f t="shared" si="12"/>
        <v>57.510185582839959</v>
      </c>
      <c r="Z7" s="36">
        <f t="shared" si="13"/>
        <v>7.0433522822109254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12183</v>
      </c>
      <c r="E8">
        <v>20</v>
      </c>
      <c r="F8" s="3">
        <f t="shared" si="5"/>
        <v>1.6416317819912994E-3</v>
      </c>
      <c r="G8" s="2">
        <v>0.5</v>
      </c>
      <c r="H8" s="3">
        <f t="shared" si="6"/>
        <v>8.1746096623886207E-3</v>
      </c>
      <c r="I8" s="3">
        <f t="shared" si="7"/>
        <v>0.99182539033761141</v>
      </c>
      <c r="J8" s="5">
        <f t="shared" si="14"/>
        <v>98360.816373817011</v>
      </c>
      <c r="K8" s="5">
        <f t="shared" si="8"/>
        <v>804.06127992983738</v>
      </c>
      <c r="L8" s="5">
        <f t="shared" si="9"/>
        <v>489793.92866926041</v>
      </c>
      <c r="M8" s="5">
        <f t="shared" si="0"/>
        <v>5873675.1524815448</v>
      </c>
      <c r="N8" s="33">
        <f t="shared" si="10"/>
        <v>59.715599859997475</v>
      </c>
      <c r="O8" s="4"/>
      <c r="Q8" s="27" t="s">
        <v>42</v>
      </c>
      <c r="R8" s="29">
        <f t="shared" si="1"/>
        <v>98360.816373817011</v>
      </c>
      <c r="S8" s="29">
        <f t="shared" si="2"/>
        <v>489793.92866926041</v>
      </c>
      <c r="T8" s="35">
        <f t="shared" si="3"/>
        <v>59.715599859997475</v>
      </c>
      <c r="U8" s="42">
        <v>0.96680194174873568</v>
      </c>
      <c r="V8" s="43">
        <f>1-U8</f>
        <v>3.3198058251264317E-2</v>
      </c>
      <c r="W8" s="29">
        <f t="shared" si="11"/>
        <v>473533.7212941827</v>
      </c>
      <c r="X8" s="29">
        <f t="shared" si="4"/>
        <v>5195424.2093923548</v>
      </c>
      <c r="Y8" s="35">
        <f t="shared" si="12"/>
        <v>52.820059866596857</v>
      </c>
      <c r="Z8" s="36">
        <f t="shared" si="13"/>
        <v>6.8955399934006181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15704</v>
      </c>
      <c r="E9">
        <v>16</v>
      </c>
      <c r="F9" s="3">
        <f t="shared" si="5"/>
        <v>1.0188487009679063E-3</v>
      </c>
      <c r="G9" s="2">
        <v>0.5</v>
      </c>
      <c r="H9" s="3">
        <f t="shared" si="6"/>
        <v>5.08130081300813E-3</v>
      </c>
      <c r="I9" s="3">
        <f t="shared" si="7"/>
        <v>0.99491869918699183</v>
      </c>
      <c r="J9" s="5">
        <f t="shared" si="14"/>
        <v>97556.755093887172</v>
      </c>
      <c r="K9" s="5">
        <f t="shared" si="8"/>
        <v>495.71521897300391</v>
      </c>
      <c r="L9" s="5">
        <f t="shared" si="9"/>
        <v>486544.48742200329</v>
      </c>
      <c r="M9" s="5">
        <f t="shared" si="0"/>
        <v>5383881.2238122839</v>
      </c>
      <c r="N9" s="33">
        <f t="shared" si="10"/>
        <v>55.187169956923192</v>
      </c>
      <c r="O9" s="4"/>
      <c r="Q9" s="27" t="s">
        <v>44</v>
      </c>
      <c r="R9" s="29">
        <f t="shared" si="1"/>
        <v>97556.755093887172</v>
      </c>
      <c r="S9" s="29">
        <f t="shared" si="2"/>
        <v>486544.48742200329</v>
      </c>
      <c r="T9" s="35">
        <f t="shared" si="3"/>
        <v>55.187169956923192</v>
      </c>
      <c r="U9" s="42">
        <v>0.9555940589531835</v>
      </c>
      <c r="V9" s="43">
        <f t="shared" ref="V9:V22" si="15">1-U9</f>
        <v>4.4405941046816499E-2</v>
      </c>
      <c r="W9" s="29">
        <f t="shared" si="11"/>
        <v>464939.02159688825</v>
      </c>
      <c r="X9" s="29">
        <f t="shared" si="4"/>
        <v>4721890.4880981725</v>
      </c>
      <c r="Y9" s="35">
        <f t="shared" si="12"/>
        <v>48.401471364580495</v>
      </c>
      <c r="Z9" s="36">
        <f t="shared" si="13"/>
        <v>6.7856985923426976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15120</v>
      </c>
      <c r="E10">
        <v>42</v>
      </c>
      <c r="F10" s="3">
        <f t="shared" si="5"/>
        <v>2.7777777777777779E-3</v>
      </c>
      <c r="G10" s="2">
        <v>0.5</v>
      </c>
      <c r="H10" s="3">
        <f t="shared" si="6"/>
        <v>1.3793103448275864E-2</v>
      </c>
      <c r="I10" s="3">
        <f t="shared" si="7"/>
        <v>0.98620689655172411</v>
      </c>
      <c r="J10" s="5">
        <f t="shared" si="14"/>
        <v>97061.03987491416</v>
      </c>
      <c r="K10" s="5">
        <f t="shared" si="8"/>
        <v>1338.7729637919197</v>
      </c>
      <c r="L10" s="5">
        <f t="shared" si="9"/>
        <v>481958.26696509094</v>
      </c>
      <c r="M10" s="5">
        <f t="shared" si="0"/>
        <v>4897336.7363902805</v>
      </c>
      <c r="N10" s="33">
        <f t="shared" si="10"/>
        <v>50.456256626774696</v>
      </c>
      <c r="O10" s="4"/>
      <c r="Q10" s="27" t="s">
        <v>46</v>
      </c>
      <c r="R10" s="29">
        <f t="shared" si="1"/>
        <v>97061.03987491416</v>
      </c>
      <c r="S10" s="29">
        <f t="shared" si="2"/>
        <v>481958.26696509094</v>
      </c>
      <c r="T10" s="35">
        <f t="shared" si="3"/>
        <v>50.456256626774696</v>
      </c>
      <c r="U10" s="42">
        <v>0.96363095511775332</v>
      </c>
      <c r="V10" s="43">
        <f t="shared" si="15"/>
        <v>3.6369044882246682E-2</v>
      </c>
      <c r="W10" s="29">
        <f t="shared" si="11"/>
        <v>464429.90512246772</v>
      </c>
      <c r="X10" s="29">
        <f t="shared" si="4"/>
        <v>4256951.4665012844</v>
      </c>
      <c r="Y10" s="35">
        <f t="shared" si="12"/>
        <v>43.858498445796187</v>
      </c>
      <c r="Z10" s="36">
        <f t="shared" si="13"/>
        <v>6.5977581809785093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13909</v>
      </c>
      <c r="E11">
        <v>46</v>
      </c>
      <c r="F11" s="3">
        <f t="shared" si="5"/>
        <v>3.3072111582428641E-3</v>
      </c>
      <c r="G11" s="2">
        <v>0.5</v>
      </c>
      <c r="H11" s="3">
        <f t="shared" si="6"/>
        <v>1.6400456360524816E-2</v>
      </c>
      <c r="I11" s="3">
        <f t="shared" si="7"/>
        <v>0.98359954363947522</v>
      </c>
      <c r="J11" s="5">
        <f t="shared" si="14"/>
        <v>95722.266911122235</v>
      </c>
      <c r="K11" s="5">
        <f t="shared" si="8"/>
        <v>1569.8888612063688</v>
      </c>
      <c r="L11" s="5">
        <f t="shared" si="9"/>
        <v>474686.61240259529</v>
      </c>
      <c r="M11" s="5">
        <f t="shared" si="0"/>
        <v>4415378.4694251893</v>
      </c>
      <c r="N11" s="33">
        <f t="shared" si="10"/>
        <v>46.126973502673643</v>
      </c>
      <c r="O11" s="4"/>
      <c r="Q11" s="27" t="s">
        <v>48</v>
      </c>
      <c r="R11" s="29">
        <f t="shared" si="1"/>
        <v>95722.266911122235</v>
      </c>
      <c r="S11" s="29">
        <f t="shared" si="2"/>
        <v>474686.61240259529</v>
      </c>
      <c r="T11" s="35">
        <f t="shared" si="3"/>
        <v>46.126973502673643</v>
      </c>
      <c r="U11" s="42">
        <v>0.96005435016735896</v>
      </c>
      <c r="V11" s="43">
        <f t="shared" si="15"/>
        <v>3.9945649832641039E-2</v>
      </c>
      <c r="W11" s="29">
        <f t="shared" si="11"/>
        <v>455724.94720331859</v>
      </c>
      <c r="X11" s="29">
        <f t="shared" si="4"/>
        <v>3792521.5613788171</v>
      </c>
      <c r="Y11" s="35">
        <f t="shared" si="12"/>
        <v>39.620055852836821</v>
      </c>
      <c r="Z11" s="36">
        <f t="shared" si="13"/>
        <v>6.5069176498368222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14397</v>
      </c>
      <c r="E12">
        <v>49</v>
      </c>
      <c r="F12" s="3">
        <f t="shared" si="5"/>
        <v>3.4034868375355976E-3</v>
      </c>
      <c r="G12" s="2">
        <v>0.5</v>
      </c>
      <c r="H12" s="3">
        <f t="shared" si="6"/>
        <v>1.6873859292675368E-2</v>
      </c>
      <c r="I12" s="3">
        <f t="shared" si="7"/>
        <v>0.98312614070732463</v>
      </c>
      <c r="J12" s="5">
        <f t="shared" si="14"/>
        <v>94152.378049915875</v>
      </c>
      <c r="K12" s="5">
        <f t="shared" si="8"/>
        <v>1588.7139792850573</v>
      </c>
      <c r="L12" s="5">
        <f t="shared" si="9"/>
        <v>466790.10530136671</v>
      </c>
      <c r="M12" s="5">
        <f t="shared" si="0"/>
        <v>3940691.8570225942</v>
      </c>
      <c r="N12" s="33">
        <f t="shared" si="10"/>
        <v>41.854406002718221</v>
      </c>
      <c r="O12" s="4"/>
      <c r="Q12" s="27" t="s">
        <v>50</v>
      </c>
      <c r="R12" s="29">
        <f t="shared" si="1"/>
        <v>94152.378049915875</v>
      </c>
      <c r="S12" s="29">
        <f t="shared" si="2"/>
        <v>466790.10530136671</v>
      </c>
      <c r="T12" s="35">
        <f t="shared" si="3"/>
        <v>41.854406002718221</v>
      </c>
      <c r="U12" s="42">
        <v>0.94127750867207383</v>
      </c>
      <c r="V12" s="43">
        <f t="shared" si="15"/>
        <v>5.8722491327926174E-2</v>
      </c>
      <c r="W12" s="29">
        <f t="shared" si="11"/>
        <v>439379.02739084547</v>
      </c>
      <c r="X12" s="29">
        <f t="shared" si="4"/>
        <v>3336796.6141754985</v>
      </c>
      <c r="Y12" s="35">
        <f t="shared" si="12"/>
        <v>35.440385928504753</v>
      </c>
      <c r="Z12" s="36">
        <f t="shared" si="13"/>
        <v>6.4140200742134681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15654</v>
      </c>
      <c r="E13">
        <v>99</v>
      </c>
      <c r="F13" s="3">
        <f t="shared" si="5"/>
        <v>6.324262169413568E-3</v>
      </c>
      <c r="G13" s="2">
        <v>0.5</v>
      </c>
      <c r="H13" s="3">
        <f t="shared" si="6"/>
        <v>3.1129138760494286E-2</v>
      </c>
      <c r="I13" s="3">
        <f t="shared" si="7"/>
        <v>0.96887086123950572</v>
      </c>
      <c r="J13" s="5">
        <f t="shared" si="14"/>
        <v>92563.66407063081</v>
      </c>
      <c r="K13" s="5">
        <f t="shared" si="8"/>
        <v>2881.4271430344461</v>
      </c>
      <c r="L13" s="5">
        <f t="shared" si="9"/>
        <v>455614.7524955679</v>
      </c>
      <c r="M13" s="5">
        <f t="shared" si="0"/>
        <v>3473901.7517212275</v>
      </c>
      <c r="N13" s="33">
        <f t="shared" si="10"/>
        <v>37.529864300428542</v>
      </c>
      <c r="O13" s="4"/>
      <c r="Q13" s="27" t="s">
        <v>52</v>
      </c>
      <c r="R13" s="29">
        <f t="shared" si="1"/>
        <v>92563.66407063081</v>
      </c>
      <c r="S13" s="29">
        <f t="shared" si="2"/>
        <v>455614.7524955679</v>
      </c>
      <c r="T13" s="35">
        <f t="shared" si="3"/>
        <v>37.529864300428542</v>
      </c>
      <c r="U13" s="42">
        <v>0.95386474178345915</v>
      </c>
      <c r="V13" s="43">
        <f t="shared" si="15"/>
        <v>4.6135258216540853E-2</v>
      </c>
      <c r="W13" s="29">
        <f t="shared" si="11"/>
        <v>434594.84824191954</v>
      </c>
      <c r="X13" s="29">
        <f t="shared" si="4"/>
        <v>2897417.5867846529</v>
      </c>
      <c r="Y13" s="35">
        <f t="shared" si="12"/>
        <v>31.301889525178854</v>
      </c>
      <c r="Z13" s="36">
        <f t="shared" si="13"/>
        <v>6.2279747752496881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15998</v>
      </c>
      <c r="E14">
        <v>128</v>
      </c>
      <c r="F14" s="3">
        <f t="shared" si="5"/>
        <v>8.0010001250156275E-3</v>
      </c>
      <c r="G14" s="2">
        <v>0.5</v>
      </c>
      <c r="H14" s="3">
        <f t="shared" si="6"/>
        <v>3.9220492707439644E-2</v>
      </c>
      <c r="I14" s="3">
        <f t="shared" si="7"/>
        <v>0.96077950729256034</v>
      </c>
      <c r="J14" s="5">
        <f t="shared" si="14"/>
        <v>89682.236927596357</v>
      </c>
      <c r="K14" s="5">
        <f t="shared" si="8"/>
        <v>3517.3815194056674</v>
      </c>
      <c r="L14" s="5">
        <f t="shared" si="9"/>
        <v>439617.73083946761</v>
      </c>
      <c r="M14" s="5">
        <f t="shared" si="0"/>
        <v>3018286.9992256598</v>
      </c>
      <c r="N14" s="33">
        <f t="shared" si="10"/>
        <v>33.655349182050728</v>
      </c>
      <c r="O14" s="4"/>
      <c r="Q14" s="27" t="s">
        <v>54</v>
      </c>
      <c r="R14" s="29">
        <f t="shared" si="1"/>
        <v>89682.236927596357</v>
      </c>
      <c r="S14" s="29">
        <f t="shared" si="2"/>
        <v>439617.73083946761</v>
      </c>
      <c r="T14" s="35">
        <f t="shared" si="3"/>
        <v>33.655349182050728</v>
      </c>
      <c r="U14" s="42">
        <v>0.94210046609890041</v>
      </c>
      <c r="V14" s="43">
        <f t="shared" si="15"/>
        <v>5.7899533901099587E-2</v>
      </c>
      <c r="W14" s="29">
        <f t="shared" si="11"/>
        <v>414164.06912920339</v>
      </c>
      <c r="X14" s="29">
        <f t="shared" si="4"/>
        <v>2462822.7385427332</v>
      </c>
      <c r="Y14" s="35">
        <f t="shared" si="12"/>
        <v>27.461655985800814</v>
      </c>
      <c r="Z14" s="36">
        <f t="shared" si="13"/>
        <v>6.1936931962499138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15047</v>
      </c>
      <c r="E15">
        <v>152</v>
      </c>
      <c r="F15" s="3">
        <f t="shared" si="5"/>
        <v>1.0101681398285373E-2</v>
      </c>
      <c r="G15" s="2">
        <v>0.5</v>
      </c>
      <c r="H15" s="3">
        <f t="shared" si="6"/>
        <v>4.9264276917093404E-2</v>
      </c>
      <c r="I15" s="3">
        <f t="shared" si="7"/>
        <v>0.95073572308290655</v>
      </c>
      <c r="J15" s="5">
        <f t="shared" si="14"/>
        <v>86164.855408190691</v>
      </c>
      <c r="K15" s="5">
        <f t="shared" si="8"/>
        <v>4244.8492973504199</v>
      </c>
      <c r="L15" s="5">
        <f t="shared" si="9"/>
        <v>420212.15379757743</v>
      </c>
      <c r="M15" s="5">
        <f t="shared" si="0"/>
        <v>2578669.2683861922</v>
      </c>
      <c r="N15" s="33">
        <f t="shared" si="10"/>
        <v>29.927158307992332</v>
      </c>
      <c r="O15" s="4"/>
      <c r="Q15" s="27" t="s">
        <v>56</v>
      </c>
      <c r="R15" s="29">
        <f t="shared" si="1"/>
        <v>86164.855408190691</v>
      </c>
      <c r="S15" s="29">
        <f t="shared" si="2"/>
        <v>420212.15379757743</v>
      </c>
      <c r="T15" s="35">
        <f t="shared" si="3"/>
        <v>29.927158307992332</v>
      </c>
      <c r="U15" s="42">
        <v>0.91645683631107144</v>
      </c>
      <c r="V15" s="43">
        <f t="shared" si="15"/>
        <v>8.3543163688928557E-2</v>
      </c>
      <c r="W15" s="29">
        <f t="shared" si="11"/>
        <v>385106.30104878917</v>
      </c>
      <c r="X15" s="29">
        <f t="shared" si="4"/>
        <v>2048658.6694135298</v>
      </c>
      <c r="Y15" s="35">
        <f t="shared" si="12"/>
        <v>23.776035597209251</v>
      </c>
      <c r="Z15" s="36">
        <f t="shared" si="13"/>
        <v>6.1511227107830813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12591</v>
      </c>
      <c r="E16">
        <v>168</v>
      </c>
      <c r="F16" s="3">
        <f t="shared" si="5"/>
        <v>1.334286395044079E-2</v>
      </c>
      <c r="G16" s="2">
        <v>0.5</v>
      </c>
      <c r="H16" s="3">
        <f t="shared" si="6"/>
        <v>6.4560756283145018E-2</v>
      </c>
      <c r="I16" s="3">
        <f t="shared" si="7"/>
        <v>0.93543924371685494</v>
      </c>
      <c r="J16" s="5">
        <f t="shared" si="14"/>
        <v>81920.006110840273</v>
      </c>
      <c r="K16" s="5">
        <f t="shared" si="8"/>
        <v>5288.8175492357095</v>
      </c>
      <c r="L16" s="5">
        <f t="shared" si="9"/>
        <v>396377.98668111209</v>
      </c>
      <c r="M16" s="5">
        <f t="shared" si="0"/>
        <v>2158457.1145886146</v>
      </c>
      <c r="N16" s="33">
        <f t="shared" si="10"/>
        <v>26.34835148410702</v>
      </c>
      <c r="O16" s="4"/>
      <c r="Q16" s="27" t="s">
        <v>58</v>
      </c>
      <c r="R16" s="29">
        <f t="shared" si="1"/>
        <v>81920.006110840273</v>
      </c>
      <c r="S16" s="29">
        <f t="shared" si="2"/>
        <v>396377.98668111209</v>
      </c>
      <c r="T16" s="35">
        <f t="shared" si="3"/>
        <v>26.34835148410702</v>
      </c>
      <c r="U16" s="42">
        <v>0.8859396016463057</v>
      </c>
      <c r="V16" s="43">
        <f t="shared" si="15"/>
        <v>0.1140603983536943</v>
      </c>
      <c r="W16" s="29">
        <f t="shared" si="11"/>
        <v>351166.95562162908</v>
      </c>
      <c r="X16" s="29">
        <f t="shared" si="4"/>
        <v>1663552.3683647406</v>
      </c>
      <c r="Y16" s="35">
        <f t="shared" si="12"/>
        <v>20.307034231832251</v>
      </c>
      <c r="Z16" s="36">
        <f t="shared" si="13"/>
        <v>6.0413172522747693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10390</v>
      </c>
      <c r="E17">
        <v>168</v>
      </c>
      <c r="F17" s="3">
        <f t="shared" si="5"/>
        <v>1.6169393647738211E-2</v>
      </c>
      <c r="G17" s="2">
        <v>0.5</v>
      </c>
      <c r="H17" s="3">
        <f t="shared" si="6"/>
        <v>7.7705827937095281E-2</v>
      </c>
      <c r="I17" s="3">
        <f t="shared" si="7"/>
        <v>0.92229417206290476</v>
      </c>
      <c r="J17" s="5">
        <f t="shared" si="14"/>
        <v>76631.188561604562</v>
      </c>
      <c r="K17" s="5">
        <f t="shared" si="8"/>
        <v>5954.689952983148</v>
      </c>
      <c r="L17" s="5">
        <f t="shared" si="9"/>
        <v>368269.21792556497</v>
      </c>
      <c r="M17" s="5">
        <f t="shared" si="0"/>
        <v>1762079.1279075025</v>
      </c>
      <c r="N17" s="33">
        <f t="shared" si="10"/>
        <v>22.994281584070041</v>
      </c>
      <c r="O17" s="4"/>
      <c r="Q17" s="27" t="s">
        <v>60</v>
      </c>
      <c r="R17" s="29">
        <f t="shared" si="1"/>
        <v>76631.188561604562</v>
      </c>
      <c r="S17" s="29">
        <f t="shared" si="2"/>
        <v>368269.21792556497</v>
      </c>
      <c r="T17" s="35">
        <f t="shared" si="3"/>
        <v>22.994281584070041</v>
      </c>
      <c r="U17" s="42">
        <v>0.85631920960893304</v>
      </c>
      <c r="V17" s="43">
        <f t="shared" si="15"/>
        <v>0.14368079039106696</v>
      </c>
      <c r="W17" s="29">
        <f t="shared" si="11"/>
        <v>315356.00561731972</v>
      </c>
      <c r="X17" s="29">
        <f t="shared" si="4"/>
        <v>1312385.4127431116</v>
      </c>
      <c r="Y17" s="35">
        <f t="shared" si="12"/>
        <v>17.125995790709577</v>
      </c>
      <c r="Z17" s="36">
        <f t="shared" si="13"/>
        <v>5.8682857933604637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7645</v>
      </c>
      <c r="E18">
        <v>161</v>
      </c>
      <c r="F18" s="3">
        <f t="shared" si="5"/>
        <v>2.1059516023544802E-2</v>
      </c>
      <c r="G18" s="2">
        <v>0.5</v>
      </c>
      <c r="H18" s="3">
        <f t="shared" si="6"/>
        <v>0.10003106554830694</v>
      </c>
      <c r="I18" s="3">
        <f t="shared" si="7"/>
        <v>0.89996893445169301</v>
      </c>
      <c r="J18" s="5">
        <f t="shared" si="14"/>
        <v>70676.498608621419</v>
      </c>
      <c r="K18" s="5">
        <f t="shared" si="8"/>
        <v>7069.8454650438334</v>
      </c>
      <c r="L18" s="5">
        <f t="shared" si="9"/>
        <v>335707.8793804975</v>
      </c>
      <c r="M18" s="5">
        <f t="shared" si="0"/>
        <v>1393809.9099819376</v>
      </c>
      <c r="N18" s="33">
        <f t="shared" si="10"/>
        <v>19.720981336388878</v>
      </c>
      <c r="O18" s="4"/>
      <c r="Q18" s="27" t="s">
        <v>62</v>
      </c>
      <c r="R18" s="29">
        <f t="shared" si="1"/>
        <v>70676.498608621419</v>
      </c>
      <c r="S18" s="29">
        <f t="shared" si="2"/>
        <v>335707.8793804975</v>
      </c>
      <c r="T18" s="35">
        <f t="shared" si="3"/>
        <v>19.720981336388878</v>
      </c>
      <c r="U18" s="42">
        <v>0.77613843304153718</v>
      </c>
      <c r="V18" s="43">
        <f t="shared" si="15"/>
        <v>0.22386156695846282</v>
      </c>
      <c r="W18" s="29">
        <f t="shared" si="11"/>
        <v>260555.7874620767</v>
      </c>
      <c r="X18" s="29">
        <f t="shared" si="4"/>
        <v>997029.40712579177</v>
      </c>
      <c r="Y18" s="35">
        <f t="shared" si="12"/>
        <v>14.106943987802048</v>
      </c>
      <c r="Z18" s="36">
        <f t="shared" si="13"/>
        <v>5.6140373485868302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5650</v>
      </c>
      <c r="E19">
        <v>173</v>
      </c>
      <c r="F19" s="3">
        <f t="shared" si="5"/>
        <v>3.0619469026548673E-2</v>
      </c>
      <c r="G19" s="2">
        <v>0.5</v>
      </c>
      <c r="H19" s="3">
        <f t="shared" si="6"/>
        <v>0.14221126181668722</v>
      </c>
      <c r="I19" s="3">
        <f t="shared" si="7"/>
        <v>0.8577887381833128</v>
      </c>
      <c r="J19" s="5">
        <f t="shared" si="14"/>
        <v>63606.653143577583</v>
      </c>
      <c r="K19" s="5">
        <f t="shared" si="8"/>
        <v>9045.5824034845227</v>
      </c>
      <c r="L19" s="5">
        <f t="shared" si="9"/>
        <v>295419.30970917665</v>
      </c>
      <c r="M19" s="5">
        <f t="shared" si="0"/>
        <v>1058102.03060144</v>
      </c>
      <c r="N19" s="33">
        <f t="shared" si="10"/>
        <v>16.635084198079323</v>
      </c>
      <c r="O19" s="4"/>
      <c r="Q19" s="27" t="s">
        <v>64</v>
      </c>
      <c r="R19" s="29">
        <f t="shared" si="1"/>
        <v>63606.653143577583</v>
      </c>
      <c r="S19" s="29">
        <f t="shared" si="2"/>
        <v>295419.30970917665</v>
      </c>
      <c r="T19" s="35">
        <f t="shared" si="3"/>
        <v>16.635084198079323</v>
      </c>
      <c r="U19" s="42">
        <v>0.73716277889453141</v>
      </c>
      <c r="V19" s="43">
        <f t="shared" si="15"/>
        <v>0.26283722110546859</v>
      </c>
      <c r="W19" s="29">
        <f t="shared" si="11"/>
        <v>217772.11928432088</v>
      </c>
      <c r="X19" s="29">
        <f t="shared" si="4"/>
        <v>736473.61966371501</v>
      </c>
      <c r="Y19" s="35">
        <f t="shared" si="12"/>
        <v>11.578562670186292</v>
      </c>
      <c r="Z19" s="36">
        <f t="shared" si="13"/>
        <v>5.0565215278930307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3318</v>
      </c>
      <c r="E20">
        <v>165</v>
      </c>
      <c r="F20" s="3">
        <f t="shared" si="5"/>
        <v>4.9728752260397829E-2</v>
      </c>
      <c r="G20" s="2">
        <v>0.5</v>
      </c>
      <c r="H20" s="3">
        <f t="shared" si="6"/>
        <v>0.2211499798954564</v>
      </c>
      <c r="I20" s="3">
        <f t="shared" si="7"/>
        <v>0.77885002010454363</v>
      </c>
      <c r="J20" s="5">
        <f t="shared" si="14"/>
        <v>54561.070740093062</v>
      </c>
      <c r="K20" s="5">
        <f t="shared" si="8"/>
        <v>12066.179697246154</v>
      </c>
      <c r="L20" s="5">
        <f t="shared" si="9"/>
        <v>242639.90445734994</v>
      </c>
      <c r="M20" s="5">
        <f t="shared" si="0"/>
        <v>762682.72089226334</v>
      </c>
      <c r="N20" s="33">
        <f t="shared" si="10"/>
        <v>13.978514544287011</v>
      </c>
      <c r="O20" s="4"/>
      <c r="Q20" s="27" t="s">
        <v>66</v>
      </c>
      <c r="R20" s="29">
        <f t="shared" si="1"/>
        <v>54561.070740093062</v>
      </c>
      <c r="S20" s="29">
        <f t="shared" si="2"/>
        <v>242639.90445734994</v>
      </c>
      <c r="T20" s="35">
        <f t="shared" si="3"/>
        <v>13.978514544287011</v>
      </c>
      <c r="U20" s="42">
        <v>0.7271372759570951</v>
      </c>
      <c r="V20" s="43">
        <f t="shared" si="15"/>
        <v>0.2728627240429049</v>
      </c>
      <c r="W20" s="29">
        <f t="shared" si="11"/>
        <v>176432.51916560726</v>
      </c>
      <c r="X20" s="29">
        <f t="shared" si="4"/>
        <v>518701.50037939416</v>
      </c>
      <c r="Y20" s="35">
        <f t="shared" si="12"/>
        <v>9.5068057379276691</v>
      </c>
      <c r="Z20" s="36">
        <f t="shared" si="13"/>
        <v>4.4717088063593415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1825</v>
      </c>
      <c r="E21">
        <v>141</v>
      </c>
      <c r="F21" s="3">
        <f t="shared" si="5"/>
        <v>7.7260273972602739E-2</v>
      </c>
      <c r="G21" s="2">
        <v>0.5</v>
      </c>
      <c r="H21" s="3">
        <f t="shared" si="6"/>
        <v>0.3237657864523536</v>
      </c>
      <c r="I21" s="3">
        <f t="shared" si="7"/>
        <v>0.67623421354764646</v>
      </c>
      <c r="J21" s="5">
        <f t="shared" si="14"/>
        <v>42494.89104284691</v>
      </c>
      <c r="K21" s="5">
        <f t="shared" si="8"/>
        <v>13758.391818694407</v>
      </c>
      <c r="L21" s="5">
        <f t="shared" si="9"/>
        <v>178078.47566749857</v>
      </c>
      <c r="M21" s="5">
        <f>L21+M22</f>
        <v>520042.81643491343</v>
      </c>
      <c r="N21" s="33">
        <f t="shared" si="10"/>
        <v>12.237772675086111</v>
      </c>
      <c r="O21" s="4"/>
      <c r="Q21" s="27" t="s">
        <v>68</v>
      </c>
      <c r="R21" s="29">
        <f t="shared" si="1"/>
        <v>42494.89104284691</v>
      </c>
      <c r="S21" s="29">
        <f t="shared" si="2"/>
        <v>178078.47566749857</v>
      </c>
      <c r="T21" s="35">
        <f t="shared" si="3"/>
        <v>12.237772675086111</v>
      </c>
      <c r="U21" s="42">
        <v>0.68635947845240242</v>
      </c>
      <c r="V21" s="43">
        <f t="shared" si="15"/>
        <v>0.31364052154759758</v>
      </c>
      <c r="W21" s="29">
        <f t="shared" si="11"/>
        <v>122225.84968274315</v>
      </c>
      <c r="X21" s="29">
        <f>X22+W21</f>
        <v>342268.98121378687</v>
      </c>
      <c r="Y21" s="35">
        <f t="shared" si="12"/>
        <v>8.0543560134954255</v>
      </c>
      <c r="Z21" s="36">
        <f t="shared" si="13"/>
        <v>4.1834166615906856</v>
      </c>
    </row>
    <row r="22" spans="1:26" s="2" customFormat="1" x14ac:dyDescent="0.25">
      <c r="A22" s="12">
        <v>19</v>
      </c>
      <c r="B22" s="13" t="s">
        <v>69</v>
      </c>
      <c r="C22" s="12"/>
      <c r="D22">
        <v>1428</v>
      </c>
      <c r="E22">
        <v>120</v>
      </c>
      <c r="F22" s="17">
        <f t="shared" si="5"/>
        <v>8.4033613445378158E-2</v>
      </c>
      <c r="G22" s="12"/>
      <c r="H22" s="17">
        <v>1</v>
      </c>
      <c r="I22" s="17">
        <f t="shared" si="7"/>
        <v>0</v>
      </c>
      <c r="J22" s="21">
        <f t="shared" si="14"/>
        <v>28736.499224152507</v>
      </c>
      <c r="K22" s="21">
        <f t="shared" si="8"/>
        <v>28736.499224152507</v>
      </c>
      <c r="L22" s="21">
        <f>K22/F22</f>
        <v>341964.34076741483</v>
      </c>
      <c r="M22" s="21">
        <f>L22</f>
        <v>341964.34076741483</v>
      </c>
      <c r="N22" s="34">
        <f t="shared" si="10"/>
        <v>11.9</v>
      </c>
      <c r="O22" s="4"/>
      <c r="Q22" s="30" t="s">
        <v>69</v>
      </c>
      <c r="R22" s="31">
        <f t="shared" si="1"/>
        <v>28736.499224152507</v>
      </c>
      <c r="S22" s="31">
        <f t="shared" si="2"/>
        <v>341964.34076741483</v>
      </c>
      <c r="T22" s="38">
        <f t="shared" si="3"/>
        <v>11.9</v>
      </c>
      <c r="U22" s="44">
        <v>0.64346806172022719</v>
      </c>
      <c r="V22" s="45">
        <f t="shared" si="15"/>
        <v>0.35653193827977281</v>
      </c>
      <c r="W22" s="31">
        <f t="shared" si="11"/>
        <v>220043.13153104371</v>
      </c>
      <c r="X22" s="31">
        <f>W22</f>
        <v>220043.13153104371</v>
      </c>
      <c r="Y22" s="38">
        <f t="shared" si="12"/>
        <v>7.6572699344707038</v>
      </c>
      <c r="Z22" s="37">
        <f t="shared" si="13"/>
        <v>4.2427300655292965</v>
      </c>
    </row>
    <row r="23" spans="1:26" s="2" customFormat="1" ht="13.2" x14ac:dyDescent="0.25">
      <c r="B23" s="2" t="s">
        <v>70</v>
      </c>
      <c r="D23" s="25">
        <f>SUM(D4:D22)</f>
        <v>194322</v>
      </c>
      <c r="E23" s="25">
        <f>SUM(E4:E22)</f>
        <v>1680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1" t="s">
        <v>88</v>
      </c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Q26" s="63" t="s">
        <v>91</v>
      </c>
      <c r="R26" s="64"/>
      <c r="S26" s="64"/>
      <c r="T26" s="64"/>
      <c r="U26" s="64"/>
      <c r="V26" s="64"/>
      <c r="W26" s="64"/>
      <c r="X26" s="64"/>
      <c r="Y26" s="64"/>
      <c r="Z26" s="65"/>
    </row>
    <row r="27" spans="1:26" s="9" customFormat="1" ht="14.25" customHeight="1" x14ac:dyDescent="0.35">
      <c r="A27" s="7"/>
      <c r="B27" s="59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0" t="s">
        <v>14</v>
      </c>
      <c r="S27" s="70"/>
      <c r="T27" s="70"/>
      <c r="U27" s="67" t="s">
        <v>15</v>
      </c>
      <c r="V27" s="71" t="s">
        <v>16</v>
      </c>
      <c r="W27" s="72" t="s">
        <v>17</v>
      </c>
      <c r="X27" s="72" t="s">
        <v>18</v>
      </c>
      <c r="Y27" s="73" t="s">
        <v>19</v>
      </c>
      <c r="Z27" s="73" t="s">
        <v>20</v>
      </c>
    </row>
    <row r="28" spans="1:26" s="10" customFormat="1" ht="32.549999999999997" customHeight="1" thickBot="1" x14ac:dyDescent="0.35">
      <c r="B28" s="60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7"/>
      <c r="V28" s="71"/>
      <c r="W28" s="72"/>
      <c r="X28" s="72"/>
      <c r="Y28" s="73"/>
      <c r="Z28" s="73"/>
    </row>
    <row r="29" spans="1:26" s="2" customFormat="1" x14ac:dyDescent="0.25">
      <c r="A29" s="2">
        <v>1</v>
      </c>
      <c r="B29" s="1">
        <v>0</v>
      </c>
      <c r="C29" s="1">
        <v>1</v>
      </c>
      <c r="D29">
        <v>1529</v>
      </c>
      <c r="E29">
        <v>7</v>
      </c>
      <c r="F29" s="3">
        <f>E29/D29</f>
        <v>4.5781556572923477E-3</v>
      </c>
      <c r="G29" s="2">
        <v>0.3</v>
      </c>
      <c r="H29" s="18">
        <f>C29*F29/(1+(1-G29)*C29*F29)</f>
        <v>4.5635308690266637E-3</v>
      </c>
      <c r="I29" s="18">
        <f>1-H29</f>
        <v>0.99543646913097339</v>
      </c>
      <c r="J29" s="19">
        <v>100000</v>
      </c>
      <c r="K29" s="20">
        <f>J29*H29</f>
        <v>456.35308690266635</v>
      </c>
      <c r="L29" s="20">
        <f>C29*(J30+G29*K29)</f>
        <v>99680.552839168144</v>
      </c>
      <c r="M29" s="5">
        <f t="shared" ref="M29:M45" si="16">L29+M30</f>
        <v>8151207.2470410271</v>
      </c>
      <c r="N29" s="32">
        <f>M29/J29</f>
        <v>81.512072470410274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99680.552839168144</v>
      </c>
      <c r="T29" s="35">
        <f t="shared" ref="T29:T47" si="19">N29</f>
        <v>81.512072470410274</v>
      </c>
      <c r="U29" s="42">
        <v>0.95864674002964168</v>
      </c>
      <c r="V29" s="43">
        <f>1-U29</f>
        <v>4.1353259970358325E-2</v>
      </c>
      <c r="W29" s="29">
        <f>S29*U29</f>
        <v>95558.43702362098</v>
      </c>
      <c r="X29" s="29">
        <f t="shared" ref="X29:X45" si="20">X30+W29</f>
        <v>7155978.3992180992</v>
      </c>
      <c r="Y29" s="40">
        <f>X29/R29</f>
        <v>71.559783992180996</v>
      </c>
      <c r="Z29" s="36">
        <f>T29-Y29</f>
        <v>9.9522884782292778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8026</v>
      </c>
      <c r="E30"/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99543.646913097342</v>
      </c>
      <c r="K30" s="5">
        <f t="shared" ref="K30:K47" si="24">J30*H30</f>
        <v>0</v>
      </c>
      <c r="L30" s="5">
        <f t="shared" ref="L30:L46" si="25">C30*(J31+G30*K30)</f>
        <v>398174.58765238937</v>
      </c>
      <c r="M30" s="5">
        <f t="shared" si="16"/>
        <v>8051526.6942018587</v>
      </c>
      <c r="N30" s="33">
        <f t="shared" ref="N30:N47" si="26">M30/J30</f>
        <v>80.884385331300223</v>
      </c>
      <c r="O30" s="4"/>
      <c r="Q30" s="27" t="s">
        <v>36</v>
      </c>
      <c r="R30" s="29">
        <f t="shared" si="17"/>
        <v>99543.646913097342</v>
      </c>
      <c r="S30" s="29">
        <f t="shared" si="18"/>
        <v>398174.58765238937</v>
      </c>
      <c r="T30" s="35">
        <f t="shared" si="19"/>
        <v>80.884385331300223</v>
      </c>
      <c r="U30" s="42">
        <v>0.95864674002964168</v>
      </c>
      <c r="V30" s="43">
        <f>1-U30</f>
        <v>4.1353259970358325E-2</v>
      </c>
      <c r="W30" s="29">
        <f t="shared" ref="W30:W47" si="27">S30*U30</f>
        <v>381708.77041560988</v>
      </c>
      <c r="X30" s="29">
        <f t="shared" si="20"/>
        <v>7060419.9621944781</v>
      </c>
      <c r="Y30" s="35">
        <f t="shared" ref="Y30:Y47" si="28">X30/R30</f>
        <v>70.927881197263147</v>
      </c>
      <c r="Z30" s="36">
        <f t="shared" ref="Z30:Z47" si="29">T30-Y30</f>
        <v>9.9565041340370755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11397</v>
      </c>
      <c r="E31">
        <v>3</v>
      </c>
      <c r="F31" s="3">
        <f t="shared" si="21"/>
        <v>2.6322716504343247E-4</v>
      </c>
      <c r="G31" s="2">
        <v>0.5</v>
      </c>
      <c r="H31" s="3">
        <f t="shared" si="22"/>
        <v>1.3152702880441932E-3</v>
      </c>
      <c r="I31" s="3">
        <f t="shared" si="23"/>
        <v>0.99868472971195577</v>
      </c>
      <c r="J31" s="5">
        <f t="shared" ref="J31:J47" si="30">I30*J30</f>
        <v>99543.646913097342</v>
      </c>
      <c r="K31" s="5">
        <f t="shared" si="24"/>
        <v>130.926801148359</v>
      </c>
      <c r="L31" s="5">
        <f t="shared" si="25"/>
        <v>497390.91756261582</v>
      </c>
      <c r="M31" s="5">
        <f t="shared" si="16"/>
        <v>7653352.1065494698</v>
      </c>
      <c r="N31" s="33">
        <f t="shared" si="26"/>
        <v>76.884385331300223</v>
      </c>
      <c r="O31" s="4"/>
      <c r="Q31" s="27" t="s">
        <v>38</v>
      </c>
      <c r="R31" s="29">
        <f t="shared" si="17"/>
        <v>99543.646913097342</v>
      </c>
      <c r="S31" s="29">
        <f t="shared" si="18"/>
        <v>497390.91756261582</v>
      </c>
      <c r="T31" s="35">
        <f t="shared" si="19"/>
        <v>76.884385331300223</v>
      </c>
      <c r="U31" s="42">
        <v>0.95864674002964168</v>
      </c>
      <c r="V31" s="43">
        <f>1-U31</f>
        <v>4.1353259970358325E-2</v>
      </c>
      <c r="W31" s="29">
        <f t="shared" si="27"/>
        <v>476822.18164175388</v>
      </c>
      <c r="X31" s="29">
        <f t="shared" si="20"/>
        <v>6678711.1917788684</v>
      </c>
      <c r="Y31" s="35">
        <f t="shared" si="28"/>
        <v>67.093294237144576</v>
      </c>
      <c r="Z31" s="36">
        <f t="shared" si="29"/>
        <v>9.7910910941556466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11597</v>
      </c>
      <c r="E32">
        <v>1</v>
      </c>
      <c r="F32" s="3">
        <f t="shared" si="21"/>
        <v>8.6229197206174016E-5</v>
      </c>
      <c r="G32" s="2">
        <v>0.5</v>
      </c>
      <c r="H32" s="3">
        <f t="shared" si="22"/>
        <v>4.3105306263201007E-4</v>
      </c>
      <c r="I32" s="3">
        <f t="shared" si="23"/>
        <v>0.99956894693736797</v>
      </c>
      <c r="J32" s="5">
        <f t="shared" si="30"/>
        <v>99412.720111948976</v>
      </c>
      <c r="K32" s="5">
        <f t="shared" si="24"/>
        <v>42.852157468834427</v>
      </c>
      <c r="L32" s="5">
        <f t="shared" si="25"/>
        <v>496956.47016607277</v>
      </c>
      <c r="M32" s="5">
        <f t="shared" si="16"/>
        <v>7155961.1889868537</v>
      </c>
      <c r="N32" s="33">
        <f t="shared" si="26"/>
        <v>71.982349752913947</v>
      </c>
      <c r="O32" s="4"/>
      <c r="Q32" s="27" t="s">
        <v>40</v>
      </c>
      <c r="R32" s="29">
        <f t="shared" si="17"/>
        <v>99412.720111948976</v>
      </c>
      <c r="S32" s="29">
        <f t="shared" si="18"/>
        <v>496956.47016607277</v>
      </c>
      <c r="T32" s="35">
        <f t="shared" si="19"/>
        <v>71.982349752913947</v>
      </c>
      <c r="U32" s="42">
        <v>0.95864674002964168</v>
      </c>
      <c r="V32" s="43">
        <f>1-U32</f>
        <v>4.1353259970358325E-2</v>
      </c>
      <c r="W32" s="29">
        <f t="shared" si="27"/>
        <v>476405.70006134355</v>
      </c>
      <c r="X32" s="29">
        <f t="shared" si="20"/>
        <v>6201889.0101371147</v>
      </c>
      <c r="Y32" s="35">
        <f t="shared" si="28"/>
        <v>62.385266223005949</v>
      </c>
      <c r="Z32" s="36">
        <f t="shared" si="29"/>
        <v>9.597083529907998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12037</v>
      </c>
      <c r="E33">
        <v>4</v>
      </c>
      <c r="F33" s="3">
        <f t="shared" si="21"/>
        <v>3.323087147960455E-4</v>
      </c>
      <c r="G33" s="2">
        <v>0.5</v>
      </c>
      <c r="H33" s="3">
        <f t="shared" si="22"/>
        <v>1.6601643562712707E-3</v>
      </c>
      <c r="I33" s="3">
        <f t="shared" si="23"/>
        <v>0.99833983564372875</v>
      </c>
      <c r="J33" s="5">
        <f t="shared" si="30"/>
        <v>99369.867954480142</v>
      </c>
      <c r="K33" s="5">
        <f t="shared" si="24"/>
        <v>164.9703128654107</v>
      </c>
      <c r="L33" s="5">
        <f t="shared" si="25"/>
        <v>496436.91399023723</v>
      </c>
      <c r="M33" s="5">
        <f t="shared" si="16"/>
        <v>6659004.7188207805</v>
      </c>
      <c r="N33" s="33">
        <f t="shared" si="26"/>
        <v>67.012313248430317</v>
      </c>
      <c r="O33" s="4"/>
      <c r="Q33" s="27" t="s">
        <v>42</v>
      </c>
      <c r="R33" s="29">
        <f t="shared" si="17"/>
        <v>99369.867954480142</v>
      </c>
      <c r="S33" s="29">
        <f t="shared" si="18"/>
        <v>496436.91399023723</v>
      </c>
      <c r="T33" s="35">
        <f t="shared" si="19"/>
        <v>67.012313248430317</v>
      </c>
      <c r="U33" s="42">
        <v>0.95864674002964168</v>
      </c>
      <c r="V33" s="43">
        <f>1-U33</f>
        <v>4.1353259970358325E-2</v>
      </c>
      <c r="W33" s="29">
        <f t="shared" si="27"/>
        <v>475907.62922711653</v>
      </c>
      <c r="X33" s="29">
        <f t="shared" si="20"/>
        <v>5725483.3100757711</v>
      </c>
      <c r="Y33" s="35">
        <f t="shared" si="28"/>
        <v>57.617901964995362</v>
      </c>
      <c r="Z33" s="36">
        <f t="shared" si="29"/>
        <v>9.3944112834349554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13597</v>
      </c>
      <c r="E34">
        <v>11</v>
      </c>
      <c r="F34" s="3">
        <f t="shared" si="21"/>
        <v>8.0900198573214679E-4</v>
      </c>
      <c r="G34" s="2">
        <v>0.5</v>
      </c>
      <c r="H34" s="3">
        <f t="shared" si="22"/>
        <v>4.0368453888216084E-3</v>
      </c>
      <c r="I34" s="3">
        <f t="shared" si="23"/>
        <v>0.99596315461117835</v>
      </c>
      <c r="J34" s="5">
        <f t="shared" si="30"/>
        <v>99204.897641614734</v>
      </c>
      <c r="K34" s="5">
        <f t="shared" si="24"/>
        <v>400.47483359307211</v>
      </c>
      <c r="L34" s="5">
        <f t="shared" si="25"/>
        <v>495023.30112409091</v>
      </c>
      <c r="M34" s="5">
        <f t="shared" si="16"/>
        <v>6162567.8048305437</v>
      </c>
      <c r="N34" s="33">
        <f t="shared" si="26"/>
        <v>62.119592392437021</v>
      </c>
      <c r="O34" s="4"/>
      <c r="Q34" s="27" t="s">
        <v>44</v>
      </c>
      <c r="R34" s="29">
        <f t="shared" si="17"/>
        <v>99204.897641614734</v>
      </c>
      <c r="S34" s="29">
        <f t="shared" si="18"/>
        <v>495023.30112409091</v>
      </c>
      <c r="T34" s="35">
        <f t="shared" si="19"/>
        <v>62.119592392437021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479766.79053416237</v>
      </c>
      <c r="X34" s="29">
        <f t="shared" si="20"/>
        <v>5249575.6808486544</v>
      </c>
      <c r="Y34" s="35">
        <f t="shared" si="28"/>
        <v>52.916497125103106</v>
      </c>
      <c r="Z34" s="36">
        <f t="shared" si="29"/>
        <v>9.2030952673339144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14519</v>
      </c>
      <c r="E35">
        <v>9</v>
      </c>
      <c r="F35" s="3">
        <f t="shared" si="21"/>
        <v>6.1987740202493289E-4</v>
      </c>
      <c r="G35" s="2">
        <v>0.5</v>
      </c>
      <c r="H35" s="3">
        <f t="shared" si="22"/>
        <v>3.0945913420211122E-3</v>
      </c>
      <c r="I35" s="3">
        <f t="shared" si="23"/>
        <v>0.99690540865797894</v>
      </c>
      <c r="J35" s="5">
        <f t="shared" si="30"/>
        <v>98804.422808021656</v>
      </c>
      <c r="K35" s="5">
        <f t="shared" si="24"/>
        <v>305.75931137509713</v>
      </c>
      <c r="L35" s="5">
        <f t="shared" si="25"/>
        <v>493257.71576167055</v>
      </c>
      <c r="M35" s="5">
        <f t="shared" si="16"/>
        <v>5667544.5037064524</v>
      </c>
      <c r="N35" s="33">
        <f t="shared" si="26"/>
        <v>57.361242975110223</v>
      </c>
      <c r="O35" s="4"/>
      <c r="Q35" s="27" t="s">
        <v>46</v>
      </c>
      <c r="R35" s="29">
        <f t="shared" si="17"/>
        <v>98804.422808021656</v>
      </c>
      <c r="S35" s="29">
        <f t="shared" si="18"/>
        <v>493257.71576167055</v>
      </c>
      <c r="T35" s="35">
        <f t="shared" si="19"/>
        <v>57.361242975110223</v>
      </c>
      <c r="U35" s="42">
        <v>0.96192878092594225</v>
      </c>
      <c r="V35" s="43">
        <f t="shared" si="31"/>
        <v>3.8071219074057749E-2</v>
      </c>
      <c r="W35" s="29">
        <f t="shared" si="27"/>
        <v>474478.7932049387</v>
      </c>
      <c r="X35" s="29">
        <f t="shared" si="20"/>
        <v>4769808.8903144924</v>
      </c>
      <c r="Y35" s="35">
        <f t="shared" si="28"/>
        <v>48.275256863574782</v>
      </c>
      <c r="Z35" s="36">
        <f t="shared" si="29"/>
        <v>9.0859861115354406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14025</v>
      </c>
      <c r="E36">
        <v>10</v>
      </c>
      <c r="F36" s="3">
        <f t="shared" si="21"/>
        <v>7.1301247771836005E-4</v>
      </c>
      <c r="G36" s="2">
        <v>0.5</v>
      </c>
      <c r="H36" s="3">
        <f t="shared" si="22"/>
        <v>3.5587188612099642E-3</v>
      </c>
      <c r="I36" s="3">
        <f t="shared" si="23"/>
        <v>0.99644128113879005</v>
      </c>
      <c r="J36" s="5">
        <f t="shared" si="30"/>
        <v>98498.663496646564</v>
      </c>
      <c r="K36" s="5">
        <f t="shared" si="24"/>
        <v>350.52905158948954</v>
      </c>
      <c r="L36" s="5">
        <f t="shared" si="25"/>
        <v>491616.99485425907</v>
      </c>
      <c r="M36" s="5">
        <f t="shared" si="16"/>
        <v>5174286.7879447816</v>
      </c>
      <c r="N36" s="33">
        <f t="shared" si="26"/>
        <v>52.531543111962556</v>
      </c>
      <c r="O36" s="4"/>
      <c r="Q36" s="27" t="s">
        <v>48</v>
      </c>
      <c r="R36" s="29">
        <f t="shared" si="17"/>
        <v>98498.663496646564</v>
      </c>
      <c r="S36" s="29">
        <f t="shared" si="18"/>
        <v>491616.99485425907</v>
      </c>
      <c r="T36" s="35">
        <f t="shared" si="19"/>
        <v>52.531543111962556</v>
      </c>
      <c r="U36" s="42">
        <v>0.95558309086652893</v>
      </c>
      <c r="V36" s="43">
        <f t="shared" si="31"/>
        <v>4.4416909133471072E-2</v>
      </c>
      <c r="W36" s="29">
        <f t="shared" si="27"/>
        <v>469780.8874653473</v>
      </c>
      <c r="X36" s="29">
        <f t="shared" si="20"/>
        <v>4295330.0971095534</v>
      </c>
      <c r="Y36" s="35">
        <f t="shared" si="28"/>
        <v>43.608003851298854</v>
      </c>
      <c r="Z36" s="36">
        <f t="shared" si="29"/>
        <v>8.9235392606637021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15167</v>
      </c>
      <c r="E37">
        <v>33</v>
      </c>
      <c r="F37" s="3">
        <f t="shared" si="21"/>
        <v>2.1757763565635919E-3</v>
      </c>
      <c r="G37" s="2">
        <v>0.5</v>
      </c>
      <c r="H37" s="3">
        <f t="shared" si="22"/>
        <v>1.0820026886127414E-2</v>
      </c>
      <c r="I37" s="3">
        <f t="shared" si="23"/>
        <v>0.98917997311387262</v>
      </c>
      <c r="J37" s="5">
        <f t="shared" si="30"/>
        <v>98148.134445057076</v>
      </c>
      <c r="K37" s="5">
        <f t="shared" si="24"/>
        <v>1061.9654535187658</v>
      </c>
      <c r="L37" s="5">
        <f t="shared" si="25"/>
        <v>488085.75859148847</v>
      </c>
      <c r="M37" s="5">
        <f t="shared" si="16"/>
        <v>4682669.7930905223</v>
      </c>
      <c r="N37" s="33">
        <f t="shared" si="26"/>
        <v>47.710227194505279</v>
      </c>
      <c r="O37" s="4"/>
      <c r="Q37" s="27" t="s">
        <v>50</v>
      </c>
      <c r="R37" s="29">
        <f t="shared" si="17"/>
        <v>98148.134445057076</v>
      </c>
      <c r="S37" s="29">
        <f t="shared" si="18"/>
        <v>488085.75859148847</v>
      </c>
      <c r="T37" s="35">
        <f t="shared" si="19"/>
        <v>47.710227194505279</v>
      </c>
      <c r="U37" s="42">
        <v>0.95343645724036619</v>
      </c>
      <c r="V37" s="43">
        <f t="shared" si="31"/>
        <v>4.6563542759633814E-2</v>
      </c>
      <c r="W37" s="29">
        <f t="shared" si="27"/>
        <v>465358.75650094537</v>
      </c>
      <c r="X37" s="29">
        <f t="shared" si="20"/>
        <v>3825549.2096442059</v>
      </c>
      <c r="Y37" s="35">
        <f t="shared" si="28"/>
        <v>38.977299275980968</v>
      </c>
      <c r="Z37" s="36">
        <f t="shared" si="29"/>
        <v>8.7329279185243109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16888</v>
      </c>
      <c r="E38">
        <v>33</v>
      </c>
      <c r="F38" s="3">
        <f t="shared" si="21"/>
        <v>1.954050213169114E-3</v>
      </c>
      <c r="G38" s="2">
        <v>0.5</v>
      </c>
      <c r="H38" s="3">
        <f t="shared" si="22"/>
        <v>9.7227541910963125E-3</v>
      </c>
      <c r="I38" s="3">
        <f t="shared" si="23"/>
        <v>0.99027724580890364</v>
      </c>
      <c r="J38" s="5">
        <f t="shared" si="30"/>
        <v>97086.168991538318</v>
      </c>
      <c r="K38" s="5">
        <f t="shared" si="24"/>
        <v>943.94495645996403</v>
      </c>
      <c r="L38" s="5">
        <f t="shared" si="25"/>
        <v>483070.9825665417</v>
      </c>
      <c r="M38" s="5">
        <f t="shared" si="16"/>
        <v>4194584.0344990334</v>
      </c>
      <c r="N38" s="33">
        <f t="shared" si="26"/>
        <v>43.204753860095337</v>
      </c>
      <c r="O38" s="4"/>
      <c r="Q38" s="27" t="s">
        <v>52</v>
      </c>
      <c r="R38" s="29">
        <f t="shared" si="17"/>
        <v>97086.168991538318</v>
      </c>
      <c r="S38" s="29">
        <f t="shared" si="18"/>
        <v>483070.9825665417</v>
      </c>
      <c r="T38" s="35">
        <f t="shared" si="19"/>
        <v>43.204753860095337</v>
      </c>
      <c r="U38" s="42">
        <v>0.93748024841036759</v>
      </c>
      <c r="V38" s="43">
        <f t="shared" si="31"/>
        <v>6.2519751589632411E-2</v>
      </c>
      <c r="W38" s="29">
        <f t="shared" si="27"/>
        <v>452869.50473632186</v>
      </c>
      <c r="X38" s="29">
        <f t="shared" si="20"/>
        <v>3360190.4531432604</v>
      </c>
      <c r="Y38" s="35">
        <f t="shared" si="28"/>
        <v>34.610392891660219</v>
      </c>
      <c r="Z38" s="36">
        <f t="shared" si="29"/>
        <v>8.5943609684351188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17634</v>
      </c>
      <c r="E39">
        <v>48</v>
      </c>
      <c r="F39" s="3">
        <f t="shared" si="21"/>
        <v>2.7220142905750254E-3</v>
      </c>
      <c r="G39" s="2">
        <v>0.5</v>
      </c>
      <c r="H39" s="3">
        <f t="shared" si="22"/>
        <v>1.3518080432578574E-2</v>
      </c>
      <c r="I39" s="3">
        <f t="shared" si="23"/>
        <v>0.98648191956742137</v>
      </c>
      <c r="J39" s="5">
        <f t="shared" si="30"/>
        <v>96142.224035078354</v>
      </c>
      <c r="K39" s="5">
        <f t="shared" si="24"/>
        <v>1299.6583174731782</v>
      </c>
      <c r="L39" s="5">
        <f t="shared" si="25"/>
        <v>477461.97438170877</v>
      </c>
      <c r="M39" s="5">
        <f t="shared" si="16"/>
        <v>3711513.0519324914</v>
      </c>
      <c r="N39" s="33">
        <f t="shared" si="26"/>
        <v>38.604401855508485</v>
      </c>
      <c r="O39" s="4"/>
      <c r="Q39" s="27" t="s">
        <v>54</v>
      </c>
      <c r="R39" s="29">
        <f t="shared" si="17"/>
        <v>96142.224035078354</v>
      </c>
      <c r="S39" s="29">
        <f t="shared" si="18"/>
        <v>477461.97438170877</v>
      </c>
      <c r="T39" s="35">
        <f t="shared" si="19"/>
        <v>38.604401855508485</v>
      </c>
      <c r="U39" s="42">
        <v>0.91788799906018037</v>
      </c>
      <c r="V39" s="43">
        <f t="shared" si="31"/>
        <v>8.2112000939819629E-2</v>
      </c>
      <c r="W39" s="29">
        <f t="shared" si="27"/>
        <v>438256.61629254976</v>
      </c>
      <c r="X39" s="29">
        <f t="shared" si="20"/>
        <v>2907320.9484069385</v>
      </c>
      <c r="Y39" s="35">
        <f t="shared" si="28"/>
        <v>30.239792948269809</v>
      </c>
      <c r="Z39" s="36">
        <f t="shared" si="29"/>
        <v>8.3646089072386758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17430</v>
      </c>
      <c r="E40">
        <v>57</v>
      </c>
      <c r="F40" s="3">
        <f t="shared" si="21"/>
        <v>3.2702237521514631E-3</v>
      </c>
      <c r="G40" s="2">
        <v>0.5</v>
      </c>
      <c r="H40" s="3">
        <f t="shared" si="22"/>
        <v>1.6218523260776781E-2</v>
      </c>
      <c r="I40" s="3">
        <f t="shared" si="23"/>
        <v>0.98378147673922323</v>
      </c>
      <c r="J40" s="5">
        <f t="shared" si="30"/>
        <v>94842.565717605175</v>
      </c>
      <c r="K40" s="5">
        <f t="shared" si="24"/>
        <v>1538.2063582027299</v>
      </c>
      <c r="L40" s="5">
        <f t="shared" si="25"/>
        <v>470367.31269251904</v>
      </c>
      <c r="M40" s="5">
        <f t="shared" si="16"/>
        <v>3234051.0775507828</v>
      </c>
      <c r="N40" s="33">
        <f t="shared" si="26"/>
        <v>34.09915213787243</v>
      </c>
      <c r="O40" s="4"/>
      <c r="Q40" s="27" t="s">
        <v>56</v>
      </c>
      <c r="R40" s="29">
        <f t="shared" si="17"/>
        <v>94842.565717605175</v>
      </c>
      <c r="S40" s="29">
        <f t="shared" si="18"/>
        <v>470367.31269251904</v>
      </c>
      <c r="T40" s="35">
        <f t="shared" si="19"/>
        <v>34.09915213787243</v>
      </c>
      <c r="U40" s="42">
        <v>0.89571782863194893</v>
      </c>
      <c r="V40" s="43">
        <f t="shared" si="31"/>
        <v>0.10428217136805107</v>
      </c>
      <c r="W40" s="29">
        <f t="shared" si="27"/>
        <v>421316.3879843881</v>
      </c>
      <c r="X40" s="29">
        <f t="shared" si="20"/>
        <v>2469064.3321143887</v>
      </c>
      <c r="Y40" s="35">
        <f t="shared" si="28"/>
        <v>26.033293315430289</v>
      </c>
      <c r="Z40" s="36">
        <f t="shared" si="29"/>
        <v>8.0658588224421415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14844</v>
      </c>
      <c r="E41">
        <v>78</v>
      </c>
      <c r="F41" s="3">
        <f t="shared" si="21"/>
        <v>5.2546483427647539E-3</v>
      </c>
      <c r="G41" s="2">
        <v>0.5</v>
      </c>
      <c r="H41" s="3">
        <f t="shared" si="22"/>
        <v>2.593257530420906E-2</v>
      </c>
      <c r="I41" s="3">
        <f t="shared" si="23"/>
        <v>0.974067424695791</v>
      </c>
      <c r="J41" s="5">
        <f t="shared" si="30"/>
        <v>93304.359359402442</v>
      </c>
      <c r="K41" s="5">
        <f t="shared" si="24"/>
        <v>2419.6223252986874</v>
      </c>
      <c r="L41" s="5">
        <f t="shared" si="25"/>
        <v>460472.74098376557</v>
      </c>
      <c r="M41" s="5">
        <f t="shared" si="16"/>
        <v>2763683.764858264</v>
      </c>
      <c r="N41" s="33">
        <f t="shared" si="26"/>
        <v>29.620092606956664</v>
      </c>
      <c r="O41" s="4"/>
      <c r="Q41" s="27" t="s">
        <v>58</v>
      </c>
      <c r="R41" s="29">
        <f t="shared" si="17"/>
        <v>93304.359359402442</v>
      </c>
      <c r="S41" s="29">
        <f t="shared" si="18"/>
        <v>460472.74098376557</v>
      </c>
      <c r="T41" s="35">
        <f t="shared" si="19"/>
        <v>29.620092606956664</v>
      </c>
      <c r="U41" s="42">
        <v>0.86473435856680392</v>
      </c>
      <c r="V41" s="43">
        <f t="shared" si="31"/>
        <v>0.13526564143319608</v>
      </c>
      <c r="W41" s="29">
        <f t="shared" si="27"/>
        <v>398186.60031209455</v>
      </c>
      <c r="X41" s="29">
        <f t="shared" si="20"/>
        <v>2047747.9441300007</v>
      </c>
      <c r="Y41" s="35">
        <f t="shared" si="28"/>
        <v>21.946969661323177</v>
      </c>
      <c r="Z41" s="36">
        <f t="shared" si="29"/>
        <v>7.6731229456334873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12482</v>
      </c>
      <c r="E42">
        <v>94</v>
      </c>
      <c r="F42" s="3">
        <f t="shared" si="21"/>
        <v>7.5308444159589809E-3</v>
      </c>
      <c r="G42" s="2">
        <v>0.5</v>
      </c>
      <c r="H42" s="3">
        <f t="shared" si="22"/>
        <v>3.6958402138869237E-2</v>
      </c>
      <c r="I42" s="3">
        <f t="shared" si="23"/>
        <v>0.96304159786113075</v>
      </c>
      <c r="J42" s="5">
        <f t="shared" si="30"/>
        <v>90884.73703410376</v>
      </c>
      <c r="K42" s="5">
        <f t="shared" si="24"/>
        <v>3358.9546595917886</v>
      </c>
      <c r="L42" s="5">
        <f t="shared" si="25"/>
        <v>446026.29852153931</v>
      </c>
      <c r="M42" s="5">
        <f t="shared" si="16"/>
        <v>2303211.0238744984</v>
      </c>
      <c r="N42" s="33">
        <f t="shared" si="26"/>
        <v>25.342110227047662</v>
      </c>
      <c r="O42" s="4"/>
      <c r="Q42" s="27" t="s">
        <v>60</v>
      </c>
      <c r="R42" s="29">
        <f t="shared" si="17"/>
        <v>90884.73703410376</v>
      </c>
      <c r="S42" s="29">
        <f t="shared" si="18"/>
        <v>446026.29852153931</v>
      </c>
      <c r="T42" s="35">
        <f t="shared" si="19"/>
        <v>25.342110227047662</v>
      </c>
      <c r="U42" s="42">
        <v>0.81758889711164551</v>
      </c>
      <c r="V42" s="43">
        <f t="shared" si="31"/>
        <v>0.18241110288835449</v>
      </c>
      <c r="W42" s="29">
        <f t="shared" si="27"/>
        <v>364666.14949101489</v>
      </c>
      <c r="X42" s="29">
        <f t="shared" si="20"/>
        <v>1649561.343817906</v>
      </c>
      <c r="Y42" s="35">
        <f t="shared" si="28"/>
        <v>18.150037043061712</v>
      </c>
      <c r="Z42" s="36">
        <f t="shared" si="29"/>
        <v>7.1920731839859506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9460</v>
      </c>
      <c r="E43">
        <v>117</v>
      </c>
      <c r="F43" s="3">
        <f t="shared" si="21"/>
        <v>1.2367864693446088E-2</v>
      </c>
      <c r="G43" s="2">
        <v>0.5</v>
      </c>
      <c r="H43" s="3">
        <f t="shared" si="22"/>
        <v>5.9984619328377335E-2</v>
      </c>
      <c r="I43" s="3">
        <f t="shared" si="23"/>
        <v>0.94001538067162271</v>
      </c>
      <c r="J43" s="5">
        <f t="shared" si="30"/>
        <v>87525.782374511968</v>
      </c>
      <c r="K43" s="5">
        <f t="shared" si="24"/>
        <v>5250.2007371534992</v>
      </c>
      <c r="L43" s="5">
        <f t="shared" si="25"/>
        <v>424503.4100296761</v>
      </c>
      <c r="M43" s="5">
        <f t="shared" si="16"/>
        <v>1857184.725352959</v>
      </c>
      <c r="N43" s="33">
        <f t="shared" si="26"/>
        <v>21.218716073925464</v>
      </c>
      <c r="O43" s="4"/>
      <c r="Q43" s="27" t="s">
        <v>62</v>
      </c>
      <c r="R43" s="29">
        <f t="shared" si="17"/>
        <v>87525.782374511968</v>
      </c>
      <c r="S43" s="29">
        <f t="shared" si="18"/>
        <v>424503.4100296761</v>
      </c>
      <c r="T43" s="35">
        <f t="shared" si="19"/>
        <v>21.218716073925464</v>
      </c>
      <c r="U43" s="42">
        <v>0.77888026534586052</v>
      </c>
      <c r="V43" s="43">
        <f t="shared" si="31"/>
        <v>0.22111973465413948</v>
      </c>
      <c r="W43" s="29">
        <f t="shared" si="27"/>
        <v>330637.32864413672</v>
      </c>
      <c r="X43" s="29">
        <f t="shared" si="20"/>
        <v>1284895.1943268911</v>
      </c>
      <c r="Y43" s="35">
        <f t="shared" si="28"/>
        <v>14.680190904538092</v>
      </c>
      <c r="Z43" s="36">
        <f t="shared" si="29"/>
        <v>6.5385251693873716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7110</v>
      </c>
      <c r="E44">
        <v>155</v>
      </c>
      <c r="F44" s="3">
        <f t="shared" si="21"/>
        <v>2.180028129395218E-2</v>
      </c>
      <c r="G44" s="2">
        <v>0.5</v>
      </c>
      <c r="H44" s="3">
        <f t="shared" si="22"/>
        <v>0.10336778926308768</v>
      </c>
      <c r="I44" s="3">
        <f t="shared" si="23"/>
        <v>0.89663221073691235</v>
      </c>
      <c r="J44" s="5">
        <f t="shared" si="30"/>
        <v>82275.581637358468</v>
      </c>
      <c r="K44" s="5">
        <f t="shared" si="24"/>
        <v>8504.6449841884369</v>
      </c>
      <c r="L44" s="5">
        <f t="shared" si="25"/>
        <v>390116.29572632129</v>
      </c>
      <c r="M44" s="5">
        <f t="shared" si="16"/>
        <v>1432681.315323283</v>
      </c>
      <c r="N44" s="33">
        <f t="shared" si="26"/>
        <v>17.41320191011269</v>
      </c>
      <c r="O44" s="4"/>
      <c r="Q44" s="27" t="s">
        <v>64</v>
      </c>
      <c r="R44" s="29">
        <f t="shared" si="17"/>
        <v>82275.581637358468</v>
      </c>
      <c r="S44" s="29">
        <f t="shared" si="18"/>
        <v>390116.29572632129</v>
      </c>
      <c r="T44" s="35">
        <f t="shared" si="19"/>
        <v>17.41320191011269</v>
      </c>
      <c r="U44" s="42">
        <v>0.71980976748499381</v>
      </c>
      <c r="V44" s="43">
        <f t="shared" si="31"/>
        <v>0.28019023251500619</v>
      </c>
      <c r="W44" s="29">
        <f t="shared" si="27"/>
        <v>280809.52011887042</v>
      </c>
      <c r="X44" s="29">
        <f t="shared" si="20"/>
        <v>954257.86568275443</v>
      </c>
      <c r="Y44" s="35">
        <f t="shared" si="28"/>
        <v>11.59831199843453</v>
      </c>
      <c r="Z44" s="36">
        <f t="shared" si="29"/>
        <v>5.8148899116781596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4190</v>
      </c>
      <c r="E45">
        <v>151</v>
      </c>
      <c r="F45" s="3">
        <f t="shared" si="21"/>
        <v>3.6038186157517901E-2</v>
      </c>
      <c r="G45" s="2">
        <v>0.5</v>
      </c>
      <c r="H45" s="3">
        <f t="shared" si="22"/>
        <v>0.16529830322933772</v>
      </c>
      <c r="I45" s="3">
        <f t="shared" si="23"/>
        <v>0.8347016967706623</v>
      </c>
      <c r="J45" s="5">
        <f t="shared" si="30"/>
        <v>73770.936653170036</v>
      </c>
      <c r="K45" s="5">
        <f t="shared" si="24"/>
        <v>12194.210656407966</v>
      </c>
      <c r="L45" s="5">
        <f t="shared" si="25"/>
        <v>338369.15662483027</v>
      </c>
      <c r="M45" s="5">
        <f t="shared" si="16"/>
        <v>1042565.0195969616</v>
      </c>
      <c r="N45" s="33">
        <f t="shared" si="26"/>
        <v>14.132462822026012</v>
      </c>
      <c r="O45" s="4"/>
      <c r="Q45" s="27" t="s">
        <v>66</v>
      </c>
      <c r="R45" s="29">
        <f t="shared" si="17"/>
        <v>73770.936653170036</v>
      </c>
      <c r="S45" s="29">
        <f t="shared" si="18"/>
        <v>338369.15662483027</v>
      </c>
      <c r="T45" s="35">
        <f t="shared" si="19"/>
        <v>14.132462822026012</v>
      </c>
      <c r="U45" s="42">
        <v>0.68480776711742686</v>
      </c>
      <c r="V45" s="43">
        <f t="shared" si="31"/>
        <v>0.31519223288257314</v>
      </c>
      <c r="W45" s="29">
        <f t="shared" si="27"/>
        <v>231717.82660965691</v>
      </c>
      <c r="X45" s="29">
        <f t="shared" si="20"/>
        <v>673448.34556388401</v>
      </c>
      <c r="Y45" s="35">
        <f t="shared" si="28"/>
        <v>9.1289114130414806</v>
      </c>
      <c r="Z45" s="36">
        <f t="shared" si="29"/>
        <v>5.0035514089845314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2579</v>
      </c>
      <c r="E46">
        <v>168</v>
      </c>
      <c r="F46" s="3">
        <f t="shared" si="21"/>
        <v>6.5141527723923995E-2</v>
      </c>
      <c r="G46" s="2">
        <v>0.5</v>
      </c>
      <c r="H46" s="3">
        <f t="shared" si="22"/>
        <v>0.28009336445481831</v>
      </c>
      <c r="I46" s="3">
        <f t="shared" si="23"/>
        <v>0.71990663554518175</v>
      </c>
      <c r="J46" s="5">
        <f t="shared" si="30"/>
        <v>61576.72599676207</v>
      </c>
      <c r="K46" s="5">
        <f t="shared" si="24"/>
        <v>17247.232356545563</v>
      </c>
      <c r="L46" s="5">
        <f t="shared" si="25"/>
        <v>264765.54909244645</v>
      </c>
      <c r="M46" s="5">
        <f>L46+M47</f>
        <v>704195.86297213123</v>
      </c>
      <c r="N46" s="33">
        <f t="shared" si="26"/>
        <v>11.436071853010834</v>
      </c>
      <c r="O46" s="4"/>
      <c r="Q46" s="27" t="s">
        <v>68</v>
      </c>
      <c r="R46" s="29">
        <f t="shared" si="17"/>
        <v>61576.72599676207</v>
      </c>
      <c r="S46" s="29">
        <f t="shared" si="18"/>
        <v>264765.54909244645</v>
      </c>
      <c r="T46" s="35">
        <f t="shared" si="19"/>
        <v>11.436071853010834</v>
      </c>
      <c r="U46" s="42">
        <v>0.65629805890441617</v>
      </c>
      <c r="V46" s="43">
        <f t="shared" si="31"/>
        <v>0.34370194109558383</v>
      </c>
      <c r="W46" s="29">
        <f t="shared" si="27"/>
        <v>173765.11593413452</v>
      </c>
      <c r="X46" s="29">
        <f>X47+W46</f>
        <v>441730.5189542271</v>
      </c>
      <c r="Y46" s="35">
        <f t="shared" si="28"/>
        <v>7.1736603693001619</v>
      </c>
      <c r="Z46" s="36">
        <f t="shared" si="29"/>
        <v>4.2624114837106717</v>
      </c>
    </row>
    <row r="47" spans="1:26" s="2" customFormat="1" x14ac:dyDescent="0.25">
      <c r="A47" s="12">
        <v>19</v>
      </c>
      <c r="B47" s="13" t="s">
        <v>69</v>
      </c>
      <c r="C47" s="12"/>
      <c r="D47">
        <v>1933</v>
      </c>
      <c r="E47">
        <v>195</v>
      </c>
      <c r="F47" s="17">
        <f t="shared" si="21"/>
        <v>0.10087946197620279</v>
      </c>
      <c r="G47" s="12"/>
      <c r="H47" s="17">
        <v>1</v>
      </c>
      <c r="I47" s="17">
        <f t="shared" si="23"/>
        <v>0</v>
      </c>
      <c r="J47" s="21">
        <f t="shared" si="30"/>
        <v>44329.493640216511</v>
      </c>
      <c r="K47" s="21">
        <f t="shared" si="24"/>
        <v>44329.493640216511</v>
      </c>
      <c r="L47" s="21">
        <f>K47/F47</f>
        <v>439430.31387968472</v>
      </c>
      <c r="M47" s="21">
        <f>L47</f>
        <v>439430.31387968472</v>
      </c>
      <c r="N47" s="34">
        <f t="shared" si="26"/>
        <v>9.9128205128205131</v>
      </c>
      <c r="O47" s="4"/>
      <c r="Q47" s="30" t="s">
        <v>69</v>
      </c>
      <c r="R47" s="31">
        <f t="shared" si="17"/>
        <v>44329.493640216511</v>
      </c>
      <c r="S47" s="31">
        <f t="shared" si="18"/>
        <v>439430.31387968472</v>
      </c>
      <c r="T47" s="38">
        <f t="shared" si="19"/>
        <v>9.9128205128205131</v>
      </c>
      <c r="U47" s="44">
        <v>0.6098018151143324</v>
      </c>
      <c r="V47" s="45">
        <f t="shared" si="31"/>
        <v>0.3901981848856676</v>
      </c>
      <c r="W47" s="31">
        <f t="shared" si="27"/>
        <v>267965.40302009258</v>
      </c>
      <c r="X47" s="31">
        <f>W47</f>
        <v>267965.40302009258</v>
      </c>
      <c r="Y47" s="38">
        <f t="shared" si="28"/>
        <v>6.0448559416205372</v>
      </c>
      <c r="Z47" s="37">
        <f t="shared" si="29"/>
        <v>3.8679645711999759</v>
      </c>
    </row>
    <row r="48" spans="1:26" s="2" customFormat="1" ht="13.2" x14ac:dyDescent="0.25">
      <c r="B48" s="2" t="s">
        <v>70</v>
      </c>
      <c r="D48" s="25">
        <f>SUM(D29:D47)</f>
        <v>206444</v>
      </c>
      <c r="E48" s="25">
        <f>SUM(E29:E47)</f>
        <v>1174</v>
      </c>
    </row>
    <row r="51" spans="1:26" s="2" customFormat="1" ht="18" thickBot="1" x14ac:dyDescent="0.35">
      <c r="B51" s="62" t="s">
        <v>89</v>
      </c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Q51" s="63" t="s">
        <v>92</v>
      </c>
      <c r="R51" s="64"/>
      <c r="S51" s="64"/>
      <c r="T51" s="64"/>
      <c r="U51" s="64"/>
      <c r="V51" s="64"/>
      <c r="W51" s="64"/>
      <c r="X51" s="64"/>
      <c r="Y51" s="64"/>
      <c r="Z51" s="65"/>
    </row>
    <row r="52" spans="1:26" s="9" customFormat="1" ht="14.25" customHeight="1" x14ac:dyDescent="0.35">
      <c r="A52" s="7"/>
      <c r="B52" s="59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0" t="s">
        <v>14</v>
      </c>
      <c r="S52" s="70"/>
      <c r="T52" s="70"/>
      <c r="U52" s="67" t="s">
        <v>15</v>
      </c>
      <c r="V52" s="71" t="s">
        <v>16</v>
      </c>
      <c r="W52" s="72" t="s">
        <v>17</v>
      </c>
      <c r="X52" s="72" t="s">
        <v>18</v>
      </c>
      <c r="Y52" s="73" t="s">
        <v>19</v>
      </c>
      <c r="Z52" s="73" t="s">
        <v>20</v>
      </c>
    </row>
    <row r="53" spans="1:26" s="10" customFormat="1" ht="35.549999999999997" customHeight="1" thickBot="1" x14ac:dyDescent="0.35">
      <c r="B53" s="60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7"/>
      <c r="V53" s="71"/>
      <c r="W53" s="72"/>
      <c r="X53" s="72"/>
      <c r="Y53" s="73"/>
      <c r="Z53" s="73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3252</v>
      </c>
      <c r="E54" s="49">
        <f>E4+E29</f>
        <v>24</v>
      </c>
      <c r="F54" s="3">
        <f>E54/D54</f>
        <v>7.3800738007380072E-3</v>
      </c>
      <c r="G54" s="2">
        <v>0.3</v>
      </c>
      <c r="H54" s="18">
        <f>C54*F54/(1+(1-G54)*C54*F54)</f>
        <v>7.3421439060205587E-3</v>
      </c>
      <c r="I54" s="18">
        <f>1-H54</f>
        <v>0.9926578560939795</v>
      </c>
      <c r="J54" s="19">
        <v>100000</v>
      </c>
      <c r="K54" s="20">
        <f>J54*H54</f>
        <v>734.21439060205591</v>
      </c>
      <c r="L54" s="20">
        <f>C54*(J55+G54*K54)</f>
        <v>99486.049926578562</v>
      </c>
      <c r="M54" s="5">
        <f t="shared" ref="M54:M70" si="32">L54+M55</f>
        <v>7747823.1457130415</v>
      </c>
      <c r="N54" s="32">
        <f>M54/J54</f>
        <v>77.47823145713042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99486.049926578562</v>
      </c>
      <c r="T54" s="35">
        <f t="shared" ref="T54:T72" si="35">N54</f>
        <v>77.47823145713042</v>
      </c>
      <c r="U54" s="42">
        <v>0.96170886472285344</v>
      </c>
      <c r="V54" s="43">
        <f>1-U54</f>
        <v>3.829113527714656E-2</v>
      </c>
      <c r="W54" s="29">
        <f>S54*U54</f>
        <v>95676.616130650989</v>
      </c>
      <c r="X54" s="29">
        <f t="shared" ref="X54:X70" si="36">X55+W54</f>
        <v>6814278.8384893183</v>
      </c>
      <c r="Y54" s="40">
        <f>X54/R54</f>
        <v>68.14278838489318</v>
      </c>
      <c r="Z54" s="36">
        <f>T54-Y54</f>
        <v>9.3354430722372399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16409</v>
      </c>
      <c r="E55" s="49">
        <f t="shared" si="37"/>
        <v>5</v>
      </c>
      <c r="F55" s="3">
        <f t="shared" ref="F55:F72" si="38">E55/D55</f>
        <v>3.0471082942287768E-4</v>
      </c>
      <c r="G55" s="2">
        <v>0.4</v>
      </c>
      <c r="H55" s="3">
        <f t="shared" ref="H55:H71" si="39">C55*F55/(1+(1-G55)*C55*F55)</f>
        <v>1.2179526216430181E-3</v>
      </c>
      <c r="I55" s="3">
        <f t="shared" ref="I55:I72" si="40">1-H55</f>
        <v>0.99878204737835696</v>
      </c>
      <c r="J55" s="5">
        <f>I54*J54</f>
        <v>99265.78560939795</v>
      </c>
      <c r="K55" s="5">
        <f t="shared" ref="K55:K72" si="41">J55*H55</f>
        <v>120.90102382242002</v>
      </c>
      <c r="L55" s="5">
        <f t="shared" ref="L55:L71" si="42">C55*(J56+G55*K55)</f>
        <v>396772.97998041793</v>
      </c>
      <c r="M55" s="5">
        <f t="shared" si="32"/>
        <v>7648337.0957864625</v>
      </c>
      <c r="N55" s="33">
        <f t="shared" ref="N55:N72" si="43">M55/J55</f>
        <v>77.049076364357703</v>
      </c>
      <c r="O55" s="4"/>
      <c r="Q55" s="27" t="s">
        <v>36</v>
      </c>
      <c r="R55" s="29">
        <f t="shared" si="33"/>
        <v>99265.78560939795</v>
      </c>
      <c r="S55" s="29">
        <f t="shared" si="34"/>
        <v>396772.97998041793</v>
      </c>
      <c r="T55" s="35">
        <f t="shared" si="35"/>
        <v>77.049076364357703</v>
      </c>
      <c r="U55" s="42">
        <v>0.96170886472285344</v>
      </c>
      <c r="V55" s="43">
        <f>1-U55</f>
        <v>3.829113527714656E-2</v>
      </c>
      <c r="W55" s="29">
        <f t="shared" ref="W55:W72" si="44">S55*U55</f>
        <v>381580.09212967119</v>
      </c>
      <c r="X55" s="29">
        <f t="shared" si="36"/>
        <v>6718602.2223586673</v>
      </c>
      <c r="Y55" s="35">
        <f t="shared" ref="Y55:Y72" si="45">X55/R55</f>
        <v>67.682960257784799</v>
      </c>
      <c r="Z55" s="36">
        <f t="shared" ref="Z55:Z72" si="46">T55-Y55</f>
        <v>9.3661161065729033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23252</v>
      </c>
      <c r="E56" s="49">
        <f t="shared" si="37"/>
        <v>7</v>
      </c>
      <c r="F56" s="3">
        <f t="shared" si="38"/>
        <v>3.0104937209702388E-4</v>
      </c>
      <c r="G56" s="2">
        <v>0.5</v>
      </c>
      <c r="H56" s="3">
        <f t="shared" si="39"/>
        <v>1.5041148284234726E-3</v>
      </c>
      <c r="I56" s="3">
        <f t="shared" si="40"/>
        <v>0.9984958851715765</v>
      </c>
      <c r="J56" s="5">
        <f t="shared" ref="J56:J72" si="47">I55*J55</f>
        <v>99144.884585575521</v>
      </c>
      <c r="K56" s="5">
        <f t="shared" si="41"/>
        <v>149.12529106749793</v>
      </c>
      <c r="L56" s="5">
        <f t="shared" si="42"/>
        <v>495351.60970020888</v>
      </c>
      <c r="M56" s="5">
        <f t="shared" si="32"/>
        <v>7251564.115806045</v>
      </c>
      <c r="N56" s="33">
        <f t="shared" si="43"/>
        <v>73.141081823005791</v>
      </c>
      <c r="O56" s="4"/>
      <c r="Q56" s="27" t="s">
        <v>38</v>
      </c>
      <c r="R56" s="29">
        <f t="shared" si="33"/>
        <v>99144.884585575521</v>
      </c>
      <c r="S56" s="29">
        <f t="shared" si="34"/>
        <v>495351.60970020888</v>
      </c>
      <c r="T56" s="35">
        <f t="shared" si="35"/>
        <v>73.141081823005791</v>
      </c>
      <c r="U56" s="42">
        <v>0.96170886472285344</v>
      </c>
      <c r="V56" s="43">
        <f>1-U56</f>
        <v>3.829113527714656E-2</v>
      </c>
      <c r="W56" s="29">
        <f t="shared" si="44"/>
        <v>476384.03420342586</v>
      </c>
      <c r="X56" s="29">
        <f t="shared" si="36"/>
        <v>6337022.1302289963</v>
      </c>
      <c r="Y56" s="35">
        <f t="shared" si="45"/>
        <v>63.916783571010001</v>
      </c>
      <c r="Z56" s="36">
        <f t="shared" si="46"/>
        <v>9.2242982519957906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23099</v>
      </c>
      <c r="E57" s="49">
        <f t="shared" si="37"/>
        <v>7</v>
      </c>
      <c r="F57" s="3">
        <f t="shared" si="38"/>
        <v>3.0304342179315121E-4</v>
      </c>
      <c r="G57" s="2">
        <v>0.5</v>
      </c>
      <c r="H57" s="3">
        <f t="shared" si="39"/>
        <v>1.5140700365539764E-3</v>
      </c>
      <c r="I57" s="3">
        <f t="shared" si="40"/>
        <v>0.99848592996344598</v>
      </c>
      <c r="J57" s="5">
        <f t="shared" si="47"/>
        <v>98995.759294508025</v>
      </c>
      <c r="K57" s="5">
        <f t="shared" si="41"/>
        <v>149.88651289372442</v>
      </c>
      <c r="L57" s="5">
        <f t="shared" si="42"/>
        <v>494604.08019030577</v>
      </c>
      <c r="M57" s="5">
        <f t="shared" si="32"/>
        <v>6756212.5061058365</v>
      </c>
      <c r="N57" s="33">
        <f t="shared" si="43"/>
        <v>68.247494178072841</v>
      </c>
      <c r="O57" s="4"/>
      <c r="Q57" s="27" t="s">
        <v>40</v>
      </c>
      <c r="R57" s="29">
        <f t="shared" si="33"/>
        <v>98995.759294508025</v>
      </c>
      <c r="S57" s="29">
        <f t="shared" si="34"/>
        <v>494604.08019030577</v>
      </c>
      <c r="T57" s="35">
        <f t="shared" si="35"/>
        <v>68.247494178072841</v>
      </c>
      <c r="U57" s="42">
        <v>0.96170886472285344</v>
      </c>
      <c r="V57" s="43">
        <f>1-U57</f>
        <v>3.829113527714656E-2</v>
      </c>
      <c r="W57" s="29">
        <f t="shared" si="44"/>
        <v>475665.12844711012</v>
      </c>
      <c r="X57" s="29">
        <f t="shared" si="36"/>
        <v>5860638.0960255703</v>
      </c>
      <c r="Y57" s="35">
        <f t="shared" si="45"/>
        <v>59.200900501105608</v>
      </c>
      <c r="Z57" s="36">
        <f t="shared" si="46"/>
        <v>9.0465936769672339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24220</v>
      </c>
      <c r="E58" s="49">
        <f t="shared" si="37"/>
        <v>24</v>
      </c>
      <c r="F58" s="3">
        <f t="shared" si="38"/>
        <v>9.9091659785301395E-4</v>
      </c>
      <c r="G58" s="2">
        <v>0.5</v>
      </c>
      <c r="H58" s="3">
        <f t="shared" si="39"/>
        <v>4.9423393739703456E-3</v>
      </c>
      <c r="I58" s="3">
        <f t="shared" si="40"/>
        <v>0.99505766062602963</v>
      </c>
      <c r="J58" s="5">
        <f t="shared" si="47"/>
        <v>98845.872781614293</v>
      </c>
      <c r="K58" s="5">
        <f t="shared" si="41"/>
        <v>488.52984900303602</v>
      </c>
      <c r="L58" s="5">
        <f t="shared" si="42"/>
        <v>493008.03928556386</v>
      </c>
      <c r="M58" s="5">
        <f t="shared" si="32"/>
        <v>6261608.4259155309</v>
      </c>
      <c r="N58" s="33">
        <f t="shared" si="43"/>
        <v>63.347191437619777</v>
      </c>
      <c r="O58" s="4"/>
      <c r="Q58" s="27" t="s">
        <v>42</v>
      </c>
      <c r="R58" s="29">
        <f t="shared" si="33"/>
        <v>98845.872781614293</v>
      </c>
      <c r="S58" s="29">
        <f t="shared" si="34"/>
        <v>493008.03928556386</v>
      </c>
      <c r="T58" s="35">
        <f t="shared" si="35"/>
        <v>63.347191437619777</v>
      </c>
      <c r="U58" s="42">
        <v>0.96170886472285344</v>
      </c>
      <c r="V58" s="43">
        <f>1-U58</f>
        <v>3.829113527714656E-2</v>
      </c>
      <c r="W58" s="29">
        <f t="shared" si="44"/>
        <v>474130.20176055958</v>
      </c>
      <c r="X58" s="29">
        <f t="shared" si="36"/>
        <v>5384972.9675784605</v>
      </c>
      <c r="Y58" s="35">
        <f t="shared" si="45"/>
        <v>54.478480649119078</v>
      </c>
      <c r="Z58" s="36">
        <f t="shared" si="46"/>
        <v>8.8687107885006995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29301</v>
      </c>
      <c r="E59" s="49">
        <f t="shared" si="37"/>
        <v>27</v>
      </c>
      <c r="F59" s="3">
        <f t="shared" si="38"/>
        <v>9.2147025698781609E-4</v>
      </c>
      <c r="G59" s="2">
        <v>0.5</v>
      </c>
      <c r="H59" s="3">
        <f t="shared" si="39"/>
        <v>4.596761836661729E-3</v>
      </c>
      <c r="I59" s="3">
        <f t="shared" si="40"/>
        <v>0.99540323816333831</v>
      </c>
      <c r="J59" s="5">
        <f t="shared" si="47"/>
        <v>98357.342932611253</v>
      </c>
      <c r="K59" s="5">
        <f t="shared" si="41"/>
        <v>452.12528034807764</v>
      </c>
      <c r="L59" s="5">
        <f t="shared" si="42"/>
        <v>490656.40146218613</v>
      </c>
      <c r="M59" s="5">
        <f t="shared" si="32"/>
        <v>5768600.386629967</v>
      </c>
      <c r="N59" s="33">
        <f t="shared" si="43"/>
        <v>58.649412587144383</v>
      </c>
      <c r="O59" s="4"/>
      <c r="Q59" s="27" t="s">
        <v>44</v>
      </c>
      <c r="R59" s="29">
        <f t="shared" si="33"/>
        <v>98357.342932611253</v>
      </c>
      <c r="S59" s="29">
        <f t="shared" si="34"/>
        <v>490656.40146218613</v>
      </c>
      <c r="T59" s="35">
        <f t="shared" si="35"/>
        <v>58.649412587144383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472547.10245697573</v>
      </c>
      <c r="X59" s="29">
        <f t="shared" si="36"/>
        <v>4910842.7658179011</v>
      </c>
      <c r="Y59" s="35">
        <f t="shared" si="45"/>
        <v>49.928583056402061</v>
      </c>
      <c r="Z59" s="36">
        <f t="shared" si="46"/>
        <v>8.7208295307423214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29639</v>
      </c>
      <c r="E60" s="49">
        <f t="shared" si="37"/>
        <v>51</v>
      </c>
      <c r="F60" s="3">
        <f t="shared" si="38"/>
        <v>1.7207058267822801E-3</v>
      </c>
      <c r="G60" s="2">
        <v>0.5</v>
      </c>
      <c r="H60" s="3">
        <f t="shared" si="39"/>
        <v>8.5666773050241049E-3</v>
      </c>
      <c r="I60" s="3">
        <f t="shared" si="40"/>
        <v>0.99143332269497586</v>
      </c>
      <c r="J60" s="5">
        <f t="shared" si="47"/>
        <v>97905.217652263178</v>
      </c>
      <c r="K60" s="5">
        <f t="shared" si="41"/>
        <v>838.72240610508834</v>
      </c>
      <c r="L60" s="5">
        <f t="shared" si="42"/>
        <v>487429.2822460531</v>
      </c>
      <c r="M60" s="5">
        <f t="shared" si="32"/>
        <v>5277943.9851677809</v>
      </c>
      <c r="N60" s="33">
        <f t="shared" si="43"/>
        <v>53.908709992493193</v>
      </c>
      <c r="O60" s="4"/>
      <c r="Q60" s="27" t="s">
        <v>46</v>
      </c>
      <c r="R60" s="29">
        <f t="shared" si="33"/>
        <v>97905.217652263178</v>
      </c>
      <c r="S60" s="29">
        <f t="shared" si="34"/>
        <v>487429.2822460531</v>
      </c>
      <c r="T60" s="35">
        <f t="shared" si="35"/>
        <v>53.908709992493193</v>
      </c>
      <c r="U60" s="42">
        <v>0.95736753435116873</v>
      </c>
      <c r="V60" s="43">
        <f t="shared" si="48"/>
        <v>4.2632465648831275E-2</v>
      </c>
      <c r="W60" s="29">
        <f t="shared" si="44"/>
        <v>466648.97011446377</v>
      </c>
      <c r="X60" s="29">
        <f t="shared" si="36"/>
        <v>4438295.6633609254</v>
      </c>
      <c r="Y60" s="35">
        <f t="shared" si="45"/>
        <v>45.332575421309322</v>
      </c>
      <c r="Z60" s="36">
        <f t="shared" si="46"/>
        <v>8.5761345711838715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27934</v>
      </c>
      <c r="E61" s="49">
        <f t="shared" si="37"/>
        <v>56</v>
      </c>
      <c r="F61" s="3">
        <f t="shared" si="38"/>
        <v>2.004725424214219E-3</v>
      </c>
      <c r="G61" s="2">
        <v>0.5</v>
      </c>
      <c r="H61" s="3">
        <f t="shared" si="39"/>
        <v>9.9736410914012946E-3</v>
      </c>
      <c r="I61" s="3">
        <f t="shared" si="40"/>
        <v>0.99002635890859869</v>
      </c>
      <c r="J61" s="5">
        <f t="shared" si="47"/>
        <v>97066.495246158083</v>
      </c>
      <c r="K61" s="5">
        <f t="shared" si="41"/>
        <v>968.10638558539063</v>
      </c>
      <c r="L61" s="5">
        <f t="shared" si="42"/>
        <v>482912.21026682697</v>
      </c>
      <c r="M61" s="5">
        <f t="shared" si="32"/>
        <v>4790514.7029217277</v>
      </c>
      <c r="N61" s="33">
        <f t="shared" si="43"/>
        <v>49.352917201482427</v>
      </c>
      <c r="O61" s="4"/>
      <c r="Q61" s="27" t="s">
        <v>48</v>
      </c>
      <c r="R61" s="29">
        <f t="shared" si="33"/>
        <v>97066.495246158083</v>
      </c>
      <c r="S61" s="29">
        <f t="shared" si="34"/>
        <v>482912.21026682697</v>
      </c>
      <c r="T61" s="35">
        <f t="shared" si="35"/>
        <v>49.352917201482427</v>
      </c>
      <c r="U61" s="42">
        <v>0.95681081085376496</v>
      </c>
      <c r="V61" s="43">
        <f t="shared" si="48"/>
        <v>4.3189189146235041E-2</v>
      </c>
      <c r="W61" s="29">
        <f t="shared" si="44"/>
        <v>462055.62347658654</v>
      </c>
      <c r="X61" s="29">
        <f t="shared" si="36"/>
        <v>3971646.6932464615</v>
      </c>
      <c r="Y61" s="35">
        <f t="shared" si="45"/>
        <v>40.916762093598514</v>
      </c>
      <c r="Z61" s="36">
        <f t="shared" si="46"/>
        <v>8.4361551078839128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29564</v>
      </c>
      <c r="E62" s="49">
        <f t="shared" si="37"/>
        <v>82</v>
      </c>
      <c r="F62" s="3">
        <f t="shared" si="38"/>
        <v>2.7736436206196725E-3</v>
      </c>
      <c r="G62" s="2">
        <v>0.5</v>
      </c>
      <c r="H62" s="3">
        <f t="shared" si="39"/>
        <v>1.3772716584366289E-2</v>
      </c>
      <c r="I62" s="3">
        <f t="shared" si="40"/>
        <v>0.9862272834156337</v>
      </c>
      <c r="J62" s="5">
        <f t="shared" si="47"/>
        <v>96098.388860572697</v>
      </c>
      <c r="K62" s="5">
        <f t="shared" si="41"/>
        <v>1323.5358739908902</v>
      </c>
      <c r="L62" s="5">
        <f t="shared" si="42"/>
        <v>477183.10461788625</v>
      </c>
      <c r="M62" s="5">
        <f t="shared" si="32"/>
        <v>4307602.492654901</v>
      </c>
      <c r="N62" s="33">
        <f t="shared" si="43"/>
        <v>44.824918957847657</v>
      </c>
      <c r="O62" s="4"/>
      <c r="Q62" s="27" t="s">
        <v>50</v>
      </c>
      <c r="R62" s="29">
        <f t="shared" si="33"/>
        <v>96098.388860572697</v>
      </c>
      <c r="S62" s="29">
        <f t="shared" si="34"/>
        <v>477183.10461788625</v>
      </c>
      <c r="T62" s="35">
        <f t="shared" si="35"/>
        <v>44.824918957847657</v>
      </c>
      <c r="U62" s="42">
        <v>0.94800928093814252</v>
      </c>
      <c r="V62" s="43">
        <f t="shared" si="48"/>
        <v>5.1990719061857482E-2</v>
      </c>
      <c r="W62" s="29">
        <f t="shared" si="44"/>
        <v>452374.01188463275</v>
      </c>
      <c r="X62" s="29">
        <f t="shared" si="36"/>
        <v>3509591.0697698751</v>
      </c>
      <c r="Y62" s="35">
        <f t="shared" si="45"/>
        <v>36.520810716835982</v>
      </c>
      <c r="Z62" s="36">
        <f t="shared" si="46"/>
        <v>8.3041082410116758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32542</v>
      </c>
      <c r="E63" s="49">
        <f t="shared" si="37"/>
        <v>132</v>
      </c>
      <c r="F63" s="3">
        <f t="shared" si="38"/>
        <v>4.0562964783971483E-3</v>
      </c>
      <c r="G63" s="2">
        <v>0.5</v>
      </c>
      <c r="H63" s="3">
        <f t="shared" si="39"/>
        <v>2.0077877829155513E-2</v>
      </c>
      <c r="I63" s="3">
        <f t="shared" si="40"/>
        <v>0.97992212217084451</v>
      </c>
      <c r="J63" s="5">
        <f t="shared" si="47"/>
        <v>94774.852986581813</v>
      </c>
      <c r="K63" s="5">
        <f t="shared" si="41"/>
        <v>1902.8779195407642</v>
      </c>
      <c r="L63" s="5">
        <f t="shared" si="42"/>
        <v>469117.0701340572</v>
      </c>
      <c r="M63" s="5">
        <f t="shared" si="32"/>
        <v>3830419.3880370143</v>
      </c>
      <c r="N63" s="33">
        <f t="shared" si="43"/>
        <v>40.41598870725047</v>
      </c>
      <c r="O63" s="4"/>
      <c r="Q63" s="27" t="s">
        <v>52</v>
      </c>
      <c r="R63" s="29">
        <f t="shared" si="33"/>
        <v>94774.852986581813</v>
      </c>
      <c r="S63" s="29">
        <f t="shared" si="34"/>
        <v>469117.0701340572</v>
      </c>
      <c r="T63" s="35">
        <f t="shared" si="35"/>
        <v>40.41598870725047</v>
      </c>
      <c r="U63" s="42">
        <v>0.94216194080535964</v>
      </c>
      <c r="V63" s="43">
        <f t="shared" si="48"/>
        <v>5.7838059194640357E-2</v>
      </c>
      <c r="W63" s="29">
        <f t="shared" si="44"/>
        <v>441984.24926242733</v>
      </c>
      <c r="X63" s="29">
        <f t="shared" si="36"/>
        <v>3057217.0578852422</v>
      </c>
      <c r="Y63" s="35">
        <f t="shared" si="45"/>
        <v>32.257681880214385</v>
      </c>
      <c r="Z63" s="36">
        <f t="shared" si="46"/>
        <v>8.1583068270360855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33632</v>
      </c>
      <c r="E64" s="49">
        <f t="shared" si="37"/>
        <v>176</v>
      </c>
      <c r="F64" s="3">
        <f t="shared" si="38"/>
        <v>5.2331113225499524E-3</v>
      </c>
      <c r="G64" s="2">
        <v>0.5</v>
      </c>
      <c r="H64" s="3">
        <f t="shared" si="39"/>
        <v>2.5827659074900207E-2</v>
      </c>
      <c r="I64" s="3">
        <f t="shared" si="40"/>
        <v>0.97417234092509974</v>
      </c>
      <c r="J64" s="5">
        <f t="shared" si="47"/>
        <v>92871.975067041058</v>
      </c>
      <c r="K64" s="5">
        <f t="shared" si="41"/>
        <v>2398.6657096441686</v>
      </c>
      <c r="L64" s="5">
        <f t="shared" si="42"/>
        <v>458363.21106109483</v>
      </c>
      <c r="M64" s="5">
        <f t="shared" si="32"/>
        <v>3361302.3179029571</v>
      </c>
      <c r="N64" s="33">
        <f t="shared" si="43"/>
        <v>36.19285920727485</v>
      </c>
      <c r="O64" s="4"/>
      <c r="Q64" s="27" t="s">
        <v>54</v>
      </c>
      <c r="R64" s="29">
        <f t="shared" si="33"/>
        <v>92871.975067041058</v>
      </c>
      <c r="S64" s="29">
        <f t="shared" si="34"/>
        <v>458363.21106109483</v>
      </c>
      <c r="T64" s="35">
        <f t="shared" si="35"/>
        <v>36.19285920727485</v>
      </c>
      <c r="U64" s="42">
        <v>0.92489605986448908</v>
      </c>
      <c r="V64" s="43">
        <f t="shared" si="48"/>
        <v>7.5103940135510916E-2</v>
      </c>
      <c r="W64" s="29">
        <f t="shared" si="44"/>
        <v>423938.3278972418</v>
      </c>
      <c r="X64" s="29">
        <f t="shared" si="36"/>
        <v>2615232.8086228147</v>
      </c>
      <c r="Y64" s="35">
        <f t="shared" si="45"/>
        <v>28.159547664782288</v>
      </c>
      <c r="Z64" s="36">
        <f t="shared" si="46"/>
        <v>8.0333115424925623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32477</v>
      </c>
      <c r="E65" s="49">
        <f t="shared" si="37"/>
        <v>209</v>
      </c>
      <c r="F65" s="3">
        <f t="shared" si="38"/>
        <v>6.4353234596791573E-3</v>
      </c>
      <c r="G65" s="2">
        <v>0.5</v>
      </c>
      <c r="H65" s="3">
        <f t="shared" si="39"/>
        <v>3.1667146471916242E-2</v>
      </c>
      <c r="I65" s="3">
        <f t="shared" si="40"/>
        <v>0.96833285352808374</v>
      </c>
      <c r="J65" s="5">
        <f t="shared" si="47"/>
        <v>90473.30935739688</v>
      </c>
      <c r="K65" s="5">
        <f t="shared" si="41"/>
        <v>2865.0315392196771</v>
      </c>
      <c r="L65" s="5">
        <f t="shared" si="42"/>
        <v>445203.96793893515</v>
      </c>
      <c r="M65" s="5">
        <f t="shared" si="32"/>
        <v>2902939.1068418622</v>
      </c>
      <c r="N65" s="33">
        <f t="shared" si="43"/>
        <v>32.086138193247429</v>
      </c>
      <c r="O65" s="4"/>
      <c r="Q65" s="27" t="s">
        <v>56</v>
      </c>
      <c r="R65" s="29">
        <f t="shared" si="33"/>
        <v>90473.30935739688</v>
      </c>
      <c r="S65" s="29">
        <f t="shared" si="34"/>
        <v>445203.96793893515</v>
      </c>
      <c r="T65" s="35">
        <f t="shared" si="35"/>
        <v>32.086138193247429</v>
      </c>
      <c r="U65" s="42">
        <v>0.89970667843387275</v>
      </c>
      <c r="V65" s="43">
        <f t="shared" si="48"/>
        <v>0.10029332156612725</v>
      </c>
      <c r="W65" s="29">
        <f t="shared" si="44"/>
        <v>400552.98321991973</v>
      </c>
      <c r="X65" s="29">
        <f t="shared" si="36"/>
        <v>2191294.4807255729</v>
      </c>
      <c r="Y65" s="35">
        <f t="shared" si="45"/>
        <v>24.220341847663583</v>
      </c>
      <c r="Z65" s="36">
        <f t="shared" si="46"/>
        <v>7.8657963455838456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27435</v>
      </c>
      <c r="E66" s="49">
        <f t="shared" si="37"/>
        <v>246</v>
      </c>
      <c r="F66" s="3">
        <f t="shared" si="38"/>
        <v>8.9666484417714604E-3</v>
      </c>
      <c r="G66" s="2">
        <v>0.5</v>
      </c>
      <c r="H66" s="3">
        <f t="shared" si="39"/>
        <v>4.3850267379679155E-2</v>
      </c>
      <c r="I66" s="3">
        <f t="shared" si="40"/>
        <v>0.95614973262032088</v>
      </c>
      <c r="J66" s="5">
        <f t="shared" si="47"/>
        <v>87608.277818177201</v>
      </c>
      <c r="K66" s="5">
        <f t="shared" si="41"/>
        <v>3841.6464070002844</v>
      </c>
      <c r="L66" s="5">
        <f t="shared" si="42"/>
        <v>428437.27307338529</v>
      </c>
      <c r="M66" s="5">
        <f t="shared" si="32"/>
        <v>2457735.1389029273</v>
      </c>
      <c r="N66" s="33">
        <f t="shared" si="43"/>
        <v>28.053686251015311</v>
      </c>
      <c r="O66" s="4"/>
      <c r="Q66" s="27" t="s">
        <v>58</v>
      </c>
      <c r="R66" s="29">
        <f t="shared" si="33"/>
        <v>87608.277818177201</v>
      </c>
      <c r="S66" s="29">
        <f t="shared" si="34"/>
        <v>428437.27307338529</v>
      </c>
      <c r="T66" s="35">
        <f t="shared" si="35"/>
        <v>28.053686251015311</v>
      </c>
      <c r="U66" s="42">
        <v>0.86438699185239576</v>
      </c>
      <c r="V66" s="43">
        <f t="shared" si="48"/>
        <v>0.13561300814760424</v>
      </c>
      <c r="W66" s="29">
        <f t="shared" si="44"/>
        <v>370335.60566934693</v>
      </c>
      <c r="X66" s="29">
        <f t="shared" si="36"/>
        <v>1790741.4975056532</v>
      </c>
      <c r="Y66" s="35">
        <f t="shared" si="45"/>
        <v>20.44032301630412</v>
      </c>
      <c r="Z66" s="36">
        <f t="shared" si="46"/>
        <v>7.6133632347111906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22872</v>
      </c>
      <c r="E67" s="49">
        <f t="shared" si="37"/>
        <v>262</v>
      </c>
      <c r="F67" s="3">
        <f t="shared" si="38"/>
        <v>1.1455054214760405E-2</v>
      </c>
      <c r="G67" s="2">
        <v>0.5</v>
      </c>
      <c r="H67" s="3">
        <f t="shared" si="39"/>
        <v>5.5680707272495432E-2</v>
      </c>
      <c r="I67" s="3">
        <f t="shared" si="40"/>
        <v>0.94431929272750459</v>
      </c>
      <c r="J67" s="5">
        <f t="shared" si="47"/>
        <v>83766.631411176917</v>
      </c>
      <c r="K67" s="5">
        <f t="shared" si="41"/>
        <v>4664.1852828087631</v>
      </c>
      <c r="L67" s="5">
        <f t="shared" si="42"/>
        <v>407172.69384886266</v>
      </c>
      <c r="M67" s="5">
        <f t="shared" si="32"/>
        <v>2029297.8658295418</v>
      </c>
      <c r="N67" s="33">
        <f t="shared" si="43"/>
        <v>24.225611459395203</v>
      </c>
      <c r="O67" s="4"/>
      <c r="Q67" s="27" t="s">
        <v>60</v>
      </c>
      <c r="R67" s="29">
        <f t="shared" si="33"/>
        <v>83766.631411176917</v>
      </c>
      <c r="S67" s="29">
        <f t="shared" si="34"/>
        <v>407172.69384886266</v>
      </c>
      <c r="T67" s="35">
        <f t="shared" si="35"/>
        <v>24.225611459395203</v>
      </c>
      <c r="U67" s="42">
        <v>0.82345390469096191</v>
      </c>
      <c r="V67" s="43">
        <f t="shared" si="48"/>
        <v>0.17654609530903809</v>
      </c>
      <c r="W67" s="29">
        <f t="shared" si="44"/>
        <v>335287.94463338359</v>
      </c>
      <c r="X67" s="29">
        <f t="shared" si="36"/>
        <v>1420405.8918363063</v>
      </c>
      <c r="Y67" s="35">
        <f t="shared" si="45"/>
        <v>16.956703020133418</v>
      </c>
      <c r="Z67" s="36">
        <f t="shared" si="46"/>
        <v>7.2689084392617858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17105</v>
      </c>
      <c r="E68" s="49">
        <f t="shared" si="37"/>
        <v>278</v>
      </c>
      <c r="F68" s="3">
        <f t="shared" si="38"/>
        <v>1.6252557731657409E-2</v>
      </c>
      <c r="G68" s="2">
        <v>0.5</v>
      </c>
      <c r="H68" s="3">
        <f t="shared" si="39"/>
        <v>7.808988764044944E-2</v>
      </c>
      <c r="I68" s="3">
        <f t="shared" si="40"/>
        <v>0.92191011235955056</v>
      </c>
      <c r="J68" s="5">
        <f t="shared" si="47"/>
        <v>79102.446128368159</v>
      </c>
      <c r="K68" s="5">
        <f t="shared" si="41"/>
        <v>6177.1011302489742</v>
      </c>
      <c r="L68" s="5">
        <f t="shared" si="42"/>
        <v>380069.47781621834</v>
      </c>
      <c r="M68" s="5">
        <f t="shared" si="32"/>
        <v>1622125.171980679</v>
      </c>
      <c r="N68" s="33">
        <f t="shared" si="43"/>
        <v>20.50663729599815</v>
      </c>
      <c r="O68" s="4"/>
      <c r="Q68" s="27" t="s">
        <v>62</v>
      </c>
      <c r="R68" s="29">
        <f t="shared" si="33"/>
        <v>79102.446128368159</v>
      </c>
      <c r="S68" s="29">
        <f t="shared" si="34"/>
        <v>380069.47781621834</v>
      </c>
      <c r="T68" s="35">
        <f t="shared" si="35"/>
        <v>20.50663729599815</v>
      </c>
      <c r="U68" s="42">
        <v>0.7557222850963411</v>
      </c>
      <c r="V68" s="43">
        <f t="shared" si="48"/>
        <v>0.2442777149036589</v>
      </c>
      <c r="W68" s="29">
        <f t="shared" si="44"/>
        <v>287226.97427064565</v>
      </c>
      <c r="X68" s="29">
        <f t="shared" si="36"/>
        <v>1085117.9472029228</v>
      </c>
      <c r="Y68" s="35">
        <f t="shared" si="45"/>
        <v>13.717881055688007</v>
      </c>
      <c r="Z68" s="36">
        <f t="shared" si="46"/>
        <v>6.7887562403101427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12760</v>
      </c>
      <c r="E69" s="49">
        <f t="shared" si="37"/>
        <v>328</v>
      </c>
      <c r="F69" s="3">
        <f t="shared" si="38"/>
        <v>2.5705329153605017E-2</v>
      </c>
      <c r="G69" s="2">
        <v>0.5</v>
      </c>
      <c r="H69" s="3">
        <f t="shared" si="39"/>
        <v>0.12076583210603829</v>
      </c>
      <c r="I69" s="3">
        <f t="shared" si="40"/>
        <v>0.87923416789396169</v>
      </c>
      <c r="J69" s="5">
        <f t="shared" si="47"/>
        <v>72925.344998119181</v>
      </c>
      <c r="K69" s="5">
        <f t="shared" si="41"/>
        <v>8806.8899703177813</v>
      </c>
      <c r="L69" s="5">
        <f t="shared" si="42"/>
        <v>342609.50006480148</v>
      </c>
      <c r="M69" s="5">
        <f t="shared" si="32"/>
        <v>1242055.6941644608</v>
      </c>
      <c r="N69" s="33">
        <f t="shared" si="43"/>
        <v>17.031879577621396</v>
      </c>
      <c r="O69" s="4"/>
      <c r="Q69" s="27" t="s">
        <v>64</v>
      </c>
      <c r="R69" s="29">
        <f t="shared" si="33"/>
        <v>72925.344998119181</v>
      </c>
      <c r="S69" s="29">
        <f t="shared" si="34"/>
        <v>342609.50006480148</v>
      </c>
      <c r="T69" s="35">
        <f t="shared" si="35"/>
        <v>17.031879577621396</v>
      </c>
      <c r="U69" s="42">
        <v>0.69850988448397933</v>
      </c>
      <c r="V69" s="43">
        <f t="shared" si="48"/>
        <v>0.30149011551602067</v>
      </c>
      <c r="W69" s="29">
        <f t="shared" si="44"/>
        <v>239316.12231337838</v>
      </c>
      <c r="X69" s="29">
        <f t="shared" si="36"/>
        <v>797890.97293227713</v>
      </c>
      <c r="Y69" s="35">
        <f t="shared" si="45"/>
        <v>10.941202581254235</v>
      </c>
      <c r="Z69" s="36">
        <f t="shared" si="46"/>
        <v>6.0906769963671614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7508</v>
      </c>
      <c r="E70" s="49">
        <f t="shared" si="37"/>
        <v>316</v>
      </c>
      <c r="F70" s="3">
        <f t="shared" si="38"/>
        <v>4.2088438998401707E-2</v>
      </c>
      <c r="G70" s="2">
        <v>0.5</v>
      </c>
      <c r="H70" s="3">
        <f t="shared" si="39"/>
        <v>0.19040732706676311</v>
      </c>
      <c r="I70" s="3">
        <f t="shared" si="40"/>
        <v>0.80959267293323689</v>
      </c>
      <c r="J70" s="5">
        <f t="shared" si="47"/>
        <v>64118.455027801399</v>
      </c>
      <c r="K70" s="5">
        <f t="shared" si="41"/>
        <v>12208.623637494122</v>
      </c>
      <c r="L70" s="5">
        <f t="shared" si="42"/>
        <v>290070.71604527172</v>
      </c>
      <c r="M70" s="5">
        <f t="shared" si="32"/>
        <v>899446.19409965922</v>
      </c>
      <c r="N70" s="33">
        <f t="shared" si="43"/>
        <v>14.027883137696696</v>
      </c>
      <c r="O70" s="4"/>
      <c r="Q70" s="27" t="s">
        <v>66</v>
      </c>
      <c r="R70" s="29">
        <f t="shared" si="33"/>
        <v>64118.455027801399</v>
      </c>
      <c r="S70" s="29">
        <f t="shared" si="34"/>
        <v>290070.71604527172</v>
      </c>
      <c r="T70" s="35">
        <f t="shared" si="35"/>
        <v>14.027883137696696</v>
      </c>
      <c r="U70" s="42">
        <v>0.67065690345363116</v>
      </c>
      <c r="V70" s="43">
        <f t="shared" si="48"/>
        <v>0.32934309654636884</v>
      </c>
      <c r="W70" s="29">
        <f t="shared" si="44"/>
        <v>194537.92820549945</v>
      </c>
      <c r="X70" s="29">
        <f t="shared" si="36"/>
        <v>558574.85061889875</v>
      </c>
      <c r="Y70" s="35">
        <f t="shared" si="45"/>
        <v>8.7116080756578409</v>
      </c>
      <c r="Z70" s="36">
        <f t="shared" si="46"/>
        <v>5.316275062038855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4404</v>
      </c>
      <c r="E71" s="49">
        <f t="shared" si="49"/>
        <v>309</v>
      </c>
      <c r="F71" s="3">
        <f t="shared" si="38"/>
        <v>7.0163487738419614E-2</v>
      </c>
      <c r="G71" s="2">
        <v>0.5</v>
      </c>
      <c r="H71" s="3">
        <f t="shared" si="39"/>
        <v>0.29846421327151551</v>
      </c>
      <c r="I71" s="3">
        <f t="shared" si="40"/>
        <v>0.70153578672848449</v>
      </c>
      <c r="J71" s="5">
        <f t="shared" si="47"/>
        <v>51909.831390307278</v>
      </c>
      <c r="K71" s="5">
        <f t="shared" si="41"/>
        <v>15493.226986965083</v>
      </c>
      <c r="L71" s="5">
        <f t="shared" si="42"/>
        <v>220816.08948412366</v>
      </c>
      <c r="M71" s="5">
        <f>L71+M72</f>
        <v>609375.47805438749</v>
      </c>
      <c r="N71" s="33">
        <f t="shared" si="43"/>
        <v>11.739114956327358</v>
      </c>
      <c r="O71" s="4"/>
      <c r="Q71" s="27" t="s">
        <v>68</v>
      </c>
      <c r="R71" s="29">
        <f t="shared" si="33"/>
        <v>51909.831390307278</v>
      </c>
      <c r="S71" s="29">
        <f t="shared" si="34"/>
        <v>220816.08948412366</v>
      </c>
      <c r="T71" s="35">
        <f t="shared" si="35"/>
        <v>11.739114956327358</v>
      </c>
      <c r="U71" s="42">
        <v>0.63527807449444496</v>
      </c>
      <c r="V71" s="43">
        <f t="shared" si="48"/>
        <v>0.36472192550555504</v>
      </c>
      <c r="W71" s="29">
        <f t="shared" si="44"/>
        <v>140279.62014486713</v>
      </c>
      <c r="X71" s="29">
        <f>X72+W71</f>
        <v>364036.92241339933</v>
      </c>
      <c r="Y71" s="35">
        <f t="shared" si="45"/>
        <v>7.0128704459897966</v>
      </c>
      <c r="Z71" s="36">
        <f t="shared" si="46"/>
        <v>4.726244510337561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3361</v>
      </c>
      <c r="E72" s="50">
        <f t="shared" si="49"/>
        <v>315</v>
      </c>
      <c r="F72" s="17">
        <f t="shared" si="38"/>
        <v>9.3722106515917877E-2</v>
      </c>
      <c r="G72" s="12"/>
      <c r="H72" s="17">
        <v>1</v>
      </c>
      <c r="I72" s="17">
        <f t="shared" si="40"/>
        <v>0</v>
      </c>
      <c r="J72" s="21">
        <f t="shared" si="47"/>
        <v>36416.604403342193</v>
      </c>
      <c r="K72" s="21">
        <f t="shared" si="41"/>
        <v>36416.604403342193</v>
      </c>
      <c r="L72" s="21">
        <f>K72/F72</f>
        <v>388559.38857026387</v>
      </c>
      <c r="M72" s="21">
        <f>L72</f>
        <v>388559.38857026387</v>
      </c>
      <c r="N72" s="34">
        <f t="shared" si="43"/>
        <v>10.669841269841271</v>
      </c>
      <c r="O72" s="4"/>
      <c r="Q72" s="30" t="s">
        <v>69</v>
      </c>
      <c r="R72" s="31">
        <f t="shared" si="33"/>
        <v>36416.604403342193</v>
      </c>
      <c r="S72" s="31">
        <f t="shared" si="34"/>
        <v>388559.38857026387</v>
      </c>
      <c r="T72" s="38">
        <f t="shared" si="35"/>
        <v>10.669841269841271</v>
      </c>
      <c r="U72" s="44">
        <v>0.57586384179742911</v>
      </c>
      <c r="V72" s="45">
        <f t="shared" si="48"/>
        <v>0.42413615820257089</v>
      </c>
      <c r="W72" s="31">
        <f t="shared" si="44"/>
        <v>223757.30226853222</v>
      </c>
      <c r="X72" s="31">
        <f>W72</f>
        <v>223757.30226853222</v>
      </c>
      <c r="Y72" s="38">
        <f t="shared" si="45"/>
        <v>6.1443757850195535</v>
      </c>
      <c r="Z72" s="37">
        <f t="shared" si="46"/>
        <v>4.5254654848217175</v>
      </c>
    </row>
    <row r="73" spans="1:26" s="2" customFormat="1" ht="13.2" x14ac:dyDescent="0.25">
      <c r="B73" s="2" t="s">
        <v>70</v>
      </c>
      <c r="D73" s="25">
        <f>SUM(D54:D72)</f>
        <v>400766</v>
      </c>
      <c r="E73" s="25">
        <f>SUM(E54:E72)</f>
        <v>2854</v>
      </c>
    </row>
    <row r="77" spans="1:26" x14ac:dyDescent="0.25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x14ac:dyDescent="0.25">
      <c r="C78" s="53" t="s">
        <v>84</v>
      </c>
      <c r="D78" s="51">
        <v>0</v>
      </c>
      <c r="E78" s="52">
        <f>$N$4</f>
        <v>73.544546099855566</v>
      </c>
      <c r="F78" s="52">
        <f>$Y$4</f>
        <v>66.270446642088729</v>
      </c>
      <c r="G78" s="52">
        <f>E78-F78</f>
        <v>7.2740994577668374</v>
      </c>
    </row>
    <row r="79" spans="1:26" x14ac:dyDescent="0.25">
      <c r="C79" s="53" t="s">
        <v>85</v>
      </c>
      <c r="D79" s="51">
        <v>0</v>
      </c>
      <c r="E79" s="52">
        <f>$N$29</f>
        <v>81.512072470410274</v>
      </c>
      <c r="F79" s="52">
        <f>$Y$29</f>
        <v>71.559783992180996</v>
      </c>
      <c r="G79" s="52">
        <f t="shared" ref="G79:G80" si="50">E79-F79</f>
        <v>9.9522884782292778</v>
      </c>
    </row>
    <row r="80" spans="1:26" x14ac:dyDescent="0.25">
      <c r="C80" s="53" t="s">
        <v>86</v>
      </c>
      <c r="D80" s="51">
        <v>0</v>
      </c>
      <c r="E80" s="52">
        <f>$N$54</f>
        <v>77.47823145713042</v>
      </c>
      <c r="F80" s="52">
        <f>$Y$54</f>
        <v>68.14278838489318</v>
      </c>
      <c r="G80" s="52">
        <f t="shared" si="50"/>
        <v>9.3354430722372399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E10B9-FC1A-384B-AB14-E679BF971271}">
  <dimension ref="A1:Z80"/>
  <sheetViews>
    <sheetView topLeftCell="A51" workbookViewId="0">
      <selection activeCell="E29" sqref="E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58" t="s">
        <v>87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Q1" s="63" t="s">
        <v>90</v>
      </c>
      <c r="R1" s="64"/>
      <c r="S1" s="64"/>
      <c r="T1" s="64"/>
      <c r="U1" s="64"/>
      <c r="V1" s="64"/>
      <c r="W1" s="64"/>
      <c r="X1" s="64"/>
      <c r="Y1" s="64"/>
      <c r="Z1" s="65"/>
    </row>
    <row r="2" spans="1:26" s="9" customFormat="1" ht="35.549999999999997" customHeight="1" x14ac:dyDescent="0.25">
      <c r="A2" s="7"/>
      <c r="B2" s="59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6" t="s">
        <v>14</v>
      </c>
      <c r="S2" s="66"/>
      <c r="T2" s="66"/>
      <c r="U2" s="67" t="s">
        <v>15</v>
      </c>
      <c r="V2" s="67" t="s">
        <v>16</v>
      </c>
      <c r="W2" s="68" t="s">
        <v>17</v>
      </c>
      <c r="X2" s="68" t="s">
        <v>18</v>
      </c>
      <c r="Y2" s="69" t="s">
        <v>19</v>
      </c>
      <c r="Z2" s="69" t="s">
        <v>20</v>
      </c>
    </row>
    <row r="3" spans="1:26" s="10" customFormat="1" ht="23.25" customHeight="1" thickBot="1" x14ac:dyDescent="0.35">
      <c r="B3" s="60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7"/>
      <c r="V3" s="67"/>
      <c r="W3" s="68"/>
      <c r="X3" s="68"/>
      <c r="Y3" s="69"/>
      <c r="Z3" s="69"/>
    </row>
    <row r="4" spans="1:26" s="2" customFormat="1" x14ac:dyDescent="0.25">
      <c r="A4" s="2">
        <v>1</v>
      </c>
      <c r="B4" s="1">
        <v>0</v>
      </c>
      <c r="C4" s="1">
        <v>1</v>
      </c>
      <c r="D4">
        <v>1471</v>
      </c>
      <c r="E4">
        <v>8</v>
      </c>
      <c r="F4" s="3">
        <f>E4/D4</f>
        <v>5.4384772263766142E-3</v>
      </c>
      <c r="G4" s="2">
        <v>0.3</v>
      </c>
      <c r="H4" s="18">
        <f>C4*F4/(1+(1-G4)*C4*F4)</f>
        <v>5.4178518217526742E-3</v>
      </c>
      <c r="I4" s="18">
        <f>1-H4</f>
        <v>0.99458214817824731</v>
      </c>
      <c r="J4" s="41">
        <v>100000</v>
      </c>
      <c r="K4" s="20">
        <f>J4*H4</f>
        <v>541.78518217526744</v>
      </c>
      <c r="L4" s="20">
        <f>C4*(J5+G4*K4)</f>
        <v>99620.750372477312</v>
      </c>
      <c r="M4" s="5">
        <f t="shared" ref="M4:M20" si="0">L4+M5</f>
        <v>7266801.8944069818</v>
      </c>
      <c r="N4" s="32">
        <f>M4/J4</f>
        <v>72.668018944069814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99620.750372477312</v>
      </c>
      <c r="T4" s="35">
        <f t="shared" ref="T4:T22" si="3">N4</f>
        <v>72.668018944069814</v>
      </c>
      <c r="U4" s="42">
        <v>0.96680194174873568</v>
      </c>
      <c r="V4" s="43">
        <f>1-U4</f>
        <v>3.3198058251264317E-2</v>
      </c>
      <c r="W4" s="29">
        <f>S4*U4</f>
        <v>96313.534898577156</v>
      </c>
      <c r="X4" s="29">
        <f t="shared" ref="X4:X20" si="4">X5+W4</f>
        <v>6562867.6023395592</v>
      </c>
      <c r="Y4" s="40">
        <f>X4/R4</f>
        <v>65.628676023395599</v>
      </c>
      <c r="Z4" s="36">
        <f>T4-Y4</f>
        <v>7.0393429206742155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7874</v>
      </c>
      <c r="E5">
        <v>5</v>
      </c>
      <c r="F5" s="3">
        <f t="shared" ref="F5:F22" si="5">E5/D5</f>
        <v>6.3500127000254002E-4</v>
      </c>
      <c r="G5" s="2">
        <v>0.4</v>
      </c>
      <c r="H5" s="3">
        <f t="shared" ref="H5:H21" si="6">C5*F5/(1+(1-G5)*C5*F5)</f>
        <v>2.5361399949277198E-3</v>
      </c>
      <c r="I5" s="3">
        <f t="shared" ref="I5:I22" si="7">1-H5</f>
        <v>0.99746386000507226</v>
      </c>
      <c r="J5" s="5">
        <f>I4*J4</f>
        <v>99458.21481782473</v>
      </c>
      <c r="K5" s="5">
        <f t="shared" ref="K5:K22" si="8">J5*H5</f>
        <v>252.23995642359807</v>
      </c>
      <c r="L5" s="5">
        <f t="shared" ref="L5:L21" si="9">C5*(J6+G5*K5)</f>
        <v>397227.48337588226</v>
      </c>
      <c r="M5" s="5">
        <f t="shared" si="0"/>
        <v>7167181.1440345049</v>
      </c>
      <c r="N5" s="33">
        <f t="shared" ref="N5:N22" si="10">M5/J5</f>
        <v>72.062233945807918</v>
      </c>
      <c r="O5" s="4"/>
      <c r="Q5" s="27" t="s">
        <v>36</v>
      </c>
      <c r="R5" s="29">
        <f t="shared" si="1"/>
        <v>99458.21481782473</v>
      </c>
      <c r="S5" s="29">
        <f t="shared" si="2"/>
        <v>397227.48337588226</v>
      </c>
      <c r="T5" s="35">
        <f t="shared" si="3"/>
        <v>72.062233945807918</v>
      </c>
      <c r="U5" s="42">
        <v>0.96680194174873568</v>
      </c>
      <c r="V5" s="43">
        <f>1-U5</f>
        <v>3.3198058251264317E-2</v>
      </c>
      <c r="W5" s="29">
        <f t="shared" ref="W5:W22" si="11">S5*U5</f>
        <v>384040.30224376661</v>
      </c>
      <c r="X5" s="29">
        <f t="shared" si="4"/>
        <v>6466554.067440982</v>
      </c>
      <c r="Y5" s="35">
        <f t="shared" ref="Y5:Y22" si="12">X5/R5</f>
        <v>65.017797466862007</v>
      </c>
      <c r="Z5" s="36">
        <f t="shared" ref="Z5:Z22" si="13">T5-Y5</f>
        <v>7.0444364789459115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11722</v>
      </c>
      <c r="E6">
        <v>4</v>
      </c>
      <c r="F6" s="3">
        <f t="shared" si="5"/>
        <v>3.4123869646817952E-4</v>
      </c>
      <c r="G6" s="2">
        <v>0.5</v>
      </c>
      <c r="H6" s="3">
        <f t="shared" si="6"/>
        <v>1.7047391749062397E-3</v>
      </c>
      <c r="I6" s="3">
        <f t="shared" si="7"/>
        <v>0.99829526082509379</v>
      </c>
      <c r="J6" s="5">
        <f t="shared" ref="J6:J22" si="14">I5*J5</f>
        <v>99205.974861401133</v>
      </c>
      <c r="K6" s="5">
        <f t="shared" si="8"/>
        <v>169.12031173099413</v>
      </c>
      <c r="L6" s="5">
        <f t="shared" si="9"/>
        <v>495607.07352767821</v>
      </c>
      <c r="M6" s="5">
        <f t="shared" si="0"/>
        <v>6769953.6606586231</v>
      </c>
      <c r="N6" s="33">
        <f t="shared" si="10"/>
        <v>68.241390401301956</v>
      </c>
      <c r="O6" s="4"/>
      <c r="Q6" s="27" t="s">
        <v>38</v>
      </c>
      <c r="R6" s="29">
        <f t="shared" si="1"/>
        <v>99205.974861401133</v>
      </c>
      <c r="S6" s="29">
        <f t="shared" si="2"/>
        <v>495607.07352767821</v>
      </c>
      <c r="T6" s="35">
        <f t="shared" si="3"/>
        <v>68.241390401301956</v>
      </c>
      <c r="U6" s="42">
        <v>0.96680194174873568</v>
      </c>
      <c r="V6" s="43">
        <f>1-U6</f>
        <v>3.3198058251264317E-2</v>
      </c>
      <c r="W6" s="29">
        <f t="shared" si="11"/>
        <v>479153.88103096769</v>
      </c>
      <c r="X6" s="29">
        <f t="shared" si="4"/>
        <v>6082513.7651972156</v>
      </c>
      <c r="Y6" s="35">
        <f t="shared" si="12"/>
        <v>61.311970107596693</v>
      </c>
      <c r="Z6" s="36">
        <f t="shared" si="13"/>
        <v>6.9294202937052631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11511</v>
      </c>
      <c r="E7">
        <v>7</v>
      </c>
      <c r="F7" s="3">
        <f t="shared" si="5"/>
        <v>6.0811397793414997E-4</v>
      </c>
      <c r="G7" s="2">
        <v>0.5</v>
      </c>
      <c r="H7" s="3">
        <f t="shared" si="6"/>
        <v>3.0359543739428372E-3</v>
      </c>
      <c r="I7" s="3">
        <f t="shared" si="7"/>
        <v>0.99696404562605712</v>
      </c>
      <c r="J7" s="5">
        <f t="shared" si="14"/>
        <v>99036.854549670141</v>
      </c>
      <c r="K7" s="5">
        <f t="shared" si="8"/>
        <v>300.67137175161162</v>
      </c>
      <c r="L7" s="5">
        <f t="shared" si="9"/>
        <v>494432.59431897168</v>
      </c>
      <c r="M7" s="5">
        <f t="shared" si="0"/>
        <v>6274346.5871309452</v>
      </c>
      <c r="N7" s="33">
        <f t="shared" si="10"/>
        <v>63.353653704582875</v>
      </c>
      <c r="O7" s="4"/>
      <c r="Q7" s="27" t="s">
        <v>40</v>
      </c>
      <c r="R7" s="29">
        <f t="shared" si="1"/>
        <v>99036.854549670141</v>
      </c>
      <c r="S7" s="29">
        <f t="shared" si="2"/>
        <v>494432.59431897168</v>
      </c>
      <c r="T7" s="35">
        <f t="shared" si="3"/>
        <v>63.353653704582875</v>
      </c>
      <c r="U7" s="42">
        <v>0.96680194174873568</v>
      </c>
      <c r="V7" s="43">
        <f>1-U7</f>
        <v>3.3198058251264317E-2</v>
      </c>
      <c r="W7" s="29">
        <f t="shared" si="11"/>
        <v>478018.39225144673</v>
      </c>
      <c r="X7" s="29">
        <f t="shared" si="4"/>
        <v>5603359.8841662481</v>
      </c>
      <c r="Y7" s="35">
        <f t="shared" si="12"/>
        <v>56.578532402359208</v>
      </c>
      <c r="Z7" s="36">
        <f t="shared" si="13"/>
        <v>6.7751213022236669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12210</v>
      </c>
      <c r="E8">
        <v>6</v>
      </c>
      <c r="F8" s="3">
        <f t="shared" si="5"/>
        <v>4.9140049140049139E-4</v>
      </c>
      <c r="G8" s="2">
        <v>0.5</v>
      </c>
      <c r="H8" s="3">
        <f t="shared" si="6"/>
        <v>2.4539877300613498E-3</v>
      </c>
      <c r="I8" s="3">
        <f t="shared" si="7"/>
        <v>0.99754601226993866</v>
      </c>
      <c r="J8" s="5">
        <f t="shared" si="14"/>
        <v>98736.18317791853</v>
      </c>
      <c r="K8" s="5">
        <f t="shared" si="8"/>
        <v>242.29738203170194</v>
      </c>
      <c r="L8" s="5">
        <f t="shared" si="9"/>
        <v>493075.17243451346</v>
      </c>
      <c r="M8" s="5">
        <f t="shared" si="0"/>
        <v>5779913.9928119732</v>
      </c>
      <c r="N8" s="33">
        <f t="shared" si="10"/>
        <v>58.538965218017459</v>
      </c>
      <c r="O8" s="4"/>
      <c r="Q8" s="27" t="s">
        <v>42</v>
      </c>
      <c r="R8" s="29">
        <f t="shared" si="1"/>
        <v>98736.18317791853</v>
      </c>
      <c r="S8" s="29">
        <f t="shared" si="2"/>
        <v>493075.17243451346</v>
      </c>
      <c r="T8" s="35">
        <f t="shared" si="3"/>
        <v>58.538965218017459</v>
      </c>
      <c r="U8" s="42">
        <v>0.96680194174873568</v>
      </c>
      <c r="V8" s="43">
        <f>1-U8</f>
        <v>3.3198058251264317E-2</v>
      </c>
      <c r="W8" s="29">
        <f t="shared" si="11"/>
        <v>476706.03413778025</v>
      </c>
      <c r="X8" s="29">
        <f t="shared" si="4"/>
        <v>5125341.4919148013</v>
      </c>
      <c r="Y8" s="35">
        <f t="shared" si="12"/>
        <v>51.909455348088017</v>
      </c>
      <c r="Z8" s="36">
        <f t="shared" si="13"/>
        <v>6.6295098699294428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14623</v>
      </c>
      <c r="E9">
        <v>25</v>
      </c>
      <c r="F9" s="3">
        <f t="shared" si="5"/>
        <v>1.7096355057101826E-3</v>
      </c>
      <c r="G9" s="2">
        <v>0.5</v>
      </c>
      <c r="H9" s="3">
        <f t="shared" si="6"/>
        <v>8.5117973511286658E-3</v>
      </c>
      <c r="I9" s="3">
        <f t="shared" si="7"/>
        <v>0.99148820264887139</v>
      </c>
      <c r="J9" s="5">
        <f t="shared" si="14"/>
        <v>98493.885795886832</v>
      </c>
      <c r="K9" s="5">
        <f t="shared" si="8"/>
        <v>838.35999621979886</v>
      </c>
      <c r="L9" s="5">
        <f t="shared" si="9"/>
        <v>490373.5289888847</v>
      </c>
      <c r="M9" s="5">
        <f t="shared" si="0"/>
        <v>5286838.8203774597</v>
      </c>
      <c r="N9" s="33">
        <f t="shared" si="10"/>
        <v>53.676822451026105</v>
      </c>
      <c r="O9" s="4"/>
      <c r="Q9" s="27" t="s">
        <v>44</v>
      </c>
      <c r="R9" s="29">
        <f t="shared" si="1"/>
        <v>98493.885795886832</v>
      </c>
      <c r="S9" s="29">
        <f t="shared" si="2"/>
        <v>490373.5289888847</v>
      </c>
      <c r="T9" s="35">
        <f t="shared" si="3"/>
        <v>53.676822451026105</v>
      </c>
      <c r="U9" s="42">
        <v>0.9555940589531835</v>
      </c>
      <c r="V9" s="43">
        <f t="shared" ref="V9:V22" si="15">1-U9</f>
        <v>4.4405941046816499E-2</v>
      </c>
      <c r="W9" s="29">
        <f t="shared" si="11"/>
        <v>468598.03096968494</v>
      </c>
      <c r="X9" s="29">
        <f t="shared" si="4"/>
        <v>4648635.4577770215</v>
      </c>
      <c r="Y9" s="35">
        <f t="shared" si="12"/>
        <v>47.197198285085342</v>
      </c>
      <c r="Z9" s="36">
        <f t="shared" si="13"/>
        <v>6.4796241659407627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15305</v>
      </c>
      <c r="E10">
        <v>42</v>
      </c>
      <c r="F10" s="3">
        <f t="shared" si="5"/>
        <v>2.7442012414243713E-3</v>
      </c>
      <c r="G10" s="2">
        <v>0.5</v>
      </c>
      <c r="H10" s="3">
        <f t="shared" si="6"/>
        <v>1.3627514600908502E-2</v>
      </c>
      <c r="I10" s="3">
        <f t="shared" si="7"/>
        <v>0.9863724853990915</v>
      </c>
      <c r="J10" s="5">
        <f t="shared" si="14"/>
        <v>97655.525799667041</v>
      </c>
      <c r="K10" s="5">
        <f t="shared" si="8"/>
        <v>1330.8021036943596</v>
      </c>
      <c r="L10" s="5">
        <f t="shared" si="9"/>
        <v>484950.6237390993</v>
      </c>
      <c r="M10" s="5">
        <f t="shared" si="0"/>
        <v>4796465.291388575</v>
      </c>
      <c r="N10" s="33">
        <f t="shared" si="10"/>
        <v>49.116168820064132</v>
      </c>
      <c r="O10" s="4"/>
      <c r="Q10" s="27" t="s">
        <v>46</v>
      </c>
      <c r="R10" s="29">
        <f t="shared" si="1"/>
        <v>97655.525799667041</v>
      </c>
      <c r="S10" s="29">
        <f t="shared" si="2"/>
        <v>484950.6237390993</v>
      </c>
      <c r="T10" s="35">
        <f t="shared" si="3"/>
        <v>49.116168820064132</v>
      </c>
      <c r="U10" s="42">
        <v>0.96363095511775332</v>
      </c>
      <c r="V10" s="43">
        <f t="shared" si="15"/>
        <v>3.6369044882246682E-2</v>
      </c>
      <c r="W10" s="29">
        <f t="shared" si="11"/>
        <v>467313.43273865851</v>
      </c>
      <c r="X10" s="29">
        <f t="shared" si="4"/>
        <v>4180037.426807336</v>
      </c>
      <c r="Y10" s="35">
        <f t="shared" si="12"/>
        <v>42.803900676162129</v>
      </c>
      <c r="Z10" s="36">
        <f t="shared" si="13"/>
        <v>6.3122681439020027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13922</v>
      </c>
      <c r="E11">
        <v>55</v>
      </c>
      <c r="F11" s="3">
        <f t="shared" si="5"/>
        <v>3.9505818129579083E-3</v>
      </c>
      <c r="G11" s="2">
        <v>0.5</v>
      </c>
      <c r="H11" s="3">
        <f t="shared" si="6"/>
        <v>1.9559728297592373E-2</v>
      </c>
      <c r="I11" s="3">
        <f t="shared" si="7"/>
        <v>0.98044027170240766</v>
      </c>
      <c r="J11" s="5">
        <f t="shared" si="14"/>
        <v>96324.723695972687</v>
      </c>
      <c r="K11" s="5">
        <f t="shared" si="8"/>
        <v>1884.0854238338836</v>
      </c>
      <c r="L11" s="5">
        <f t="shared" si="9"/>
        <v>476913.40492027876</v>
      </c>
      <c r="M11" s="5">
        <f t="shared" si="0"/>
        <v>4311514.6676494759</v>
      </c>
      <c r="N11" s="33">
        <f t="shared" si="10"/>
        <v>44.760207994551862</v>
      </c>
      <c r="O11" s="4"/>
      <c r="Q11" s="27" t="s">
        <v>48</v>
      </c>
      <c r="R11" s="29">
        <f t="shared" si="1"/>
        <v>96324.723695972687</v>
      </c>
      <c r="S11" s="29">
        <f t="shared" si="2"/>
        <v>476913.40492027876</v>
      </c>
      <c r="T11" s="35">
        <f t="shared" si="3"/>
        <v>44.760207994551862</v>
      </c>
      <c r="U11" s="42">
        <v>0.96005435016735896</v>
      </c>
      <c r="V11" s="43">
        <f t="shared" si="15"/>
        <v>3.9945649832641039E-2</v>
      </c>
      <c r="W11" s="29">
        <f t="shared" si="11"/>
        <v>457862.78904684074</v>
      </c>
      <c r="X11" s="29">
        <f t="shared" si="4"/>
        <v>3712723.9940686775</v>
      </c>
      <c r="Y11" s="35">
        <f t="shared" si="12"/>
        <v>38.543832274952123</v>
      </c>
      <c r="Z11" s="36">
        <f t="shared" si="13"/>
        <v>6.2163757195997391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14176</v>
      </c>
      <c r="E12">
        <v>62</v>
      </c>
      <c r="F12" s="3">
        <f t="shared" si="5"/>
        <v>4.373589164785553E-3</v>
      </c>
      <c r="G12" s="2">
        <v>0.5</v>
      </c>
      <c r="H12" s="3">
        <f t="shared" si="6"/>
        <v>2.1631428372060568E-2</v>
      </c>
      <c r="I12" s="3">
        <f t="shared" si="7"/>
        <v>0.97836857162793944</v>
      </c>
      <c r="J12" s="5">
        <f t="shared" si="14"/>
        <v>94440.638272138807</v>
      </c>
      <c r="K12" s="5">
        <f t="shared" si="8"/>
        <v>2042.8859021954524</v>
      </c>
      <c r="L12" s="5">
        <f t="shared" si="9"/>
        <v>467095.97660520533</v>
      </c>
      <c r="M12" s="5">
        <f t="shared" si="0"/>
        <v>3834601.2627291973</v>
      </c>
      <c r="N12" s="33">
        <f t="shared" si="10"/>
        <v>40.603296768065718</v>
      </c>
      <c r="O12" s="4"/>
      <c r="Q12" s="27" t="s">
        <v>50</v>
      </c>
      <c r="R12" s="29">
        <f t="shared" si="1"/>
        <v>94440.638272138807</v>
      </c>
      <c r="S12" s="29">
        <f t="shared" si="2"/>
        <v>467095.97660520533</v>
      </c>
      <c r="T12" s="35">
        <f t="shared" si="3"/>
        <v>40.603296768065718</v>
      </c>
      <c r="U12" s="42">
        <v>0.94127750867207383</v>
      </c>
      <c r="V12" s="43">
        <f t="shared" si="15"/>
        <v>5.8722491327926174E-2</v>
      </c>
      <c r="W12" s="29">
        <f t="shared" si="11"/>
        <v>439666.93716969696</v>
      </c>
      <c r="X12" s="29">
        <f t="shared" si="4"/>
        <v>3254861.2050218368</v>
      </c>
      <c r="Y12" s="35">
        <f t="shared" si="12"/>
        <v>34.464625235194568</v>
      </c>
      <c r="Z12" s="36">
        <f t="shared" si="13"/>
        <v>6.1386715328711503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15340</v>
      </c>
      <c r="E13">
        <v>116</v>
      </c>
      <c r="F13" s="3">
        <f t="shared" si="5"/>
        <v>7.5619295958279011E-3</v>
      </c>
      <c r="G13" s="2">
        <v>0.5</v>
      </c>
      <c r="H13" s="3">
        <f t="shared" si="6"/>
        <v>3.7108125399872044E-2</v>
      </c>
      <c r="I13" s="3">
        <f t="shared" si="7"/>
        <v>0.96289187460012793</v>
      </c>
      <c r="J13" s="5">
        <f t="shared" si="14"/>
        <v>92397.752369943351</v>
      </c>
      <c r="K13" s="5">
        <f t="shared" si="8"/>
        <v>3428.7073816101824</v>
      </c>
      <c r="L13" s="5">
        <f t="shared" si="9"/>
        <v>453416.99339569127</v>
      </c>
      <c r="M13" s="5">
        <f t="shared" si="0"/>
        <v>3367505.2861239919</v>
      </c>
      <c r="N13" s="33">
        <f t="shared" si="10"/>
        <v>36.445748946804784</v>
      </c>
      <c r="O13" s="4"/>
      <c r="Q13" s="27" t="s">
        <v>52</v>
      </c>
      <c r="R13" s="29">
        <f t="shared" si="1"/>
        <v>92397.752369943351</v>
      </c>
      <c r="S13" s="29">
        <f t="shared" si="2"/>
        <v>453416.99339569127</v>
      </c>
      <c r="T13" s="35">
        <f t="shared" si="3"/>
        <v>36.445748946804784</v>
      </c>
      <c r="U13" s="42">
        <v>0.95386474178345915</v>
      </c>
      <c r="V13" s="43">
        <f t="shared" si="15"/>
        <v>4.6135258216540853E-2</v>
      </c>
      <c r="W13" s="29">
        <f t="shared" si="11"/>
        <v>432498.48332561343</v>
      </c>
      <c r="X13" s="29">
        <f t="shared" si="4"/>
        <v>2815194.2678521397</v>
      </c>
      <c r="Y13" s="35">
        <f t="shared" si="12"/>
        <v>30.468211570565344</v>
      </c>
      <c r="Z13" s="36">
        <f t="shared" si="13"/>
        <v>5.9775373762394395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15902</v>
      </c>
      <c r="E14">
        <v>158</v>
      </c>
      <c r="F14" s="3">
        <f t="shared" si="5"/>
        <v>9.9358571248899501E-3</v>
      </c>
      <c r="G14" s="2">
        <v>0.5</v>
      </c>
      <c r="H14" s="3">
        <f t="shared" si="6"/>
        <v>4.8475179480886053E-2</v>
      </c>
      <c r="I14" s="3">
        <f t="shared" si="7"/>
        <v>0.95152482051911391</v>
      </c>
      <c r="J14" s="5">
        <f t="shared" si="14"/>
        <v>88969.04498833316</v>
      </c>
      <c r="K14" s="5">
        <f t="shared" si="8"/>
        <v>4312.7904240524758</v>
      </c>
      <c r="L14" s="5">
        <f t="shared" si="9"/>
        <v>434063.24888153462</v>
      </c>
      <c r="M14" s="5">
        <f t="shared" si="0"/>
        <v>2914088.2927283007</v>
      </c>
      <c r="N14" s="33">
        <f t="shared" si="10"/>
        <v>32.753957211864375</v>
      </c>
      <c r="O14" s="4"/>
      <c r="Q14" s="27" t="s">
        <v>54</v>
      </c>
      <c r="R14" s="29">
        <f t="shared" si="1"/>
        <v>88969.04498833316</v>
      </c>
      <c r="S14" s="29">
        <f t="shared" si="2"/>
        <v>434063.24888153462</v>
      </c>
      <c r="T14" s="35">
        <f t="shared" si="3"/>
        <v>32.753957211864375</v>
      </c>
      <c r="U14" s="42">
        <v>0.94210046609890041</v>
      </c>
      <c r="V14" s="43">
        <f t="shared" si="15"/>
        <v>5.7899533901099587E-2</v>
      </c>
      <c r="W14" s="29">
        <f t="shared" si="11"/>
        <v>408931.18908769678</v>
      </c>
      <c r="X14" s="29">
        <f t="shared" si="4"/>
        <v>2382695.7845265265</v>
      </c>
      <c r="Y14" s="35">
        <f t="shared" si="12"/>
        <v>26.781177485258812</v>
      </c>
      <c r="Z14" s="36">
        <f t="shared" si="13"/>
        <v>5.9727797266055624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15163</v>
      </c>
      <c r="E15">
        <v>169</v>
      </c>
      <c r="F15" s="3">
        <f t="shared" si="5"/>
        <v>1.1145551671832751E-2</v>
      </c>
      <c r="G15" s="2">
        <v>0.5</v>
      </c>
      <c r="H15" s="3">
        <f t="shared" si="6"/>
        <v>5.4217060729524244E-2</v>
      </c>
      <c r="I15" s="3">
        <f t="shared" si="7"/>
        <v>0.94578293927047574</v>
      </c>
      <c r="J15" s="5">
        <f t="shared" si="14"/>
        <v>84656.25456428068</v>
      </c>
      <c r="K15" s="5">
        <f t="shared" si="8"/>
        <v>4589.8132948456696</v>
      </c>
      <c r="L15" s="5">
        <f t="shared" si="9"/>
        <v>411806.73958428914</v>
      </c>
      <c r="M15" s="5">
        <f t="shared" si="0"/>
        <v>2480025.043846766</v>
      </c>
      <c r="N15" s="33">
        <f t="shared" si="10"/>
        <v>29.295237033710819</v>
      </c>
      <c r="O15" s="4"/>
      <c r="Q15" s="27" t="s">
        <v>56</v>
      </c>
      <c r="R15" s="29">
        <f t="shared" si="1"/>
        <v>84656.25456428068</v>
      </c>
      <c r="S15" s="29">
        <f t="shared" si="2"/>
        <v>411806.73958428914</v>
      </c>
      <c r="T15" s="35">
        <f t="shared" si="3"/>
        <v>29.295237033710819</v>
      </c>
      <c r="U15" s="42">
        <v>0.91645683631107144</v>
      </c>
      <c r="V15" s="43">
        <f t="shared" si="15"/>
        <v>8.3543163688928557E-2</v>
      </c>
      <c r="W15" s="29">
        <f t="shared" si="11"/>
        <v>377403.10173099488</v>
      </c>
      <c r="X15" s="29">
        <f t="shared" si="4"/>
        <v>1973764.5954388296</v>
      </c>
      <c r="Y15" s="35">
        <f t="shared" si="12"/>
        <v>23.315047489375075</v>
      </c>
      <c r="Z15" s="36">
        <f t="shared" si="13"/>
        <v>5.9801895443357438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12966</v>
      </c>
      <c r="E16">
        <v>167</v>
      </c>
      <c r="F16" s="3">
        <f t="shared" si="5"/>
        <v>1.2879839580441154E-2</v>
      </c>
      <c r="G16" s="2">
        <v>0.5</v>
      </c>
      <c r="H16" s="3">
        <f t="shared" si="6"/>
        <v>6.2390256659319319E-2</v>
      </c>
      <c r="I16" s="3">
        <f t="shared" si="7"/>
        <v>0.9376097433406807</v>
      </c>
      <c r="J16" s="5">
        <f t="shared" si="14"/>
        <v>80066.441269435003</v>
      </c>
      <c r="K16" s="5">
        <f t="shared" si="8"/>
        <v>4995.3658205983666</v>
      </c>
      <c r="L16" s="5">
        <f t="shared" si="9"/>
        <v>387843.79179567914</v>
      </c>
      <c r="M16" s="5">
        <f t="shared" si="0"/>
        <v>2068218.3042624767</v>
      </c>
      <c r="N16" s="33">
        <f t="shared" si="10"/>
        <v>25.831275519073301</v>
      </c>
      <c r="O16" s="4"/>
      <c r="Q16" s="27" t="s">
        <v>58</v>
      </c>
      <c r="R16" s="29">
        <f t="shared" si="1"/>
        <v>80066.441269435003</v>
      </c>
      <c r="S16" s="29">
        <f t="shared" si="2"/>
        <v>387843.79179567914</v>
      </c>
      <c r="T16" s="35">
        <f t="shared" si="3"/>
        <v>25.831275519073301</v>
      </c>
      <c r="U16" s="42">
        <v>0.8859396016463057</v>
      </c>
      <c r="V16" s="43">
        <f t="shared" si="15"/>
        <v>0.1140603983536943</v>
      </c>
      <c r="W16" s="29">
        <f t="shared" si="11"/>
        <v>343606.17440445669</v>
      </c>
      <c r="X16" s="29">
        <f t="shared" si="4"/>
        <v>1596361.4937078347</v>
      </c>
      <c r="Y16" s="35">
        <f t="shared" si="12"/>
        <v>19.937959879293878</v>
      </c>
      <c r="Z16" s="36">
        <f t="shared" si="13"/>
        <v>5.8933156397794235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10713</v>
      </c>
      <c r="E17">
        <v>202</v>
      </c>
      <c r="F17" s="3">
        <f t="shared" si="5"/>
        <v>1.8855596004853915E-2</v>
      </c>
      <c r="G17" s="2">
        <v>0.5</v>
      </c>
      <c r="H17" s="3">
        <f t="shared" si="6"/>
        <v>9.00338741308611E-2</v>
      </c>
      <c r="I17" s="3">
        <f t="shared" si="7"/>
        <v>0.90996612586913894</v>
      </c>
      <c r="J17" s="5">
        <f t="shared" si="14"/>
        <v>75071.075448836636</v>
      </c>
      <c r="K17" s="5">
        <f t="shared" si="8"/>
        <v>6758.9397578289345</v>
      </c>
      <c r="L17" s="5">
        <f t="shared" si="9"/>
        <v>358458.02784961078</v>
      </c>
      <c r="M17" s="5">
        <f t="shared" si="0"/>
        <v>1680374.5124667976</v>
      </c>
      <c r="N17" s="33">
        <f t="shared" si="10"/>
        <v>22.383781002471814</v>
      </c>
      <c r="O17" s="4"/>
      <c r="Q17" s="27" t="s">
        <v>60</v>
      </c>
      <c r="R17" s="29">
        <f t="shared" si="1"/>
        <v>75071.075448836636</v>
      </c>
      <c r="S17" s="29">
        <f t="shared" si="2"/>
        <v>358458.02784961078</v>
      </c>
      <c r="T17" s="35">
        <f t="shared" si="3"/>
        <v>22.383781002471814</v>
      </c>
      <c r="U17" s="42">
        <v>0.85631920960893304</v>
      </c>
      <c r="V17" s="43">
        <f t="shared" si="15"/>
        <v>0.14368079039106696</v>
      </c>
      <c r="W17" s="29">
        <f t="shared" si="11"/>
        <v>306954.4950861556</v>
      </c>
      <c r="X17" s="29">
        <f t="shared" si="4"/>
        <v>1252755.319303378</v>
      </c>
      <c r="Y17" s="35">
        <f t="shared" si="12"/>
        <v>16.687589884830825</v>
      </c>
      <c r="Z17" s="36">
        <f t="shared" si="13"/>
        <v>5.6961911176409892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7913</v>
      </c>
      <c r="E18">
        <v>203</v>
      </c>
      <c r="F18" s="3">
        <f t="shared" si="5"/>
        <v>2.5653987109819285E-2</v>
      </c>
      <c r="G18" s="2">
        <v>0.5</v>
      </c>
      <c r="H18" s="3">
        <f t="shared" si="6"/>
        <v>0.1205391603824001</v>
      </c>
      <c r="I18" s="3">
        <f t="shared" si="7"/>
        <v>0.87946083961759991</v>
      </c>
      <c r="J18" s="5">
        <f t="shared" si="14"/>
        <v>68312.135691007701</v>
      </c>
      <c r="K18" s="5">
        <f t="shared" si="8"/>
        <v>8234.2874801226553</v>
      </c>
      <c r="L18" s="5">
        <f t="shared" si="9"/>
        <v>320974.95975473186</v>
      </c>
      <c r="M18" s="5">
        <f t="shared" si="0"/>
        <v>1321916.4846171867</v>
      </c>
      <c r="N18" s="33">
        <f t="shared" si="10"/>
        <v>19.351122187081582</v>
      </c>
      <c r="O18" s="4"/>
      <c r="Q18" s="27" t="s">
        <v>62</v>
      </c>
      <c r="R18" s="29">
        <f t="shared" si="1"/>
        <v>68312.135691007701</v>
      </c>
      <c r="S18" s="29">
        <f t="shared" si="2"/>
        <v>320974.95975473186</v>
      </c>
      <c r="T18" s="35">
        <f t="shared" si="3"/>
        <v>19.351122187081582</v>
      </c>
      <c r="U18" s="42">
        <v>0.77613843304153718</v>
      </c>
      <c r="V18" s="43">
        <f t="shared" si="15"/>
        <v>0.22386156695846282</v>
      </c>
      <c r="W18" s="29">
        <f t="shared" si="11"/>
        <v>249121.00230960804</v>
      </c>
      <c r="X18" s="29">
        <f t="shared" si="4"/>
        <v>945800.82421722228</v>
      </c>
      <c r="Y18" s="35">
        <f t="shared" si="12"/>
        <v>13.84528260828073</v>
      </c>
      <c r="Z18" s="36">
        <f t="shared" si="13"/>
        <v>5.5058395788008525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5884</v>
      </c>
      <c r="E19">
        <v>180</v>
      </c>
      <c r="F19" s="3">
        <f t="shared" si="5"/>
        <v>3.0591434398368457E-2</v>
      </c>
      <c r="G19" s="2">
        <v>0.5</v>
      </c>
      <c r="H19" s="3">
        <f t="shared" si="6"/>
        <v>0.1420903062835491</v>
      </c>
      <c r="I19" s="3">
        <f t="shared" si="7"/>
        <v>0.85790969371645087</v>
      </c>
      <c r="J19" s="5">
        <f t="shared" si="14"/>
        <v>60077.848210885044</v>
      </c>
      <c r="K19" s="5">
        <f t="shared" si="8"/>
        <v>8536.4798531412289</v>
      </c>
      <c r="L19" s="5">
        <f t="shared" si="9"/>
        <v>279048.0414215721</v>
      </c>
      <c r="M19" s="5">
        <f t="shared" si="0"/>
        <v>1000941.5248624549</v>
      </c>
      <c r="N19" s="33">
        <f t="shared" si="10"/>
        <v>16.660741931850716</v>
      </c>
      <c r="O19" s="4"/>
      <c r="Q19" s="27" t="s">
        <v>64</v>
      </c>
      <c r="R19" s="29">
        <f t="shared" si="1"/>
        <v>60077.848210885044</v>
      </c>
      <c r="S19" s="29">
        <f t="shared" si="2"/>
        <v>279048.0414215721</v>
      </c>
      <c r="T19" s="35">
        <f t="shared" si="3"/>
        <v>16.660741931850716</v>
      </c>
      <c r="U19" s="42">
        <v>0.73716277889453141</v>
      </c>
      <c r="V19" s="43">
        <f t="shared" si="15"/>
        <v>0.26283722110546859</v>
      </c>
      <c r="W19" s="29">
        <f t="shared" si="11"/>
        <v>205703.8296594024</v>
      </c>
      <c r="X19" s="29">
        <f t="shared" si="4"/>
        <v>696679.82190761424</v>
      </c>
      <c r="Y19" s="35">
        <f t="shared" si="12"/>
        <v>11.596284531731751</v>
      </c>
      <c r="Z19" s="36">
        <f t="shared" si="13"/>
        <v>5.0644574001189646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3531</v>
      </c>
      <c r="E20">
        <v>174</v>
      </c>
      <c r="F20" s="3">
        <f t="shared" si="5"/>
        <v>4.9277824978759557E-2</v>
      </c>
      <c r="G20" s="2">
        <v>0.5</v>
      </c>
      <c r="H20" s="3">
        <f t="shared" si="6"/>
        <v>0.2193645990922844</v>
      </c>
      <c r="I20" s="3">
        <f t="shared" si="7"/>
        <v>0.78063540090771566</v>
      </c>
      <c r="J20" s="5">
        <f t="shared" si="14"/>
        <v>51541.368357743813</v>
      </c>
      <c r="K20" s="5">
        <f t="shared" si="8"/>
        <v>11306.351606464224</v>
      </c>
      <c r="L20" s="5">
        <f t="shared" si="9"/>
        <v>229440.9627725585</v>
      </c>
      <c r="M20" s="5">
        <f t="shared" si="0"/>
        <v>721893.48344088276</v>
      </c>
      <c r="N20" s="33">
        <f t="shared" si="10"/>
        <v>14.006098527114911</v>
      </c>
      <c r="O20" s="4"/>
      <c r="Q20" s="27" t="s">
        <v>66</v>
      </c>
      <c r="R20" s="29">
        <f t="shared" si="1"/>
        <v>51541.368357743813</v>
      </c>
      <c r="S20" s="29">
        <f t="shared" si="2"/>
        <v>229440.9627725585</v>
      </c>
      <c r="T20" s="35">
        <f t="shared" si="3"/>
        <v>14.006098527114911</v>
      </c>
      <c r="U20" s="42">
        <v>0.7271372759570951</v>
      </c>
      <c r="V20" s="43">
        <f t="shared" si="15"/>
        <v>0.2728627240429049</v>
      </c>
      <c r="W20" s="29">
        <f t="shared" si="11"/>
        <v>166835.07666341146</v>
      </c>
      <c r="X20" s="29">
        <f t="shared" si="4"/>
        <v>490975.99224821187</v>
      </c>
      <c r="Y20" s="35">
        <f t="shared" si="12"/>
        <v>9.5258625816915341</v>
      </c>
      <c r="Z20" s="36">
        <f t="shared" si="13"/>
        <v>4.4802359454233773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1902</v>
      </c>
      <c r="E21">
        <v>143</v>
      </c>
      <c r="F21" s="3">
        <f t="shared" si="5"/>
        <v>7.5184016824395378E-2</v>
      </c>
      <c r="G21" s="2">
        <v>0.5</v>
      </c>
      <c r="H21" s="3">
        <f t="shared" si="6"/>
        <v>0.31644169063952204</v>
      </c>
      <c r="I21" s="3">
        <f t="shared" si="7"/>
        <v>0.68355830936047801</v>
      </c>
      <c r="J21" s="5">
        <f t="shared" si="14"/>
        <v>40235.016751279589</v>
      </c>
      <c r="K21" s="5">
        <f t="shared" si="8"/>
        <v>12732.036723684403</v>
      </c>
      <c r="L21" s="5">
        <f t="shared" si="9"/>
        <v>169344.99194718694</v>
      </c>
      <c r="M21" s="5">
        <f>L21+M22</f>
        <v>492452.52066832432</v>
      </c>
      <c r="N21" s="33">
        <f t="shared" si="10"/>
        <v>12.239401407796429</v>
      </c>
      <c r="O21" s="4"/>
      <c r="Q21" s="27" t="s">
        <v>68</v>
      </c>
      <c r="R21" s="29">
        <f t="shared" si="1"/>
        <v>40235.016751279589</v>
      </c>
      <c r="S21" s="29">
        <f t="shared" si="2"/>
        <v>169344.99194718694</v>
      </c>
      <c r="T21" s="35">
        <f t="shared" si="3"/>
        <v>12.239401407796429</v>
      </c>
      <c r="U21" s="42">
        <v>0.68635947845240242</v>
      </c>
      <c r="V21" s="43">
        <f t="shared" si="15"/>
        <v>0.31364052154759758</v>
      </c>
      <c r="W21" s="29">
        <f t="shared" si="11"/>
        <v>116231.54035139752</v>
      </c>
      <c r="X21" s="29">
        <f>X22+W21</f>
        <v>324140.91558480042</v>
      </c>
      <c r="Y21" s="35">
        <f t="shared" si="12"/>
        <v>8.0561894030898298</v>
      </c>
      <c r="Z21" s="36">
        <f t="shared" si="13"/>
        <v>4.1832120047065988</v>
      </c>
    </row>
    <row r="22" spans="1:26" s="2" customFormat="1" x14ac:dyDescent="0.25">
      <c r="A22" s="12">
        <v>19</v>
      </c>
      <c r="B22" s="13" t="s">
        <v>69</v>
      </c>
      <c r="C22" s="12"/>
      <c r="D22">
        <v>1539</v>
      </c>
      <c r="E22">
        <v>131</v>
      </c>
      <c r="F22" s="17">
        <f t="shared" si="5"/>
        <v>8.5120207927225466E-2</v>
      </c>
      <c r="G22" s="12"/>
      <c r="H22" s="17">
        <v>1</v>
      </c>
      <c r="I22" s="17">
        <f t="shared" si="7"/>
        <v>0</v>
      </c>
      <c r="J22" s="21">
        <f t="shared" si="14"/>
        <v>27502.980027595189</v>
      </c>
      <c r="K22" s="21">
        <f t="shared" si="8"/>
        <v>27502.980027595189</v>
      </c>
      <c r="L22" s="21">
        <f>K22/F22</f>
        <v>323107.52872113738</v>
      </c>
      <c r="M22" s="21">
        <f>L22</f>
        <v>323107.52872113738</v>
      </c>
      <c r="N22" s="34">
        <f t="shared" si="10"/>
        <v>11.748091603053435</v>
      </c>
      <c r="O22" s="4"/>
      <c r="Q22" s="30" t="s">
        <v>69</v>
      </c>
      <c r="R22" s="31">
        <f t="shared" si="1"/>
        <v>27502.980027595189</v>
      </c>
      <c r="S22" s="31">
        <f t="shared" si="2"/>
        <v>323107.52872113738</v>
      </c>
      <c r="T22" s="38">
        <f t="shared" si="3"/>
        <v>11.748091603053435</v>
      </c>
      <c r="U22" s="44">
        <v>0.64346806172022719</v>
      </c>
      <c r="V22" s="45">
        <f t="shared" si="15"/>
        <v>0.35653193827977281</v>
      </c>
      <c r="W22" s="31">
        <f t="shared" si="11"/>
        <v>207909.37523340291</v>
      </c>
      <c r="X22" s="31">
        <f>W22</f>
        <v>207909.37523340291</v>
      </c>
      <c r="Y22" s="38">
        <f t="shared" si="12"/>
        <v>7.5595217327284709</v>
      </c>
      <c r="Z22" s="37">
        <f t="shared" si="13"/>
        <v>4.1885698703249643</v>
      </c>
    </row>
    <row r="23" spans="1:26" s="2" customFormat="1" ht="13.2" x14ac:dyDescent="0.25">
      <c r="B23" s="2" t="s">
        <v>70</v>
      </c>
      <c r="D23" s="25">
        <f>SUM(D4:D22)</f>
        <v>193667</v>
      </c>
      <c r="E23" s="25">
        <f>SUM(E4:E22)</f>
        <v>1857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1" t="s">
        <v>88</v>
      </c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Q26" s="63" t="s">
        <v>91</v>
      </c>
      <c r="R26" s="64"/>
      <c r="S26" s="64"/>
      <c r="T26" s="64"/>
      <c r="U26" s="64"/>
      <c r="V26" s="64"/>
      <c r="W26" s="64"/>
      <c r="X26" s="64"/>
      <c r="Y26" s="64"/>
      <c r="Z26" s="65"/>
    </row>
    <row r="27" spans="1:26" s="9" customFormat="1" ht="14.25" customHeight="1" x14ac:dyDescent="0.35">
      <c r="A27" s="7"/>
      <c r="B27" s="59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0" t="s">
        <v>14</v>
      </c>
      <c r="S27" s="70"/>
      <c r="T27" s="70"/>
      <c r="U27" s="67" t="s">
        <v>15</v>
      </c>
      <c r="V27" s="71" t="s">
        <v>16</v>
      </c>
      <c r="W27" s="72" t="s">
        <v>17</v>
      </c>
      <c r="X27" s="72" t="s">
        <v>18</v>
      </c>
      <c r="Y27" s="73" t="s">
        <v>19</v>
      </c>
      <c r="Z27" s="73" t="s">
        <v>20</v>
      </c>
    </row>
    <row r="28" spans="1:26" s="10" customFormat="1" ht="32.549999999999997" customHeight="1" thickBot="1" x14ac:dyDescent="0.35">
      <c r="B28" s="60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7"/>
      <c r="V28" s="71"/>
      <c r="W28" s="72"/>
      <c r="X28" s="72"/>
      <c r="Y28" s="73"/>
      <c r="Z28" s="73"/>
    </row>
    <row r="29" spans="1:26" s="2" customFormat="1" x14ac:dyDescent="0.25">
      <c r="A29" s="2">
        <v>1</v>
      </c>
      <c r="B29" s="1">
        <v>0</v>
      </c>
      <c r="C29" s="1">
        <v>1</v>
      </c>
      <c r="D29">
        <v>1487</v>
      </c>
      <c r="E29">
        <v>11</v>
      </c>
      <c r="F29" s="3">
        <f>E29/D29</f>
        <v>7.3974445191661064E-3</v>
      </c>
      <c r="G29" s="2">
        <v>0.3</v>
      </c>
      <c r="H29" s="18">
        <f>C29*F29/(1+(1-G29)*C29*F29)</f>
        <v>7.359336321669901E-3</v>
      </c>
      <c r="I29" s="18">
        <f>1-H29</f>
        <v>0.99264066367833015</v>
      </c>
      <c r="J29" s="19">
        <v>100000</v>
      </c>
      <c r="K29" s="20">
        <f>J29*H29</f>
        <v>735.93363216699015</v>
      </c>
      <c r="L29" s="20">
        <f>C29*(J30+G29*K29)</f>
        <v>99484.846457483116</v>
      </c>
      <c r="M29" s="5">
        <f t="shared" ref="M29:M45" si="16">L29+M30</f>
        <v>8111444.3610414164</v>
      </c>
      <c r="N29" s="32">
        <f>M29/J29</f>
        <v>81.11444361041417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99484.846457483116</v>
      </c>
      <c r="T29" s="35">
        <f t="shared" ref="T29:T47" si="19">N29</f>
        <v>81.11444361041417</v>
      </c>
      <c r="U29" s="42">
        <v>0.95864674002964168</v>
      </c>
      <c r="V29" s="43">
        <f>1-U29</f>
        <v>4.1353259970358325E-2</v>
      </c>
      <c r="W29" s="29">
        <f>S29*U29</f>
        <v>95370.823738815641</v>
      </c>
      <c r="X29" s="29">
        <f t="shared" ref="X29:X45" si="20">X30+W29</f>
        <v>7121175.1587386318</v>
      </c>
      <c r="Y29" s="40">
        <f>X29/R29</f>
        <v>71.211751587386317</v>
      </c>
      <c r="Z29" s="36">
        <f>T29-Y29</f>
        <v>9.9026920230278535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7448</v>
      </c>
      <c r="E30">
        <v>2</v>
      </c>
      <c r="F30" s="3">
        <f t="shared" ref="F30:F47" si="21">E30/D30</f>
        <v>2.6852846401718581E-4</v>
      </c>
      <c r="G30" s="2">
        <v>0.4</v>
      </c>
      <c r="H30" s="3">
        <f t="shared" ref="H30:H46" si="22">C30*F30/(1+(1-G30)*C30*F30)</f>
        <v>1.0734220695577501E-3</v>
      </c>
      <c r="I30" s="3">
        <f t="shared" ref="I30:I47" si="23">1-H30</f>
        <v>0.99892657793044226</v>
      </c>
      <c r="J30" s="5">
        <f>I29*J29</f>
        <v>99264.066367833017</v>
      </c>
      <c r="K30" s="5">
        <f t="shared" ref="K30:K47" si="24">J30*H30</f>
        <v>106.55223955327718</v>
      </c>
      <c r="L30" s="5">
        <f t="shared" ref="L30:L46" si="25">C30*(J31+G30*K30)</f>
        <v>396800.54009640421</v>
      </c>
      <c r="M30" s="5">
        <f t="shared" si="16"/>
        <v>8011959.5145839332</v>
      </c>
      <c r="N30" s="33">
        <f t="shared" ref="N30:N47" si="26">M30/J30</f>
        <v>80.713593627071532</v>
      </c>
      <c r="O30" s="4"/>
      <c r="Q30" s="27" t="s">
        <v>36</v>
      </c>
      <c r="R30" s="29">
        <f t="shared" si="17"/>
        <v>99264.066367833017</v>
      </c>
      <c r="S30" s="29">
        <f t="shared" si="18"/>
        <v>396800.54009640421</v>
      </c>
      <c r="T30" s="35">
        <f t="shared" si="19"/>
        <v>80.713593627071532</v>
      </c>
      <c r="U30" s="42">
        <v>0.95864674002964168</v>
      </c>
      <c r="V30" s="43">
        <f>1-U30</f>
        <v>4.1353259970358325E-2</v>
      </c>
      <c r="W30" s="29">
        <f t="shared" ref="W30:W47" si="27">S30*U30</f>
        <v>380391.54420541902</v>
      </c>
      <c r="X30" s="29">
        <f t="shared" si="20"/>
        <v>7025804.3349998165</v>
      </c>
      <c r="Y30" s="35">
        <f t="shared" ref="Y30:Y47" si="28">X30/R30</f>
        <v>70.778929295169007</v>
      </c>
      <c r="Z30" s="36">
        <f t="shared" ref="Z30:Z47" si="29">T30-Y30</f>
        <v>9.9346643319025247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11131</v>
      </c>
      <c r="E31">
        <v>3</v>
      </c>
      <c r="F31" s="3">
        <f t="shared" si="21"/>
        <v>2.695175635612254E-4</v>
      </c>
      <c r="G31" s="2">
        <v>0.5</v>
      </c>
      <c r="H31" s="3">
        <f t="shared" si="22"/>
        <v>1.3466804327333123E-3</v>
      </c>
      <c r="I31" s="3">
        <f t="shared" si="23"/>
        <v>0.99865331956726666</v>
      </c>
      <c r="J31" s="5">
        <f t="shared" ref="J31:J47" si="30">I30*J30</f>
        <v>99157.514128279741</v>
      </c>
      <c r="K31" s="5">
        <f t="shared" si="24"/>
        <v>133.53348403503131</v>
      </c>
      <c r="L31" s="5">
        <f t="shared" si="25"/>
        <v>495453.73693131108</v>
      </c>
      <c r="M31" s="5">
        <f t="shared" si="16"/>
        <v>7615158.9744875291</v>
      </c>
      <c r="N31" s="33">
        <f t="shared" si="26"/>
        <v>76.798607159875189</v>
      </c>
      <c r="O31" s="4"/>
      <c r="Q31" s="27" t="s">
        <v>38</v>
      </c>
      <c r="R31" s="29">
        <f t="shared" si="17"/>
        <v>99157.514128279741</v>
      </c>
      <c r="S31" s="29">
        <f t="shared" si="18"/>
        <v>495453.73693131108</v>
      </c>
      <c r="T31" s="35">
        <f t="shared" si="19"/>
        <v>76.798607159875189</v>
      </c>
      <c r="U31" s="42">
        <v>0.95864674002964168</v>
      </c>
      <c r="V31" s="43">
        <f>1-U31</f>
        <v>4.1353259970358325E-2</v>
      </c>
      <c r="W31" s="29">
        <f t="shared" si="27"/>
        <v>474965.10974470503</v>
      </c>
      <c r="X31" s="29">
        <f t="shared" si="20"/>
        <v>6645412.7907943977</v>
      </c>
      <c r="Y31" s="35">
        <f t="shared" si="28"/>
        <v>67.018751420061321</v>
      </c>
      <c r="Z31" s="36">
        <f t="shared" si="29"/>
        <v>9.7798557398138684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11525</v>
      </c>
      <c r="E32">
        <v>1</v>
      </c>
      <c r="F32" s="3">
        <f t="shared" si="21"/>
        <v>8.6767895878524947E-5</v>
      </c>
      <c r="G32" s="2">
        <v>0.5</v>
      </c>
      <c r="H32" s="3">
        <f t="shared" si="22"/>
        <v>4.3374539145521576E-4</v>
      </c>
      <c r="I32" s="3">
        <f t="shared" si="23"/>
        <v>0.99956625460854476</v>
      </c>
      <c r="J32" s="5">
        <f t="shared" si="30"/>
        <v>99023.980644244701</v>
      </c>
      <c r="K32" s="5">
        <f t="shared" si="24"/>
        <v>42.951195247991627</v>
      </c>
      <c r="L32" s="5">
        <f t="shared" si="25"/>
        <v>495012.52523310354</v>
      </c>
      <c r="M32" s="5">
        <f t="shared" si="16"/>
        <v>7119705.2375562182</v>
      </c>
      <c r="N32" s="33">
        <f t="shared" si="26"/>
        <v>71.898798566123062</v>
      </c>
      <c r="O32" s="4"/>
      <c r="Q32" s="27" t="s">
        <v>40</v>
      </c>
      <c r="R32" s="29">
        <f t="shared" si="17"/>
        <v>99023.980644244701</v>
      </c>
      <c r="S32" s="29">
        <f t="shared" si="18"/>
        <v>495012.52523310354</v>
      </c>
      <c r="T32" s="35">
        <f t="shared" si="19"/>
        <v>71.898798566123062</v>
      </c>
      <c r="U32" s="42">
        <v>0.95864674002964168</v>
      </c>
      <c r="V32" s="43">
        <f>1-U32</f>
        <v>4.1353259970358325E-2</v>
      </c>
      <c r="W32" s="29">
        <f t="shared" si="27"/>
        <v>474542.14358855545</v>
      </c>
      <c r="X32" s="29">
        <f t="shared" si="20"/>
        <v>6170447.6810496924</v>
      </c>
      <c r="Y32" s="35">
        <f t="shared" si="28"/>
        <v>62.312660437452536</v>
      </c>
      <c r="Z32" s="36">
        <f t="shared" si="29"/>
        <v>9.5861381286705267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12144</v>
      </c>
      <c r="E33">
        <v>4</v>
      </c>
      <c r="F33" s="3">
        <f t="shared" si="21"/>
        <v>3.2938076416337287E-4</v>
      </c>
      <c r="G33" s="2">
        <v>0.5</v>
      </c>
      <c r="H33" s="3">
        <f t="shared" si="22"/>
        <v>1.6455487905216392E-3</v>
      </c>
      <c r="I33" s="3">
        <f t="shared" si="23"/>
        <v>0.99835445120947841</v>
      </c>
      <c r="J33" s="5">
        <f t="shared" si="30"/>
        <v>98981.029448996705</v>
      </c>
      <c r="K33" s="5">
        <f t="shared" si="24"/>
        <v>162.87811329438327</v>
      </c>
      <c r="L33" s="5">
        <f t="shared" si="25"/>
        <v>494497.95196174755</v>
      </c>
      <c r="M33" s="5">
        <f t="shared" si="16"/>
        <v>6624692.7123231143</v>
      </c>
      <c r="N33" s="33">
        <f t="shared" si="26"/>
        <v>66.928913037186675</v>
      </c>
      <c r="O33" s="4"/>
      <c r="Q33" s="27" t="s">
        <v>42</v>
      </c>
      <c r="R33" s="29">
        <f t="shared" si="17"/>
        <v>98981.029448996705</v>
      </c>
      <c r="S33" s="29">
        <f t="shared" si="18"/>
        <v>494497.95196174755</v>
      </c>
      <c r="T33" s="35">
        <f t="shared" si="19"/>
        <v>66.928913037186675</v>
      </c>
      <c r="U33" s="42">
        <v>0.95864674002964168</v>
      </c>
      <c r="V33" s="43">
        <f>1-U33</f>
        <v>4.1353259970358325E-2</v>
      </c>
      <c r="W33" s="29">
        <f t="shared" si="27"/>
        <v>474048.84959946363</v>
      </c>
      <c r="X33" s="29">
        <f t="shared" si="20"/>
        <v>5695905.5374611374</v>
      </c>
      <c r="Y33" s="35">
        <f t="shared" si="28"/>
        <v>57.545426322284754</v>
      </c>
      <c r="Z33" s="36">
        <f t="shared" si="29"/>
        <v>9.3834867149019203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12942</v>
      </c>
      <c r="E34">
        <v>5</v>
      </c>
      <c r="F34" s="3">
        <f t="shared" si="21"/>
        <v>3.8633905115129037E-4</v>
      </c>
      <c r="G34" s="2">
        <v>0.5</v>
      </c>
      <c r="H34" s="3">
        <f t="shared" si="22"/>
        <v>1.9298313327415183E-3</v>
      </c>
      <c r="I34" s="3">
        <f t="shared" si="23"/>
        <v>0.99807016866725851</v>
      </c>
      <c r="J34" s="5">
        <f t="shared" si="30"/>
        <v>98818.151335702321</v>
      </c>
      <c r="K34" s="5">
        <f t="shared" si="24"/>
        <v>190.70236469123145</v>
      </c>
      <c r="L34" s="5">
        <f t="shared" si="25"/>
        <v>493614.0007667836</v>
      </c>
      <c r="M34" s="5">
        <f t="shared" si="16"/>
        <v>6130194.7603613669</v>
      </c>
      <c r="N34" s="33">
        <f t="shared" si="26"/>
        <v>62.035108707266104</v>
      </c>
      <c r="O34" s="4"/>
      <c r="Q34" s="27" t="s">
        <v>44</v>
      </c>
      <c r="R34" s="29">
        <f t="shared" si="17"/>
        <v>98818.151335702321</v>
      </c>
      <c r="S34" s="29">
        <f t="shared" si="18"/>
        <v>493614.0007667836</v>
      </c>
      <c r="T34" s="35">
        <f t="shared" si="19"/>
        <v>62.035108707266104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478400.92450767709</v>
      </c>
      <c r="X34" s="29">
        <f t="shared" si="20"/>
        <v>5221856.6878616735</v>
      </c>
      <c r="Y34" s="35">
        <f t="shared" si="28"/>
        <v>52.843092258649172</v>
      </c>
      <c r="Z34" s="36">
        <f t="shared" si="29"/>
        <v>9.1920164486169327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14742</v>
      </c>
      <c r="E35">
        <v>9</v>
      </c>
      <c r="F35" s="3">
        <f t="shared" si="21"/>
        <v>6.105006105006105E-4</v>
      </c>
      <c r="G35" s="2">
        <v>0.5</v>
      </c>
      <c r="H35" s="3">
        <f t="shared" si="22"/>
        <v>3.0478512648582749E-3</v>
      </c>
      <c r="I35" s="3">
        <f t="shared" si="23"/>
        <v>0.99695214873514171</v>
      </c>
      <c r="J35" s="5">
        <f t="shared" si="30"/>
        <v>98627.448971011094</v>
      </c>
      <c r="K35" s="5">
        <f t="shared" si="24"/>
        <v>300.60179509604114</v>
      </c>
      <c r="L35" s="5">
        <f t="shared" si="25"/>
        <v>492385.74036731536</v>
      </c>
      <c r="M35" s="5">
        <f t="shared" si="16"/>
        <v>5636580.759594583</v>
      </c>
      <c r="N35" s="33">
        <f t="shared" si="26"/>
        <v>57.150223577731445</v>
      </c>
      <c r="O35" s="4"/>
      <c r="Q35" s="27" t="s">
        <v>46</v>
      </c>
      <c r="R35" s="29">
        <f t="shared" si="17"/>
        <v>98627.448971011094</v>
      </c>
      <c r="S35" s="29">
        <f t="shared" si="18"/>
        <v>492385.74036731536</v>
      </c>
      <c r="T35" s="35">
        <f t="shared" si="19"/>
        <v>57.150223577731445</v>
      </c>
      <c r="U35" s="42">
        <v>0.96192878092594225</v>
      </c>
      <c r="V35" s="43">
        <f t="shared" si="31"/>
        <v>3.8071219074057749E-2</v>
      </c>
      <c r="W35" s="29">
        <f t="shared" si="27"/>
        <v>473640.0149768492</v>
      </c>
      <c r="X35" s="29">
        <f t="shared" si="20"/>
        <v>4743455.7633539969</v>
      </c>
      <c r="Y35" s="35">
        <f t="shared" si="28"/>
        <v>48.094681681853181</v>
      </c>
      <c r="Z35" s="36">
        <f t="shared" si="29"/>
        <v>9.0555418958782639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13993</v>
      </c>
      <c r="E36">
        <v>16</v>
      </c>
      <c r="F36" s="3">
        <f t="shared" si="21"/>
        <v>1.1434288572857857E-3</v>
      </c>
      <c r="G36" s="2">
        <v>0.5</v>
      </c>
      <c r="H36" s="3">
        <f t="shared" si="22"/>
        <v>5.7008480011401701E-3</v>
      </c>
      <c r="I36" s="3">
        <f t="shared" si="23"/>
        <v>0.99429915199885988</v>
      </c>
      <c r="J36" s="5">
        <f t="shared" si="30"/>
        <v>98326.847175915056</v>
      </c>
      <c r="K36" s="5">
        <f t="shared" si="24"/>
        <v>560.54641018123027</v>
      </c>
      <c r="L36" s="5">
        <f t="shared" si="25"/>
        <v>490232.86985412228</v>
      </c>
      <c r="M36" s="5">
        <f t="shared" si="16"/>
        <v>5144195.0192272672</v>
      </c>
      <c r="N36" s="33">
        <f t="shared" si="26"/>
        <v>52.317298550454552</v>
      </c>
      <c r="O36" s="4"/>
      <c r="Q36" s="27" t="s">
        <v>48</v>
      </c>
      <c r="R36" s="29">
        <f t="shared" si="17"/>
        <v>98326.847175915056</v>
      </c>
      <c r="S36" s="29">
        <f t="shared" si="18"/>
        <v>490232.86985412228</v>
      </c>
      <c r="T36" s="35">
        <f t="shared" si="19"/>
        <v>52.317298550454552</v>
      </c>
      <c r="U36" s="42">
        <v>0.95558309086652893</v>
      </c>
      <c r="V36" s="43">
        <f t="shared" si="31"/>
        <v>4.4416909133471072E-2</v>
      </c>
      <c r="W36" s="29">
        <f t="shared" si="27"/>
        <v>468458.24101957097</v>
      </c>
      <c r="X36" s="29">
        <f t="shared" si="20"/>
        <v>4269815.7483771481</v>
      </c>
      <c r="Y36" s="35">
        <f t="shared" si="28"/>
        <v>43.424719402810567</v>
      </c>
      <c r="Z36" s="36">
        <f t="shared" si="29"/>
        <v>8.8925791476439855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14865</v>
      </c>
      <c r="E37">
        <v>23</v>
      </c>
      <c r="F37" s="3">
        <f t="shared" si="21"/>
        <v>1.5472586612848974E-3</v>
      </c>
      <c r="G37" s="2">
        <v>0.5</v>
      </c>
      <c r="H37" s="3">
        <f t="shared" si="22"/>
        <v>7.7064834980733795E-3</v>
      </c>
      <c r="I37" s="3">
        <f t="shared" si="23"/>
        <v>0.99229351650192665</v>
      </c>
      <c r="J37" s="5">
        <f t="shared" si="30"/>
        <v>97766.300765733831</v>
      </c>
      <c r="K37" s="5">
        <f t="shared" si="24"/>
        <v>753.43438351880661</v>
      </c>
      <c r="L37" s="5">
        <f t="shared" si="25"/>
        <v>486947.91786987218</v>
      </c>
      <c r="M37" s="5">
        <f t="shared" si="16"/>
        <v>4653962.1493731448</v>
      </c>
      <c r="N37" s="33">
        <f t="shared" si="26"/>
        <v>47.602927725831627</v>
      </c>
      <c r="O37" s="4"/>
      <c r="Q37" s="27" t="s">
        <v>50</v>
      </c>
      <c r="R37" s="29">
        <f t="shared" si="17"/>
        <v>97766.300765733831</v>
      </c>
      <c r="S37" s="29">
        <f t="shared" si="18"/>
        <v>486947.91786987218</v>
      </c>
      <c r="T37" s="35">
        <f t="shared" si="19"/>
        <v>47.602927725831627</v>
      </c>
      <c r="U37" s="42">
        <v>0.95343645724036619</v>
      </c>
      <c r="V37" s="43">
        <f t="shared" si="31"/>
        <v>4.6563542759633814E-2</v>
      </c>
      <c r="W37" s="29">
        <f t="shared" si="27"/>
        <v>464273.89767442376</v>
      </c>
      <c r="X37" s="29">
        <f t="shared" si="20"/>
        <v>3801357.5073575769</v>
      </c>
      <c r="Y37" s="35">
        <f t="shared" si="28"/>
        <v>38.882083883549342</v>
      </c>
      <c r="Z37" s="36">
        <f t="shared" si="29"/>
        <v>8.7208438422822852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16717</v>
      </c>
      <c r="E38">
        <v>44</v>
      </c>
      <c r="F38" s="3">
        <f t="shared" si="21"/>
        <v>2.6320512053598132E-3</v>
      </c>
      <c r="G38" s="2">
        <v>0.5</v>
      </c>
      <c r="H38" s="3">
        <f t="shared" si="22"/>
        <v>1.3074225946395672E-2</v>
      </c>
      <c r="I38" s="3">
        <f t="shared" si="23"/>
        <v>0.98692577405360438</v>
      </c>
      <c r="J38" s="5">
        <f t="shared" si="30"/>
        <v>97012.866382215027</v>
      </c>
      <c r="K38" s="5">
        <f t="shared" si="24"/>
        <v>1268.3681347885722</v>
      </c>
      <c r="L38" s="5">
        <f t="shared" si="25"/>
        <v>481893.41157410364</v>
      </c>
      <c r="M38" s="5">
        <f t="shared" si="16"/>
        <v>4167014.2315032724</v>
      </c>
      <c r="N38" s="33">
        <f t="shared" si="26"/>
        <v>42.953212155240415</v>
      </c>
      <c r="O38" s="4"/>
      <c r="Q38" s="27" t="s">
        <v>52</v>
      </c>
      <c r="R38" s="29">
        <f t="shared" si="17"/>
        <v>97012.866382215027</v>
      </c>
      <c r="S38" s="29">
        <f t="shared" si="18"/>
        <v>481893.41157410364</v>
      </c>
      <c r="T38" s="35">
        <f t="shared" si="19"/>
        <v>42.953212155240415</v>
      </c>
      <c r="U38" s="42">
        <v>0.93748024841036759</v>
      </c>
      <c r="V38" s="43">
        <f t="shared" si="31"/>
        <v>6.2519751589632411E-2</v>
      </c>
      <c r="W38" s="29">
        <f t="shared" si="27"/>
        <v>451765.55518981017</v>
      </c>
      <c r="X38" s="29">
        <f t="shared" si="20"/>
        <v>3337083.6096831532</v>
      </c>
      <c r="Y38" s="35">
        <f t="shared" si="28"/>
        <v>34.398361105377326</v>
      </c>
      <c r="Z38" s="36">
        <f t="shared" si="29"/>
        <v>8.554851049863089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17536</v>
      </c>
      <c r="E39">
        <v>46</v>
      </c>
      <c r="F39" s="3">
        <f t="shared" si="21"/>
        <v>2.6231751824817517E-3</v>
      </c>
      <c r="G39" s="2">
        <v>0.5</v>
      </c>
      <c r="H39" s="3">
        <f t="shared" si="22"/>
        <v>1.3030423205484108E-2</v>
      </c>
      <c r="I39" s="3">
        <f t="shared" si="23"/>
        <v>0.98696957679451591</v>
      </c>
      <c r="J39" s="5">
        <f t="shared" si="30"/>
        <v>95744.498247426454</v>
      </c>
      <c r="K39" s="5">
        <f t="shared" si="24"/>
        <v>1247.5913317606983</v>
      </c>
      <c r="L39" s="5">
        <f t="shared" si="25"/>
        <v>475603.51290773053</v>
      </c>
      <c r="M39" s="5">
        <f t="shared" si="16"/>
        <v>3685120.8199291686</v>
      </c>
      <c r="N39" s="33">
        <f t="shared" si="26"/>
        <v>38.489113081003815</v>
      </c>
      <c r="O39" s="4"/>
      <c r="Q39" s="27" t="s">
        <v>54</v>
      </c>
      <c r="R39" s="29">
        <f t="shared" si="17"/>
        <v>95744.498247426454</v>
      </c>
      <c r="S39" s="29">
        <f t="shared" si="18"/>
        <v>475603.51290773053</v>
      </c>
      <c r="T39" s="35">
        <f t="shared" si="19"/>
        <v>38.489113081003815</v>
      </c>
      <c r="U39" s="42">
        <v>0.91788799906018037</v>
      </c>
      <c r="V39" s="43">
        <f t="shared" si="31"/>
        <v>8.2112000939819629E-2</v>
      </c>
      <c r="W39" s="29">
        <f t="shared" si="27"/>
        <v>436550.75680886942</v>
      </c>
      <c r="X39" s="29">
        <f t="shared" si="20"/>
        <v>2885318.054493343</v>
      </c>
      <c r="Y39" s="35">
        <f t="shared" si="28"/>
        <v>30.135601599133121</v>
      </c>
      <c r="Z39" s="36">
        <f t="shared" si="29"/>
        <v>8.3535114818706937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17559</v>
      </c>
      <c r="E40">
        <v>82</v>
      </c>
      <c r="F40" s="3">
        <f t="shared" si="21"/>
        <v>4.6699698160487498E-3</v>
      </c>
      <c r="G40" s="2">
        <v>0.5</v>
      </c>
      <c r="H40" s="3">
        <f t="shared" si="22"/>
        <v>2.3080387300157618E-2</v>
      </c>
      <c r="I40" s="3">
        <f t="shared" si="23"/>
        <v>0.9769196126998424</v>
      </c>
      <c r="J40" s="5">
        <f t="shared" si="30"/>
        <v>94496.906915665764</v>
      </c>
      <c r="K40" s="5">
        <f t="shared" si="24"/>
        <v>2181.0252102805089</v>
      </c>
      <c r="L40" s="5">
        <f t="shared" si="25"/>
        <v>467031.97155262751</v>
      </c>
      <c r="M40" s="5">
        <f t="shared" si="16"/>
        <v>3209517.3070214381</v>
      </c>
      <c r="N40" s="33">
        <f t="shared" si="26"/>
        <v>33.964257791906228</v>
      </c>
      <c r="O40" s="4"/>
      <c r="Q40" s="27" t="s">
        <v>56</v>
      </c>
      <c r="R40" s="29">
        <f t="shared" si="17"/>
        <v>94496.906915665764</v>
      </c>
      <c r="S40" s="29">
        <f t="shared" si="18"/>
        <v>467031.97155262751</v>
      </c>
      <c r="T40" s="35">
        <f t="shared" si="19"/>
        <v>33.964257791906228</v>
      </c>
      <c r="U40" s="42">
        <v>0.89571782863194893</v>
      </c>
      <c r="V40" s="43">
        <f t="shared" si="31"/>
        <v>0.10428217136805107</v>
      </c>
      <c r="W40" s="29">
        <f t="shared" si="27"/>
        <v>418328.86346081767</v>
      </c>
      <c r="X40" s="29">
        <f t="shared" si="20"/>
        <v>2448767.2976844735</v>
      </c>
      <c r="Y40" s="35">
        <f t="shared" si="28"/>
        <v>25.913729640589061</v>
      </c>
      <c r="Z40" s="36">
        <f t="shared" si="29"/>
        <v>8.0505281513171667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15349</v>
      </c>
      <c r="E41">
        <v>78</v>
      </c>
      <c r="F41" s="3">
        <f t="shared" si="21"/>
        <v>5.0817642843181965E-3</v>
      </c>
      <c r="G41" s="2">
        <v>0.5</v>
      </c>
      <c r="H41" s="3">
        <f t="shared" si="22"/>
        <v>2.5090066906845086E-2</v>
      </c>
      <c r="I41" s="3">
        <f t="shared" si="23"/>
        <v>0.97490993309315488</v>
      </c>
      <c r="J41" s="5">
        <f t="shared" si="30"/>
        <v>92315.881705385254</v>
      </c>
      <c r="K41" s="5">
        <f t="shared" si="24"/>
        <v>2316.2116485525121</v>
      </c>
      <c r="L41" s="5">
        <f t="shared" si="25"/>
        <v>455788.87940554495</v>
      </c>
      <c r="M41" s="5">
        <f t="shared" si="16"/>
        <v>2742485.3354688105</v>
      </c>
      <c r="N41" s="33">
        <f t="shared" si="26"/>
        <v>29.707622185975691</v>
      </c>
      <c r="O41" s="4"/>
      <c r="Q41" s="27" t="s">
        <v>58</v>
      </c>
      <c r="R41" s="29">
        <f t="shared" si="17"/>
        <v>92315.881705385254</v>
      </c>
      <c r="S41" s="29">
        <f t="shared" si="18"/>
        <v>455788.87940554495</v>
      </c>
      <c r="T41" s="35">
        <f t="shared" si="19"/>
        <v>29.707622185975691</v>
      </c>
      <c r="U41" s="42">
        <v>0.86473435856680392</v>
      </c>
      <c r="V41" s="43">
        <f t="shared" si="31"/>
        <v>0.13526564143319608</v>
      </c>
      <c r="W41" s="29">
        <f t="shared" si="27"/>
        <v>394136.30427463626</v>
      </c>
      <c r="X41" s="29">
        <f t="shared" si="20"/>
        <v>2030438.4342236556</v>
      </c>
      <c r="Y41" s="35">
        <f t="shared" si="28"/>
        <v>21.994465055357963</v>
      </c>
      <c r="Z41" s="36">
        <f t="shared" si="29"/>
        <v>7.7131571306177271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12839</v>
      </c>
      <c r="E42">
        <v>102</v>
      </c>
      <c r="F42" s="3">
        <f t="shared" si="21"/>
        <v>7.9445439675987235E-3</v>
      </c>
      <c r="G42" s="2">
        <v>0.5</v>
      </c>
      <c r="H42" s="3">
        <f t="shared" si="22"/>
        <v>3.894913700931725E-2</v>
      </c>
      <c r="I42" s="3">
        <f t="shared" si="23"/>
        <v>0.96105086299068276</v>
      </c>
      <c r="J42" s="5">
        <f t="shared" si="30"/>
        <v>89999.670056832736</v>
      </c>
      <c r="K42" s="5">
        <f t="shared" si="24"/>
        <v>3505.4094798369256</v>
      </c>
      <c r="L42" s="5">
        <f t="shared" si="25"/>
        <v>441234.82658457139</v>
      </c>
      <c r="M42" s="5">
        <f t="shared" si="16"/>
        <v>2286696.4560632654</v>
      </c>
      <c r="N42" s="33">
        <f t="shared" si="26"/>
        <v>25.407831546707548</v>
      </c>
      <c r="O42" s="4"/>
      <c r="Q42" s="27" t="s">
        <v>60</v>
      </c>
      <c r="R42" s="29">
        <f t="shared" si="17"/>
        <v>89999.670056832736</v>
      </c>
      <c r="S42" s="29">
        <f t="shared" si="18"/>
        <v>441234.82658457139</v>
      </c>
      <c r="T42" s="35">
        <f t="shared" si="19"/>
        <v>25.407831546707548</v>
      </c>
      <c r="U42" s="42">
        <v>0.81758889711164551</v>
      </c>
      <c r="V42" s="43">
        <f t="shared" si="31"/>
        <v>0.18241110288835449</v>
      </c>
      <c r="W42" s="29">
        <f t="shared" si="27"/>
        <v>360748.69523452787</v>
      </c>
      <c r="X42" s="29">
        <f t="shared" si="20"/>
        <v>1636302.1299490193</v>
      </c>
      <c r="Y42" s="35">
        <f t="shared" si="28"/>
        <v>18.181201430135598</v>
      </c>
      <c r="Z42" s="36">
        <f t="shared" si="29"/>
        <v>7.2266301165719504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9869</v>
      </c>
      <c r="E43">
        <v>126</v>
      </c>
      <c r="F43" s="3">
        <f t="shared" si="21"/>
        <v>1.2767250987942041E-2</v>
      </c>
      <c r="G43" s="2">
        <v>0.5</v>
      </c>
      <c r="H43" s="3">
        <f t="shared" si="22"/>
        <v>6.186174391201886E-2</v>
      </c>
      <c r="I43" s="3">
        <f t="shared" si="23"/>
        <v>0.93813825608798118</v>
      </c>
      <c r="J43" s="5">
        <f t="shared" si="30"/>
        <v>86494.260576995817</v>
      </c>
      <c r="K43" s="5">
        <f t="shared" si="24"/>
        <v>5350.6857976735437</v>
      </c>
      <c r="L43" s="5">
        <f t="shared" si="25"/>
        <v>419094.58839079528</v>
      </c>
      <c r="M43" s="5">
        <f t="shared" si="16"/>
        <v>1845461.6294786939</v>
      </c>
      <c r="N43" s="33">
        <f t="shared" si="26"/>
        <v>21.336232221280085</v>
      </c>
      <c r="O43" s="4"/>
      <c r="Q43" s="27" t="s">
        <v>62</v>
      </c>
      <c r="R43" s="29">
        <f t="shared" si="17"/>
        <v>86494.260576995817</v>
      </c>
      <c r="S43" s="29">
        <f t="shared" si="18"/>
        <v>419094.58839079528</v>
      </c>
      <c r="T43" s="35">
        <f t="shared" si="19"/>
        <v>21.336232221280085</v>
      </c>
      <c r="U43" s="42">
        <v>0.77888026534586052</v>
      </c>
      <c r="V43" s="43">
        <f t="shared" si="31"/>
        <v>0.22111973465413948</v>
      </c>
      <c r="W43" s="29">
        <f t="shared" si="27"/>
        <v>326424.50421083684</v>
      </c>
      <c r="X43" s="29">
        <f t="shared" si="20"/>
        <v>1275553.4347144915</v>
      </c>
      <c r="Y43" s="35">
        <f t="shared" si="28"/>
        <v>14.747260988248048</v>
      </c>
      <c r="Z43" s="36">
        <f t="shared" si="29"/>
        <v>6.5889712330320371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7471</v>
      </c>
      <c r="E44">
        <v>166</v>
      </c>
      <c r="F44" s="3">
        <f t="shared" si="21"/>
        <v>2.2219247757997589E-2</v>
      </c>
      <c r="G44" s="2">
        <v>0.5</v>
      </c>
      <c r="H44" s="3">
        <f t="shared" si="22"/>
        <v>0.10524980978950037</v>
      </c>
      <c r="I44" s="3">
        <f t="shared" si="23"/>
        <v>0.89475019021049962</v>
      </c>
      <c r="J44" s="5">
        <f t="shared" si="30"/>
        <v>81143.574779322284</v>
      </c>
      <c r="K44" s="5">
        <f t="shared" si="24"/>
        <v>8540.3458111637701</v>
      </c>
      <c r="L44" s="5">
        <f t="shared" si="25"/>
        <v>384367.00936870195</v>
      </c>
      <c r="M44" s="5">
        <f t="shared" si="16"/>
        <v>1426367.0410878987</v>
      </c>
      <c r="N44" s="33">
        <f t="shared" si="26"/>
        <v>17.578311591115384</v>
      </c>
      <c r="O44" s="4"/>
      <c r="Q44" s="27" t="s">
        <v>64</v>
      </c>
      <c r="R44" s="29">
        <f t="shared" si="17"/>
        <v>81143.574779322284</v>
      </c>
      <c r="S44" s="29">
        <f t="shared" si="18"/>
        <v>384367.00936870195</v>
      </c>
      <c r="T44" s="35">
        <f t="shared" si="19"/>
        <v>17.578311591115384</v>
      </c>
      <c r="U44" s="42">
        <v>0.71980976748499381</v>
      </c>
      <c r="V44" s="43">
        <f t="shared" si="31"/>
        <v>0.28019023251500619</v>
      </c>
      <c r="W44" s="29">
        <f t="shared" si="27"/>
        <v>276671.12764258782</v>
      </c>
      <c r="X44" s="29">
        <f t="shared" si="20"/>
        <v>949128.93050365453</v>
      </c>
      <c r="Y44" s="35">
        <f t="shared" si="28"/>
        <v>11.696908018717458</v>
      </c>
      <c r="Z44" s="36">
        <f t="shared" si="29"/>
        <v>5.8814035723979252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4524</v>
      </c>
      <c r="E45">
        <v>173</v>
      </c>
      <c r="F45" s="3">
        <f t="shared" si="21"/>
        <v>3.8240495137046859E-2</v>
      </c>
      <c r="G45" s="2">
        <v>0.5</v>
      </c>
      <c r="H45" s="3">
        <f t="shared" si="22"/>
        <v>0.1745183092908302</v>
      </c>
      <c r="I45" s="3">
        <f t="shared" si="23"/>
        <v>0.82548169070916977</v>
      </c>
      <c r="J45" s="5">
        <f t="shared" si="30"/>
        <v>72603.22896815851</v>
      </c>
      <c r="K45" s="5">
        <f t="shared" si="24"/>
        <v>12670.59276857805</v>
      </c>
      <c r="L45" s="5">
        <f t="shared" si="25"/>
        <v>331339.66291934741</v>
      </c>
      <c r="M45" s="5">
        <f t="shared" si="16"/>
        <v>1042000.0317191967</v>
      </c>
      <c r="N45" s="33">
        <f t="shared" si="26"/>
        <v>14.351979196079352</v>
      </c>
      <c r="O45" s="4"/>
      <c r="Q45" s="27" t="s">
        <v>66</v>
      </c>
      <c r="R45" s="29">
        <f t="shared" si="17"/>
        <v>72603.22896815851</v>
      </c>
      <c r="S45" s="29">
        <f t="shared" si="18"/>
        <v>331339.66291934741</v>
      </c>
      <c r="T45" s="35">
        <f t="shared" si="19"/>
        <v>14.351979196079352</v>
      </c>
      <c r="U45" s="42">
        <v>0.68480776711742686</v>
      </c>
      <c r="V45" s="43">
        <f t="shared" si="31"/>
        <v>0.31519223288257314</v>
      </c>
      <c r="W45" s="29">
        <f t="shared" si="27"/>
        <v>226903.97472123918</v>
      </c>
      <c r="X45" s="29">
        <f t="shared" si="20"/>
        <v>672457.80286106677</v>
      </c>
      <c r="Y45" s="35">
        <f t="shared" si="28"/>
        <v>9.2620922294790162</v>
      </c>
      <c r="Z45" s="36">
        <f t="shared" si="29"/>
        <v>5.0898869666003357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2678</v>
      </c>
      <c r="E46">
        <v>153</v>
      </c>
      <c r="F46" s="3">
        <f t="shared" si="21"/>
        <v>5.7132188200149363E-2</v>
      </c>
      <c r="G46" s="2">
        <v>0.5</v>
      </c>
      <c r="H46" s="3">
        <f t="shared" si="22"/>
        <v>0.2499591570004901</v>
      </c>
      <c r="I46" s="3">
        <f t="shared" si="23"/>
        <v>0.7500408429995099</v>
      </c>
      <c r="J46" s="5">
        <f t="shared" si="30"/>
        <v>59932.636199580455</v>
      </c>
      <c r="K46" s="5">
        <f t="shared" si="24"/>
        <v>14980.711221264188</v>
      </c>
      <c r="L46" s="5">
        <f t="shared" si="25"/>
        <v>262211.40294474177</v>
      </c>
      <c r="M46" s="5">
        <f>L46+M47</f>
        <v>710660.3687998493</v>
      </c>
      <c r="N46" s="33">
        <f t="shared" si="26"/>
        <v>11.85765242218436</v>
      </c>
      <c r="O46" s="4"/>
      <c r="Q46" s="27" t="s">
        <v>68</v>
      </c>
      <c r="R46" s="29">
        <f t="shared" si="17"/>
        <v>59932.636199580455</v>
      </c>
      <c r="S46" s="29">
        <f t="shared" si="18"/>
        <v>262211.40294474177</v>
      </c>
      <c r="T46" s="35">
        <f t="shared" si="19"/>
        <v>11.85765242218436</v>
      </c>
      <c r="U46" s="42">
        <v>0.65629805890441617</v>
      </c>
      <c r="V46" s="43">
        <f t="shared" si="31"/>
        <v>0.34370194109558383</v>
      </c>
      <c r="W46" s="29">
        <f t="shared" si="27"/>
        <v>172088.83477523774</v>
      </c>
      <c r="X46" s="29">
        <f>X47+W46</f>
        <v>445553.82813982759</v>
      </c>
      <c r="Y46" s="35">
        <f t="shared" si="28"/>
        <v>7.4342437842396558</v>
      </c>
      <c r="Z46" s="36">
        <f t="shared" si="29"/>
        <v>4.4234086379447044</v>
      </c>
    </row>
    <row r="47" spans="1:26" s="2" customFormat="1" x14ac:dyDescent="0.25">
      <c r="A47" s="12">
        <v>19</v>
      </c>
      <c r="B47" s="13" t="s">
        <v>69</v>
      </c>
      <c r="C47" s="12"/>
      <c r="D47">
        <v>2095</v>
      </c>
      <c r="E47">
        <v>210</v>
      </c>
      <c r="F47" s="17">
        <f t="shared" si="21"/>
        <v>0.10023866348448687</v>
      </c>
      <c r="G47" s="12"/>
      <c r="H47" s="17">
        <v>1</v>
      </c>
      <c r="I47" s="17">
        <f t="shared" si="23"/>
        <v>0</v>
      </c>
      <c r="J47" s="21">
        <f t="shared" si="30"/>
        <v>44951.924978316267</v>
      </c>
      <c r="K47" s="21">
        <f t="shared" si="24"/>
        <v>44951.924978316267</v>
      </c>
      <c r="L47" s="21">
        <f>K47/F47</f>
        <v>448448.96585510753</v>
      </c>
      <c r="M47" s="21">
        <f>L47</f>
        <v>448448.96585510753</v>
      </c>
      <c r="N47" s="34">
        <f t="shared" si="26"/>
        <v>9.9761904761904763</v>
      </c>
      <c r="O47" s="4"/>
      <c r="Q47" s="30" t="s">
        <v>69</v>
      </c>
      <c r="R47" s="31">
        <f t="shared" si="17"/>
        <v>44951.924978316267</v>
      </c>
      <c r="S47" s="31">
        <f t="shared" si="18"/>
        <v>448448.96585510753</v>
      </c>
      <c r="T47" s="38">
        <f t="shared" si="19"/>
        <v>9.9761904761904763</v>
      </c>
      <c r="U47" s="44">
        <v>0.6098018151143324</v>
      </c>
      <c r="V47" s="45">
        <f t="shared" si="31"/>
        <v>0.3901981848856676</v>
      </c>
      <c r="W47" s="31">
        <f t="shared" si="27"/>
        <v>273464.99336458987</v>
      </c>
      <c r="X47" s="31">
        <f>W47</f>
        <v>273464.99336458987</v>
      </c>
      <c r="Y47" s="38">
        <f t="shared" si="28"/>
        <v>6.0834990603072692</v>
      </c>
      <c r="Z47" s="37">
        <f t="shared" si="29"/>
        <v>3.8926914158832071</v>
      </c>
    </row>
    <row r="48" spans="1:26" s="2" customFormat="1" ht="13.2" x14ac:dyDescent="0.25">
      <c r="B48" s="2" t="s">
        <v>70</v>
      </c>
      <c r="D48" s="25">
        <f>SUM(D29:D47)</f>
        <v>206914</v>
      </c>
      <c r="E48" s="25">
        <f>SUM(E29:E47)</f>
        <v>1254</v>
      </c>
    </row>
    <row r="51" spans="1:26" s="2" customFormat="1" ht="18" thickBot="1" x14ac:dyDescent="0.35">
      <c r="B51" s="62" t="s">
        <v>89</v>
      </c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Q51" s="63" t="s">
        <v>92</v>
      </c>
      <c r="R51" s="64"/>
      <c r="S51" s="64"/>
      <c r="T51" s="64"/>
      <c r="U51" s="64"/>
      <c r="V51" s="64"/>
      <c r="W51" s="64"/>
      <c r="X51" s="64"/>
      <c r="Y51" s="64"/>
      <c r="Z51" s="65"/>
    </row>
    <row r="52" spans="1:26" s="9" customFormat="1" ht="14.25" customHeight="1" x14ac:dyDescent="0.35">
      <c r="A52" s="7"/>
      <c r="B52" s="59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0" t="s">
        <v>14</v>
      </c>
      <c r="S52" s="70"/>
      <c r="T52" s="70"/>
      <c r="U52" s="67" t="s">
        <v>15</v>
      </c>
      <c r="V52" s="71" t="s">
        <v>16</v>
      </c>
      <c r="W52" s="72" t="s">
        <v>17</v>
      </c>
      <c r="X52" s="72" t="s">
        <v>18</v>
      </c>
      <c r="Y52" s="73" t="s">
        <v>19</v>
      </c>
      <c r="Z52" s="73" t="s">
        <v>20</v>
      </c>
    </row>
    <row r="53" spans="1:26" s="10" customFormat="1" ht="35.549999999999997" customHeight="1" thickBot="1" x14ac:dyDescent="0.35">
      <c r="B53" s="60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7"/>
      <c r="V53" s="71"/>
      <c r="W53" s="72"/>
      <c r="X53" s="72"/>
      <c r="Y53" s="73"/>
      <c r="Z53" s="73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2958</v>
      </c>
      <c r="E54" s="49">
        <f>E4+E29</f>
        <v>19</v>
      </c>
      <c r="F54" s="3">
        <f>E54/D54</f>
        <v>6.4232589587559161E-3</v>
      </c>
      <c r="G54" s="2">
        <v>0.3</v>
      </c>
      <c r="H54" s="18">
        <f>C54*F54/(1+(1-G54)*C54*F54)</f>
        <v>6.3945074546494802E-3</v>
      </c>
      <c r="I54" s="18">
        <f>1-H54</f>
        <v>0.99360549254535047</v>
      </c>
      <c r="J54" s="19">
        <v>100000</v>
      </c>
      <c r="K54" s="20">
        <f>J54*H54</f>
        <v>639.450745464948</v>
      </c>
      <c r="L54" s="20">
        <f>C54*(J55+G54*K54)</f>
        <v>99552.384478174528</v>
      </c>
      <c r="M54" s="5">
        <f t="shared" ref="M54:M70" si="32">L54+M55</f>
        <v>7683656.4435000448</v>
      </c>
      <c r="N54" s="32">
        <f>M54/J54</f>
        <v>76.836564435000454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99552.384478174528</v>
      </c>
      <c r="T54" s="35">
        <f t="shared" ref="T54:T72" si="35">N54</f>
        <v>76.836564435000454</v>
      </c>
      <c r="U54" s="42">
        <v>0.96170886472285344</v>
      </c>
      <c r="V54" s="43">
        <f>1-U54</f>
        <v>3.829113527714656E-2</v>
      </c>
      <c r="W54" s="29">
        <f>S54*U54</f>
        <v>95740.410656958236</v>
      </c>
      <c r="X54" s="29">
        <f t="shared" ref="X54:X70" si="36">X55+W54</f>
        <v>6766676.8266840149</v>
      </c>
      <c r="Y54" s="40">
        <f>X54/R54</f>
        <v>67.666768266840151</v>
      </c>
      <c r="Z54" s="36">
        <f>T54-Y54</f>
        <v>9.1697961681603033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15322</v>
      </c>
      <c r="E55" s="49">
        <f t="shared" si="37"/>
        <v>7</v>
      </c>
      <c r="F55" s="3">
        <f t="shared" ref="F55:F72" si="38">E55/D55</f>
        <v>4.5685941783057043E-4</v>
      </c>
      <c r="G55" s="2">
        <v>0.4</v>
      </c>
      <c r="H55" s="3">
        <f t="shared" ref="H55:H71" si="39">C55*F55/(1+(1-G55)*C55*F55)</f>
        <v>1.8254361488512791E-3</v>
      </c>
      <c r="I55" s="3">
        <f t="shared" ref="I55:I72" si="40">1-H55</f>
        <v>0.99817456385114867</v>
      </c>
      <c r="J55" s="5">
        <f>I54*J54</f>
        <v>99360.549254535043</v>
      </c>
      <c r="K55" s="5">
        <f t="shared" ref="K55:K72" si="41">J55*H55</f>
        <v>181.37633837894629</v>
      </c>
      <c r="L55" s="5">
        <f t="shared" ref="L55:L71" si="42">C55*(J56+G55*K55)</f>
        <v>397006.89380603068</v>
      </c>
      <c r="M55" s="5">
        <f t="shared" si="32"/>
        <v>7584104.0590218706</v>
      </c>
      <c r="N55" s="33">
        <f t="shared" ref="N55:N72" si="43">M55/J55</f>
        <v>76.329127766729954</v>
      </c>
      <c r="O55" s="4"/>
      <c r="Q55" s="27" t="s">
        <v>36</v>
      </c>
      <c r="R55" s="29">
        <f t="shared" si="33"/>
        <v>99360.549254535043</v>
      </c>
      <c r="S55" s="29">
        <f t="shared" si="34"/>
        <v>397006.89380603068</v>
      </c>
      <c r="T55" s="35">
        <f t="shared" si="35"/>
        <v>76.329127766729954</v>
      </c>
      <c r="U55" s="42">
        <v>0.96170886472285344</v>
      </c>
      <c r="V55" s="43">
        <f>1-U55</f>
        <v>3.829113527714656E-2</v>
      </c>
      <c r="W55" s="29">
        <f t="shared" ref="W55:W72" si="44">S55*U55</f>
        <v>381805.04912934423</v>
      </c>
      <c r="X55" s="29">
        <f t="shared" si="36"/>
        <v>6670936.416027057</v>
      </c>
      <c r="Y55" s="35">
        <f t="shared" ref="Y55:Y72" si="45">X55/R55</f>
        <v>67.138682969011271</v>
      </c>
      <c r="Z55" s="36">
        <f t="shared" ref="Z55:Z72" si="46">T55-Y55</f>
        <v>9.1904447977186834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22853</v>
      </c>
      <c r="E56" s="49">
        <f t="shared" si="37"/>
        <v>7</v>
      </c>
      <c r="F56" s="3">
        <f t="shared" si="38"/>
        <v>3.0630551787511485E-4</v>
      </c>
      <c r="G56" s="2">
        <v>0.5</v>
      </c>
      <c r="H56" s="3">
        <f t="shared" si="39"/>
        <v>1.5303556983887541E-3</v>
      </c>
      <c r="I56" s="3">
        <f t="shared" si="40"/>
        <v>0.99846964430161123</v>
      </c>
      <c r="J56" s="5">
        <f t="shared" ref="J56:J72" si="47">I55*J55</f>
        <v>99179.172916156094</v>
      </c>
      <c r="K56" s="5">
        <f t="shared" si="41"/>
        <v>151.77941243372305</v>
      </c>
      <c r="L56" s="5">
        <f t="shared" si="42"/>
        <v>495516.41604969616</v>
      </c>
      <c r="M56" s="5">
        <f t="shared" si="32"/>
        <v>7187097.1652158396</v>
      </c>
      <c r="N56" s="33">
        <f t="shared" si="43"/>
        <v>72.46579048699725</v>
      </c>
      <c r="O56" s="4"/>
      <c r="Q56" s="27" t="s">
        <v>38</v>
      </c>
      <c r="R56" s="29">
        <f t="shared" si="33"/>
        <v>99179.172916156094</v>
      </c>
      <c r="S56" s="29">
        <f t="shared" si="34"/>
        <v>495516.41604969616</v>
      </c>
      <c r="T56" s="35">
        <f t="shared" si="35"/>
        <v>72.46579048699725</v>
      </c>
      <c r="U56" s="42">
        <v>0.96170886472285344</v>
      </c>
      <c r="V56" s="43">
        <f>1-U56</f>
        <v>3.829113527714656E-2</v>
      </c>
      <c r="W56" s="29">
        <f t="shared" si="44"/>
        <v>476542.52993069042</v>
      </c>
      <c r="X56" s="29">
        <f t="shared" si="36"/>
        <v>6289131.3668977125</v>
      </c>
      <c r="Y56" s="35">
        <f t="shared" si="45"/>
        <v>63.411815021026712</v>
      </c>
      <c r="Z56" s="36">
        <f t="shared" si="46"/>
        <v>9.053975465970538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23036</v>
      </c>
      <c r="E57" s="49">
        <f t="shared" si="37"/>
        <v>8</v>
      </c>
      <c r="F57" s="3">
        <f t="shared" si="38"/>
        <v>3.4728251432540369E-4</v>
      </c>
      <c r="G57" s="2">
        <v>0.5</v>
      </c>
      <c r="H57" s="3">
        <f t="shared" si="39"/>
        <v>1.7349063150589867E-3</v>
      </c>
      <c r="I57" s="3">
        <f t="shared" si="40"/>
        <v>0.99826509368494099</v>
      </c>
      <c r="J57" s="5">
        <f t="shared" si="47"/>
        <v>99027.393503722371</v>
      </c>
      <c r="K57" s="5">
        <f t="shared" si="41"/>
        <v>171.80325035343921</v>
      </c>
      <c r="L57" s="5">
        <f t="shared" si="42"/>
        <v>494707.45939272817</v>
      </c>
      <c r="M57" s="5">
        <f t="shared" si="32"/>
        <v>6691580.7491661431</v>
      </c>
      <c r="N57" s="33">
        <f t="shared" si="43"/>
        <v>67.573027143389481</v>
      </c>
      <c r="O57" s="4"/>
      <c r="Q57" s="27" t="s">
        <v>40</v>
      </c>
      <c r="R57" s="29">
        <f t="shared" si="33"/>
        <v>99027.393503722371</v>
      </c>
      <c r="S57" s="29">
        <f t="shared" si="34"/>
        <v>494707.45939272817</v>
      </c>
      <c r="T57" s="35">
        <f t="shared" si="35"/>
        <v>67.573027143389481</v>
      </c>
      <c r="U57" s="42">
        <v>0.96170886472285344</v>
      </c>
      <c r="V57" s="43">
        <f>1-U57</f>
        <v>3.829113527714656E-2</v>
      </c>
      <c r="W57" s="29">
        <f t="shared" si="44"/>
        <v>475764.54914250772</v>
      </c>
      <c r="X57" s="29">
        <f t="shared" si="36"/>
        <v>5812588.8369670222</v>
      </c>
      <c r="Y57" s="35">
        <f t="shared" si="45"/>
        <v>58.696777036230195</v>
      </c>
      <c r="Z57" s="36">
        <f t="shared" si="46"/>
        <v>8.8762501071592865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24354</v>
      </c>
      <c r="E58" s="49">
        <f t="shared" si="37"/>
        <v>10</v>
      </c>
      <c r="F58" s="3">
        <f t="shared" si="38"/>
        <v>4.106101667077277E-4</v>
      </c>
      <c r="G58" s="2">
        <v>0.5</v>
      </c>
      <c r="H58" s="3">
        <f t="shared" si="39"/>
        <v>2.0509454858689854E-3</v>
      </c>
      <c r="I58" s="3">
        <f t="shared" si="40"/>
        <v>0.99794905451413096</v>
      </c>
      <c r="J58" s="5">
        <f t="shared" si="47"/>
        <v>98855.590253368922</v>
      </c>
      <c r="K58" s="5">
        <f t="shared" si="41"/>
        <v>202.74742658306107</v>
      </c>
      <c r="L58" s="5">
        <f t="shared" si="42"/>
        <v>493771.08270038688</v>
      </c>
      <c r="M58" s="5">
        <f t="shared" si="32"/>
        <v>6196873.2897734148</v>
      </c>
      <c r="N58" s="33">
        <f t="shared" si="43"/>
        <v>62.686118952814915</v>
      </c>
      <c r="O58" s="4"/>
      <c r="Q58" s="27" t="s">
        <v>42</v>
      </c>
      <c r="R58" s="29">
        <f t="shared" si="33"/>
        <v>98855.590253368922</v>
      </c>
      <c r="S58" s="29">
        <f t="shared" si="34"/>
        <v>493771.08270038688</v>
      </c>
      <c r="T58" s="35">
        <f t="shared" si="35"/>
        <v>62.686118952814915</v>
      </c>
      <c r="U58" s="42">
        <v>0.96170886472285344</v>
      </c>
      <c r="V58" s="43">
        <f>1-U58</f>
        <v>3.829113527714656E-2</v>
      </c>
      <c r="W58" s="29">
        <f t="shared" si="44"/>
        <v>474864.02737676323</v>
      </c>
      <c r="X58" s="29">
        <f t="shared" si="36"/>
        <v>5336824.2878245143</v>
      </c>
      <c r="Y58" s="35">
        <f t="shared" si="45"/>
        <v>53.986064664083472</v>
      </c>
      <c r="Z58" s="36">
        <f t="shared" si="46"/>
        <v>8.7000542887314438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27565</v>
      </c>
      <c r="E59" s="49">
        <f t="shared" si="37"/>
        <v>30</v>
      </c>
      <c r="F59" s="3">
        <f t="shared" si="38"/>
        <v>1.0883366588064574E-3</v>
      </c>
      <c r="G59" s="2">
        <v>0.5</v>
      </c>
      <c r="H59" s="3">
        <f t="shared" si="39"/>
        <v>5.4269175108538348E-3</v>
      </c>
      <c r="I59" s="3">
        <f t="shared" si="40"/>
        <v>0.99457308248914611</v>
      </c>
      <c r="J59" s="5">
        <f t="shared" si="47"/>
        <v>98652.842826785854</v>
      </c>
      <c r="K59" s="5">
        <f t="shared" si="41"/>
        <v>535.38084023219528</v>
      </c>
      <c r="L59" s="5">
        <f t="shared" si="42"/>
        <v>491925.76203334873</v>
      </c>
      <c r="M59" s="5">
        <f t="shared" si="32"/>
        <v>5703102.2070730282</v>
      </c>
      <c r="N59" s="33">
        <f t="shared" si="43"/>
        <v>57.809811087618684</v>
      </c>
      <c r="O59" s="4"/>
      <c r="Q59" s="27" t="s">
        <v>44</v>
      </c>
      <c r="R59" s="29">
        <f t="shared" si="33"/>
        <v>98652.842826785854</v>
      </c>
      <c r="S59" s="29">
        <f t="shared" si="34"/>
        <v>491925.76203334873</v>
      </c>
      <c r="T59" s="35">
        <f t="shared" si="35"/>
        <v>57.809811087618684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473769.61307354667</v>
      </c>
      <c r="X59" s="29">
        <f t="shared" si="36"/>
        <v>4861960.2604477508</v>
      </c>
      <c r="Y59" s="35">
        <f t="shared" si="45"/>
        <v>49.283529203353574</v>
      </c>
      <c r="Z59" s="36">
        <f t="shared" si="46"/>
        <v>8.52628188426511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30047</v>
      </c>
      <c r="E60" s="49">
        <f t="shared" si="37"/>
        <v>51</v>
      </c>
      <c r="F60" s="3">
        <f t="shared" si="38"/>
        <v>1.6973408326954437E-3</v>
      </c>
      <c r="G60" s="2">
        <v>0.5</v>
      </c>
      <c r="H60" s="3">
        <f t="shared" si="39"/>
        <v>8.4508442559114473E-3</v>
      </c>
      <c r="I60" s="3">
        <f t="shared" si="40"/>
        <v>0.99154915574408853</v>
      </c>
      <c r="J60" s="5">
        <f t="shared" si="47"/>
        <v>98117.461986553652</v>
      </c>
      <c r="K60" s="5">
        <f t="shared" si="41"/>
        <v>829.17539003367676</v>
      </c>
      <c r="L60" s="5">
        <f t="shared" si="42"/>
        <v>488514.37145768403</v>
      </c>
      <c r="M60" s="5">
        <f t="shared" si="32"/>
        <v>5211176.4450396793</v>
      </c>
      <c r="N60" s="33">
        <f t="shared" si="43"/>
        <v>53.111610711596235</v>
      </c>
      <c r="O60" s="4"/>
      <c r="Q60" s="27" t="s">
        <v>46</v>
      </c>
      <c r="R60" s="29">
        <f t="shared" si="33"/>
        <v>98117.461986553652</v>
      </c>
      <c r="S60" s="29">
        <f t="shared" si="34"/>
        <v>488514.37145768403</v>
      </c>
      <c r="T60" s="35">
        <f t="shared" si="35"/>
        <v>53.111610711596235</v>
      </c>
      <c r="U60" s="42">
        <v>0.95736753435116873</v>
      </c>
      <c r="V60" s="43">
        <f t="shared" si="48"/>
        <v>4.2632465648831275E-2</v>
      </c>
      <c r="W60" s="29">
        <f t="shared" si="44"/>
        <v>467687.79929755389</v>
      </c>
      <c r="X60" s="29">
        <f t="shared" si="36"/>
        <v>4388190.6473742044</v>
      </c>
      <c r="Y60" s="35">
        <f t="shared" si="45"/>
        <v>44.723849950129946</v>
      </c>
      <c r="Z60" s="36">
        <f t="shared" si="46"/>
        <v>8.3877607614662892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27915</v>
      </c>
      <c r="E61" s="49">
        <f t="shared" si="37"/>
        <v>71</v>
      </c>
      <c r="F61" s="3">
        <f t="shared" si="38"/>
        <v>2.5434354289808345E-3</v>
      </c>
      <c r="G61" s="2">
        <v>0.5</v>
      </c>
      <c r="H61" s="3">
        <f t="shared" si="39"/>
        <v>1.2636824775295895E-2</v>
      </c>
      <c r="I61" s="3">
        <f t="shared" si="40"/>
        <v>0.98736317522470407</v>
      </c>
      <c r="J61" s="5">
        <f t="shared" si="47"/>
        <v>97288.286596519974</v>
      </c>
      <c r="K61" s="5">
        <f t="shared" si="41"/>
        <v>1229.4150304089912</v>
      </c>
      <c r="L61" s="5">
        <f t="shared" si="42"/>
        <v>483367.89540657739</v>
      </c>
      <c r="M61" s="5">
        <f t="shared" si="32"/>
        <v>4722662.0735819954</v>
      </c>
      <c r="N61" s="33">
        <f t="shared" si="43"/>
        <v>48.542966875016653</v>
      </c>
      <c r="O61" s="4"/>
      <c r="Q61" s="27" t="s">
        <v>48</v>
      </c>
      <c r="R61" s="29">
        <f t="shared" si="33"/>
        <v>97288.286596519974</v>
      </c>
      <c r="S61" s="29">
        <f t="shared" si="34"/>
        <v>483367.89540657739</v>
      </c>
      <c r="T61" s="35">
        <f t="shared" si="35"/>
        <v>48.542966875016653</v>
      </c>
      <c r="U61" s="42">
        <v>0.95681081085376496</v>
      </c>
      <c r="V61" s="43">
        <f t="shared" si="48"/>
        <v>4.3189189146235041E-2</v>
      </c>
      <c r="W61" s="29">
        <f t="shared" si="44"/>
        <v>462491.62794464518</v>
      </c>
      <c r="X61" s="29">
        <f t="shared" si="36"/>
        <v>3920502.8480766504</v>
      </c>
      <c r="Y61" s="35">
        <f t="shared" si="45"/>
        <v>40.297789027121048</v>
      </c>
      <c r="Z61" s="36">
        <f t="shared" si="46"/>
        <v>8.2451778478956044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29041</v>
      </c>
      <c r="E62" s="49">
        <f t="shared" si="37"/>
        <v>85</v>
      </c>
      <c r="F62" s="3">
        <f t="shared" si="38"/>
        <v>2.9268964567335837E-3</v>
      </c>
      <c r="G62" s="2">
        <v>0.5</v>
      </c>
      <c r="H62" s="3">
        <f t="shared" si="39"/>
        <v>1.4528176115678467E-2</v>
      </c>
      <c r="I62" s="3">
        <f t="shared" si="40"/>
        <v>0.98547182388432153</v>
      </c>
      <c r="J62" s="5">
        <f t="shared" si="47"/>
        <v>96058.871566110975</v>
      </c>
      <c r="K62" s="5">
        <f t="shared" si="41"/>
        <v>1395.5602035857989</v>
      </c>
      <c r="L62" s="5">
        <f t="shared" si="42"/>
        <v>476805.45732159039</v>
      </c>
      <c r="M62" s="5">
        <f t="shared" si="32"/>
        <v>4239294.1781754177</v>
      </c>
      <c r="N62" s="33">
        <f t="shared" si="43"/>
        <v>44.132250452867247</v>
      </c>
      <c r="O62" s="4"/>
      <c r="Q62" s="27" t="s">
        <v>50</v>
      </c>
      <c r="R62" s="29">
        <f t="shared" si="33"/>
        <v>96058.871566110975</v>
      </c>
      <c r="S62" s="29">
        <f t="shared" si="34"/>
        <v>476805.45732159039</v>
      </c>
      <c r="T62" s="35">
        <f t="shared" si="35"/>
        <v>44.132250452867247</v>
      </c>
      <c r="U62" s="42">
        <v>0.94800928093814252</v>
      </c>
      <c r="V62" s="43">
        <f t="shared" si="48"/>
        <v>5.1990719061857482E-2</v>
      </c>
      <c r="W62" s="29">
        <f t="shared" si="44"/>
        <v>452015.99874282314</v>
      </c>
      <c r="X62" s="29">
        <f t="shared" si="36"/>
        <v>3458011.2201320054</v>
      </c>
      <c r="Y62" s="35">
        <f t="shared" si="45"/>
        <v>35.998874062892618</v>
      </c>
      <c r="Z62" s="36">
        <f t="shared" si="46"/>
        <v>8.1333763899746288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32057</v>
      </c>
      <c r="E63" s="49">
        <f t="shared" si="37"/>
        <v>160</v>
      </c>
      <c r="F63" s="3">
        <f t="shared" si="38"/>
        <v>4.9911095860498489E-3</v>
      </c>
      <c r="G63" s="2">
        <v>0.5</v>
      </c>
      <c r="H63" s="3">
        <f t="shared" si="39"/>
        <v>2.4647995809840711E-2</v>
      </c>
      <c r="I63" s="3">
        <f t="shared" si="40"/>
        <v>0.97535200419015933</v>
      </c>
      <c r="J63" s="5">
        <f t="shared" si="47"/>
        <v>94663.311362525172</v>
      </c>
      <c r="K63" s="5">
        <f t="shared" si="41"/>
        <v>2333.2609018091671</v>
      </c>
      <c r="L63" s="5">
        <f t="shared" si="42"/>
        <v>467483.40455810301</v>
      </c>
      <c r="M63" s="5">
        <f t="shared" si="32"/>
        <v>3762488.7208538274</v>
      </c>
      <c r="N63" s="33">
        <f t="shared" si="43"/>
        <v>39.74600789576121</v>
      </c>
      <c r="O63" s="4"/>
      <c r="Q63" s="27" t="s">
        <v>52</v>
      </c>
      <c r="R63" s="29">
        <f t="shared" si="33"/>
        <v>94663.311362525172</v>
      </c>
      <c r="S63" s="29">
        <f t="shared" si="34"/>
        <v>467483.40455810301</v>
      </c>
      <c r="T63" s="35">
        <f t="shared" si="35"/>
        <v>39.74600789576121</v>
      </c>
      <c r="U63" s="42">
        <v>0.94216194080535964</v>
      </c>
      <c r="V63" s="43">
        <f t="shared" si="48"/>
        <v>5.7838059194640357E-2</v>
      </c>
      <c r="W63" s="29">
        <f t="shared" si="44"/>
        <v>440445.07173275942</v>
      </c>
      <c r="X63" s="29">
        <f t="shared" si="36"/>
        <v>3005995.2213891824</v>
      </c>
      <c r="Y63" s="35">
        <f t="shared" si="45"/>
        <v>31.754596137856851</v>
      </c>
      <c r="Z63" s="36">
        <f t="shared" si="46"/>
        <v>7.9914117579043591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33438</v>
      </c>
      <c r="E64" s="49">
        <f t="shared" si="37"/>
        <v>204</v>
      </c>
      <c r="F64" s="3">
        <f t="shared" si="38"/>
        <v>6.1008433518751123E-3</v>
      </c>
      <c r="G64" s="2">
        <v>0.5</v>
      </c>
      <c r="H64" s="3">
        <f t="shared" si="39"/>
        <v>3.0045952633439382E-2</v>
      </c>
      <c r="I64" s="3">
        <f t="shared" si="40"/>
        <v>0.96995404736656066</v>
      </c>
      <c r="J64" s="5">
        <f t="shared" si="47"/>
        <v>92330.050460716011</v>
      </c>
      <c r="K64" s="5">
        <f t="shared" si="41"/>
        <v>2774.1443227857412</v>
      </c>
      <c r="L64" s="5">
        <f t="shared" si="42"/>
        <v>454714.89149661572</v>
      </c>
      <c r="M64" s="5">
        <f t="shared" si="32"/>
        <v>3295005.3162957244</v>
      </c>
      <c r="N64" s="33">
        <f t="shared" si="43"/>
        <v>35.687246999801673</v>
      </c>
      <c r="O64" s="4"/>
      <c r="Q64" s="27" t="s">
        <v>54</v>
      </c>
      <c r="R64" s="29">
        <f t="shared" si="33"/>
        <v>92330.050460716011</v>
      </c>
      <c r="S64" s="29">
        <f t="shared" si="34"/>
        <v>454714.89149661572</v>
      </c>
      <c r="T64" s="35">
        <f t="shared" si="35"/>
        <v>35.687246999801673</v>
      </c>
      <c r="U64" s="42">
        <v>0.92489605986448908</v>
      </c>
      <c r="V64" s="43">
        <f t="shared" si="48"/>
        <v>7.5103940135510916E-2</v>
      </c>
      <c r="W64" s="29">
        <f t="shared" si="44"/>
        <v>420564.01150692854</v>
      </c>
      <c r="X64" s="29">
        <f t="shared" si="36"/>
        <v>2565550.1496564229</v>
      </c>
      <c r="Y64" s="35">
        <f t="shared" si="45"/>
        <v>27.786729638450662</v>
      </c>
      <c r="Z64" s="36">
        <f t="shared" si="46"/>
        <v>7.9005173613510102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32722</v>
      </c>
      <c r="E65" s="49">
        <f t="shared" si="37"/>
        <v>251</v>
      </c>
      <c r="F65" s="3">
        <f t="shared" si="38"/>
        <v>7.6706802762667317E-3</v>
      </c>
      <c r="G65" s="2">
        <v>0.5</v>
      </c>
      <c r="H65" s="3">
        <f t="shared" si="39"/>
        <v>3.7631748601928063E-2</v>
      </c>
      <c r="I65" s="3">
        <f t="shared" si="40"/>
        <v>0.96236825139807192</v>
      </c>
      <c r="J65" s="5">
        <f t="shared" si="47"/>
        <v>89555.906137930273</v>
      </c>
      <c r="K65" s="5">
        <f t="shared" si="41"/>
        <v>3370.1453456004583</v>
      </c>
      <c r="L65" s="5">
        <f t="shared" si="42"/>
        <v>439354.16732565023</v>
      </c>
      <c r="M65" s="5">
        <f t="shared" si="32"/>
        <v>2840290.4247991084</v>
      </c>
      <c r="N65" s="33">
        <f t="shared" si="43"/>
        <v>31.715277610218266</v>
      </c>
      <c r="O65" s="4"/>
      <c r="Q65" s="27" t="s">
        <v>56</v>
      </c>
      <c r="R65" s="29">
        <f t="shared" si="33"/>
        <v>89555.906137930273</v>
      </c>
      <c r="S65" s="29">
        <f t="shared" si="34"/>
        <v>439354.16732565023</v>
      </c>
      <c r="T65" s="35">
        <f t="shared" si="35"/>
        <v>31.715277610218266</v>
      </c>
      <c r="U65" s="42">
        <v>0.89970667843387275</v>
      </c>
      <c r="V65" s="43">
        <f t="shared" si="48"/>
        <v>0.10029332156612725</v>
      </c>
      <c r="W65" s="29">
        <f t="shared" si="44"/>
        <v>395289.8785406407</v>
      </c>
      <c r="X65" s="29">
        <f t="shared" si="36"/>
        <v>2144986.1381494943</v>
      </c>
      <c r="Y65" s="35">
        <f t="shared" si="45"/>
        <v>23.951364356091446</v>
      </c>
      <c r="Z65" s="36">
        <f t="shared" si="46"/>
        <v>7.7639132541268197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28315</v>
      </c>
      <c r="E66" s="49">
        <f t="shared" si="37"/>
        <v>245</v>
      </c>
      <c r="F66" s="3">
        <f t="shared" si="38"/>
        <v>8.65265760197775E-3</v>
      </c>
      <c r="G66" s="2">
        <v>0.5</v>
      </c>
      <c r="H66" s="3">
        <f t="shared" si="39"/>
        <v>4.2347247428917122E-2</v>
      </c>
      <c r="I66" s="3">
        <f t="shared" si="40"/>
        <v>0.95765275257108284</v>
      </c>
      <c r="J66" s="5">
        <f t="shared" si="47"/>
        <v>86185.760792329806</v>
      </c>
      <c r="K66" s="5">
        <f t="shared" si="41"/>
        <v>3649.7297371222544</v>
      </c>
      <c r="L66" s="5">
        <f t="shared" si="42"/>
        <v>421804.47961884341</v>
      </c>
      <c r="M66" s="5">
        <f t="shared" si="32"/>
        <v>2400936.2574734581</v>
      </c>
      <c r="N66" s="33">
        <f t="shared" si="43"/>
        <v>27.857690590661143</v>
      </c>
      <c r="O66" s="4"/>
      <c r="Q66" s="27" t="s">
        <v>58</v>
      </c>
      <c r="R66" s="29">
        <f t="shared" si="33"/>
        <v>86185.760792329806</v>
      </c>
      <c r="S66" s="29">
        <f t="shared" si="34"/>
        <v>421804.47961884341</v>
      </c>
      <c r="T66" s="35">
        <f t="shared" si="35"/>
        <v>27.857690590661143</v>
      </c>
      <c r="U66" s="42">
        <v>0.86438699185239576</v>
      </c>
      <c r="V66" s="43">
        <f t="shared" si="48"/>
        <v>0.13561300814760424</v>
      </c>
      <c r="W66" s="29">
        <f t="shared" si="44"/>
        <v>364602.30528759724</v>
      </c>
      <c r="X66" s="29">
        <f t="shared" si="36"/>
        <v>1749696.2596088536</v>
      </c>
      <c r="Y66" s="35">
        <f t="shared" si="45"/>
        <v>20.301454016573114</v>
      </c>
      <c r="Z66" s="36">
        <f t="shared" si="46"/>
        <v>7.5562365740880288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23552</v>
      </c>
      <c r="E67" s="49">
        <f t="shared" si="37"/>
        <v>304</v>
      </c>
      <c r="F67" s="3">
        <f t="shared" si="38"/>
        <v>1.2907608695652174E-2</v>
      </c>
      <c r="G67" s="2">
        <v>0.5</v>
      </c>
      <c r="H67" s="3">
        <f t="shared" si="39"/>
        <v>6.252056597564988E-2</v>
      </c>
      <c r="I67" s="3">
        <f t="shared" si="40"/>
        <v>0.93747943402435008</v>
      </c>
      <c r="J67" s="5">
        <f t="shared" si="47"/>
        <v>82536.031055207553</v>
      </c>
      <c r="K67" s="5">
        <f t="shared" si="41"/>
        <v>5160.1993749553912</v>
      </c>
      <c r="L67" s="5">
        <f t="shared" si="42"/>
        <v>399779.65683864924</v>
      </c>
      <c r="M67" s="5">
        <f t="shared" si="32"/>
        <v>1979131.7778546147</v>
      </c>
      <c r="N67" s="33">
        <f t="shared" si="43"/>
        <v>23.979003503703645</v>
      </c>
      <c r="O67" s="4"/>
      <c r="Q67" s="27" t="s">
        <v>60</v>
      </c>
      <c r="R67" s="29">
        <f t="shared" si="33"/>
        <v>82536.031055207553</v>
      </c>
      <c r="S67" s="29">
        <f t="shared" si="34"/>
        <v>399779.65683864924</v>
      </c>
      <c r="T67" s="35">
        <f t="shared" si="35"/>
        <v>23.979003503703645</v>
      </c>
      <c r="U67" s="42">
        <v>0.82345390469096191</v>
      </c>
      <c r="V67" s="43">
        <f t="shared" si="48"/>
        <v>0.17654609530903809</v>
      </c>
      <c r="W67" s="29">
        <f t="shared" si="44"/>
        <v>329200.11943979852</v>
      </c>
      <c r="X67" s="29">
        <f t="shared" si="36"/>
        <v>1385093.9543212564</v>
      </c>
      <c r="Y67" s="35">
        <f t="shared" si="45"/>
        <v>16.781688392488615</v>
      </c>
      <c r="Z67" s="36">
        <f t="shared" si="46"/>
        <v>7.1973151112150298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17782</v>
      </c>
      <c r="E68" s="49">
        <f t="shared" si="37"/>
        <v>329</v>
      </c>
      <c r="F68" s="3">
        <f t="shared" si="38"/>
        <v>1.8501855809245304E-2</v>
      </c>
      <c r="G68" s="2">
        <v>0.5</v>
      </c>
      <c r="H68" s="3">
        <f t="shared" si="39"/>
        <v>8.841946840818081E-2</v>
      </c>
      <c r="I68" s="3">
        <f t="shared" si="40"/>
        <v>0.91158053159181918</v>
      </c>
      <c r="J68" s="5">
        <f t="shared" si="47"/>
        <v>77375.831680252159</v>
      </c>
      <c r="K68" s="5">
        <f t="shared" si="41"/>
        <v>6841.5299048087718</v>
      </c>
      <c r="L68" s="5">
        <f t="shared" si="42"/>
        <v>369775.33363923884</v>
      </c>
      <c r="M68" s="5">
        <f t="shared" si="32"/>
        <v>1579352.1210159655</v>
      </c>
      <c r="N68" s="33">
        <f t="shared" si="43"/>
        <v>20.411439679801816</v>
      </c>
      <c r="O68" s="4"/>
      <c r="Q68" s="27" t="s">
        <v>62</v>
      </c>
      <c r="R68" s="29">
        <f t="shared" si="33"/>
        <v>77375.831680252159</v>
      </c>
      <c r="S68" s="29">
        <f t="shared" si="34"/>
        <v>369775.33363923884</v>
      </c>
      <c r="T68" s="35">
        <f t="shared" si="35"/>
        <v>20.411439679801816</v>
      </c>
      <c r="U68" s="42">
        <v>0.7557222850963411</v>
      </c>
      <c r="V68" s="43">
        <f t="shared" si="48"/>
        <v>0.2442777149036589</v>
      </c>
      <c r="W68" s="29">
        <f t="shared" si="44"/>
        <v>279447.46011010749</v>
      </c>
      <c r="X68" s="29">
        <f t="shared" si="36"/>
        <v>1055893.834881458</v>
      </c>
      <c r="Y68" s="35">
        <f t="shared" si="45"/>
        <v>13.646300297550701</v>
      </c>
      <c r="Z68" s="36">
        <f t="shared" si="46"/>
        <v>6.7651393822511157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13355</v>
      </c>
      <c r="E69" s="49">
        <f t="shared" si="37"/>
        <v>346</v>
      </c>
      <c r="F69" s="3">
        <f t="shared" si="38"/>
        <v>2.5907899663047549E-2</v>
      </c>
      <c r="G69" s="2">
        <v>0.5</v>
      </c>
      <c r="H69" s="3">
        <f t="shared" si="39"/>
        <v>0.12165963431786218</v>
      </c>
      <c r="I69" s="3">
        <f t="shared" si="40"/>
        <v>0.8783403656821378</v>
      </c>
      <c r="J69" s="5">
        <f t="shared" si="47"/>
        <v>70534.301775443382</v>
      </c>
      <c r="K69" s="5">
        <f t="shared" si="41"/>
        <v>8581.1773608661788</v>
      </c>
      <c r="L69" s="5">
        <f t="shared" si="42"/>
        <v>331218.56547505141</v>
      </c>
      <c r="M69" s="5">
        <f t="shared" si="32"/>
        <v>1209576.7873767265</v>
      </c>
      <c r="N69" s="33">
        <f t="shared" si="43"/>
        <v>17.148773815435177</v>
      </c>
      <c r="O69" s="4"/>
      <c r="Q69" s="27" t="s">
        <v>64</v>
      </c>
      <c r="R69" s="29">
        <f t="shared" si="33"/>
        <v>70534.301775443382</v>
      </c>
      <c r="S69" s="29">
        <f t="shared" si="34"/>
        <v>331218.56547505141</v>
      </c>
      <c r="T69" s="35">
        <f t="shared" si="35"/>
        <v>17.148773815435177</v>
      </c>
      <c r="U69" s="42">
        <v>0.69850988448397933</v>
      </c>
      <c r="V69" s="43">
        <f t="shared" si="48"/>
        <v>0.30149011551602067</v>
      </c>
      <c r="W69" s="29">
        <f t="shared" si="44"/>
        <v>231359.44190892749</v>
      </c>
      <c r="X69" s="29">
        <f t="shared" si="36"/>
        <v>776446.37477135041</v>
      </c>
      <c r="Y69" s="35">
        <f t="shared" si="45"/>
        <v>11.008067780174317</v>
      </c>
      <c r="Z69" s="36">
        <f t="shared" si="46"/>
        <v>6.1407060352608607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8055</v>
      </c>
      <c r="E70" s="49">
        <f t="shared" si="37"/>
        <v>347</v>
      </c>
      <c r="F70" s="3">
        <f t="shared" si="38"/>
        <v>4.3078833022967104E-2</v>
      </c>
      <c r="G70" s="2">
        <v>0.5</v>
      </c>
      <c r="H70" s="3">
        <f t="shared" si="39"/>
        <v>0.19445222751471003</v>
      </c>
      <c r="I70" s="3">
        <f t="shared" si="40"/>
        <v>0.80554777248528997</v>
      </c>
      <c r="J70" s="5">
        <f t="shared" si="47"/>
        <v>61953.1244145772</v>
      </c>
      <c r="K70" s="5">
        <f t="shared" si="41"/>
        <v>12046.923043910503</v>
      </c>
      <c r="L70" s="5">
        <f t="shared" si="42"/>
        <v>279648.31446310977</v>
      </c>
      <c r="M70" s="5">
        <f t="shared" si="32"/>
        <v>878358.22190167499</v>
      </c>
      <c r="N70" s="33">
        <f t="shared" si="43"/>
        <v>14.177787322296897</v>
      </c>
      <c r="O70" s="4"/>
      <c r="Q70" s="27" t="s">
        <v>66</v>
      </c>
      <c r="R70" s="29">
        <f t="shared" si="33"/>
        <v>61953.1244145772</v>
      </c>
      <c r="S70" s="29">
        <f t="shared" si="34"/>
        <v>279648.31446310977</v>
      </c>
      <c r="T70" s="35">
        <f t="shared" si="35"/>
        <v>14.177787322296897</v>
      </c>
      <c r="U70" s="42">
        <v>0.67065690345363116</v>
      </c>
      <c r="V70" s="43">
        <f t="shared" si="48"/>
        <v>0.32934309654636884</v>
      </c>
      <c r="W70" s="29">
        <f t="shared" si="44"/>
        <v>187548.0726338565</v>
      </c>
      <c r="X70" s="29">
        <f t="shared" si="36"/>
        <v>545086.93286242289</v>
      </c>
      <c r="Y70" s="35">
        <f t="shared" si="45"/>
        <v>8.7983768052570923</v>
      </c>
      <c r="Z70" s="36">
        <f t="shared" si="46"/>
        <v>5.3794105170398048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4580</v>
      </c>
      <c r="E71" s="49">
        <f t="shared" si="49"/>
        <v>296</v>
      </c>
      <c r="F71" s="3">
        <f t="shared" si="38"/>
        <v>6.4628820960698691E-2</v>
      </c>
      <c r="G71" s="2">
        <v>0.5</v>
      </c>
      <c r="H71" s="3">
        <f t="shared" si="39"/>
        <v>0.2781954887218045</v>
      </c>
      <c r="I71" s="3">
        <f t="shared" si="40"/>
        <v>0.72180451127819545</v>
      </c>
      <c r="J71" s="5">
        <f t="shared" si="47"/>
        <v>49906.201370666698</v>
      </c>
      <c r="K71" s="5">
        <f t="shared" si="41"/>
        <v>13883.680080561411</v>
      </c>
      <c r="L71" s="5">
        <f t="shared" si="42"/>
        <v>214821.80665192995</v>
      </c>
      <c r="M71" s="5">
        <f>L71+M72</f>
        <v>598709.90743856516</v>
      </c>
      <c r="N71" s="33">
        <f t="shared" si="43"/>
        <v>11.996703635922652</v>
      </c>
      <c r="O71" s="4"/>
      <c r="Q71" s="27" t="s">
        <v>68</v>
      </c>
      <c r="R71" s="29">
        <f t="shared" si="33"/>
        <v>49906.201370666698</v>
      </c>
      <c r="S71" s="29">
        <f t="shared" si="34"/>
        <v>214821.80665192995</v>
      </c>
      <c r="T71" s="35">
        <f t="shared" si="35"/>
        <v>11.996703635922652</v>
      </c>
      <c r="U71" s="42">
        <v>0.63527807449444496</v>
      </c>
      <c r="V71" s="43">
        <f t="shared" si="48"/>
        <v>0.36472192550555504</v>
      </c>
      <c r="W71" s="29">
        <f t="shared" si="44"/>
        <v>136471.58368925599</v>
      </c>
      <c r="X71" s="29">
        <f>X72+W71</f>
        <v>357538.86022856645</v>
      </c>
      <c r="Y71" s="35">
        <f t="shared" si="45"/>
        <v>7.1642170794172406</v>
      </c>
      <c r="Z71" s="36">
        <f t="shared" si="46"/>
        <v>4.8324865565054109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3634</v>
      </c>
      <c r="E72" s="50">
        <f t="shared" si="49"/>
        <v>341</v>
      </c>
      <c r="F72" s="17">
        <f t="shared" si="38"/>
        <v>9.383599339570721E-2</v>
      </c>
      <c r="G72" s="12"/>
      <c r="H72" s="17">
        <v>1</v>
      </c>
      <c r="I72" s="17">
        <f t="shared" si="40"/>
        <v>0</v>
      </c>
      <c r="J72" s="21">
        <f t="shared" si="47"/>
        <v>36022.521290105287</v>
      </c>
      <c r="K72" s="21">
        <f t="shared" si="41"/>
        <v>36022.521290105287</v>
      </c>
      <c r="L72" s="21">
        <f>K72/F72</f>
        <v>383888.10078663524</v>
      </c>
      <c r="M72" s="21">
        <f>L72</f>
        <v>383888.10078663524</v>
      </c>
      <c r="N72" s="34">
        <f t="shared" si="43"/>
        <v>10.656891495601174</v>
      </c>
      <c r="O72" s="4"/>
      <c r="Q72" s="30" t="s">
        <v>69</v>
      </c>
      <c r="R72" s="31">
        <f t="shared" si="33"/>
        <v>36022.521290105287</v>
      </c>
      <c r="S72" s="31">
        <f t="shared" si="34"/>
        <v>383888.10078663524</v>
      </c>
      <c r="T72" s="38">
        <f t="shared" si="35"/>
        <v>10.656891495601174</v>
      </c>
      <c r="U72" s="44">
        <v>0.57586384179742911</v>
      </c>
      <c r="V72" s="45">
        <f t="shared" si="48"/>
        <v>0.42413615820257089</v>
      </c>
      <c r="W72" s="31">
        <f t="shared" si="44"/>
        <v>221067.27653931043</v>
      </c>
      <c r="X72" s="31">
        <f>W72</f>
        <v>221067.27653931043</v>
      </c>
      <c r="Y72" s="38">
        <f t="shared" si="45"/>
        <v>6.1369184782752413</v>
      </c>
      <c r="Z72" s="37">
        <f t="shared" si="46"/>
        <v>4.5199730173259329</v>
      </c>
    </row>
    <row r="73" spans="1:26" s="2" customFormat="1" ht="13.2" x14ac:dyDescent="0.25">
      <c r="B73" s="2" t="s">
        <v>70</v>
      </c>
      <c r="D73" s="25">
        <f>SUM(D54:D72)</f>
        <v>400581</v>
      </c>
      <c r="E73" s="25">
        <f>SUM(E54:E72)</f>
        <v>3111</v>
      </c>
    </row>
    <row r="77" spans="1:26" x14ac:dyDescent="0.25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x14ac:dyDescent="0.25">
      <c r="C78" s="53" t="s">
        <v>84</v>
      </c>
      <c r="D78" s="51">
        <v>0</v>
      </c>
      <c r="E78" s="52">
        <f>$N$4</f>
        <v>72.668018944069814</v>
      </c>
      <c r="F78" s="52">
        <f>$Y$4</f>
        <v>65.628676023395599</v>
      </c>
      <c r="G78" s="52">
        <f>E78-F78</f>
        <v>7.0393429206742155</v>
      </c>
    </row>
    <row r="79" spans="1:26" x14ac:dyDescent="0.25">
      <c r="C79" s="53" t="s">
        <v>85</v>
      </c>
      <c r="D79" s="51">
        <v>0</v>
      </c>
      <c r="E79" s="52">
        <f>$N$29</f>
        <v>81.11444361041417</v>
      </c>
      <c r="F79" s="52">
        <f>$Y$29</f>
        <v>71.211751587386317</v>
      </c>
      <c r="G79" s="52">
        <f t="shared" ref="G79:G80" si="50">E79-F79</f>
        <v>9.9026920230278535</v>
      </c>
    </row>
    <row r="80" spans="1:26" x14ac:dyDescent="0.25">
      <c r="C80" s="53" t="s">
        <v>86</v>
      </c>
      <c r="D80" s="51">
        <v>0</v>
      </c>
      <c r="E80" s="52">
        <f>$N$54</f>
        <v>76.836564435000454</v>
      </c>
      <c r="F80" s="52">
        <f>$Y$54</f>
        <v>67.666768266840151</v>
      </c>
      <c r="G80" s="52">
        <f t="shared" si="50"/>
        <v>9.1697961681603033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ECD38-AD32-D242-9CED-69894580B79A}">
  <dimension ref="A1:Z80"/>
  <sheetViews>
    <sheetView topLeftCell="A51" workbookViewId="0">
      <selection activeCell="A20" sqref="A1:XFD1048576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58" t="s">
        <v>87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Q1" s="63" t="s">
        <v>90</v>
      </c>
      <c r="R1" s="64"/>
      <c r="S1" s="64"/>
      <c r="T1" s="64"/>
      <c r="U1" s="64"/>
      <c r="V1" s="64"/>
      <c r="W1" s="64"/>
      <c r="X1" s="64"/>
      <c r="Y1" s="64"/>
      <c r="Z1" s="65"/>
    </row>
    <row r="2" spans="1:26" s="9" customFormat="1" ht="35.549999999999997" customHeight="1" x14ac:dyDescent="0.25">
      <c r="A2" s="7"/>
      <c r="B2" s="59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6" t="s">
        <v>14</v>
      </c>
      <c r="S2" s="66"/>
      <c r="T2" s="66"/>
      <c r="U2" s="67" t="s">
        <v>15</v>
      </c>
      <c r="V2" s="67" t="s">
        <v>16</v>
      </c>
      <c r="W2" s="68" t="s">
        <v>17</v>
      </c>
      <c r="X2" s="68" t="s">
        <v>18</v>
      </c>
      <c r="Y2" s="69" t="s">
        <v>19</v>
      </c>
      <c r="Z2" s="69" t="s">
        <v>20</v>
      </c>
    </row>
    <row r="3" spans="1:26" s="10" customFormat="1" ht="23.25" customHeight="1" thickBot="1" x14ac:dyDescent="0.35">
      <c r="B3" s="60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7"/>
      <c r="V3" s="67"/>
      <c r="W3" s="68"/>
      <c r="X3" s="68"/>
      <c r="Y3" s="69"/>
      <c r="Z3" s="69"/>
    </row>
    <row r="4" spans="1:26" s="2" customFormat="1" x14ac:dyDescent="0.25">
      <c r="A4" s="2">
        <v>1</v>
      </c>
      <c r="B4" s="1">
        <v>0</v>
      </c>
      <c r="C4" s="1">
        <v>1</v>
      </c>
      <c r="D4">
        <v>1417</v>
      </c>
      <c r="E4">
        <v>13</v>
      </c>
      <c r="F4" s="3">
        <f>E4/D4</f>
        <v>9.1743119266055051E-3</v>
      </c>
      <c r="G4" s="2">
        <v>0.3</v>
      </c>
      <c r="H4" s="18">
        <f>C4*F4/(1+(1-G4)*C4*F4)</f>
        <v>9.1157702825888798E-3</v>
      </c>
      <c r="I4" s="18">
        <f>1-H4</f>
        <v>0.99088422971741108</v>
      </c>
      <c r="J4" s="41">
        <v>100000</v>
      </c>
      <c r="K4" s="20">
        <f>J4*H4</f>
        <v>911.57702825888794</v>
      </c>
      <c r="L4" s="20">
        <f>C4*(J5+G4*K4)</f>
        <v>99361.896080218779</v>
      </c>
      <c r="M4" s="5">
        <f t="shared" ref="M4:M20" si="0">L4+M5</f>
        <v>7146098.276263806</v>
      </c>
      <c r="N4" s="32">
        <f>M4/J4</f>
        <v>71.460982762638054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99361.896080218779</v>
      </c>
      <c r="T4" s="35">
        <f t="shared" ref="T4:T22" si="3">N4</f>
        <v>71.460982762638054</v>
      </c>
      <c r="U4" s="42">
        <v>0.96680194174873568</v>
      </c>
      <c r="V4" s="43">
        <f>1-U4</f>
        <v>3.3198058251264317E-2</v>
      </c>
      <c r="W4" s="29">
        <f>S4*U4</f>
        <v>96063.274066191603</v>
      </c>
      <c r="X4" s="29">
        <f t="shared" ref="X4:X20" si="4">X5+W4</f>
        <v>6459601.9944418408</v>
      </c>
      <c r="Y4" s="40">
        <f>X4/R4</f>
        <v>64.596019944418401</v>
      </c>
      <c r="Z4" s="36">
        <f>T4-Y4</f>
        <v>6.8649628182196523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7140</v>
      </c>
      <c r="E5">
        <v>5</v>
      </c>
      <c r="F5" s="3">
        <f t="shared" ref="F5:F22" si="5">E5/D5</f>
        <v>7.0028011204481793E-4</v>
      </c>
      <c r="G5" s="2">
        <v>0.4</v>
      </c>
      <c r="H5" s="3">
        <f t="shared" ref="H5:H21" si="6">C5*F5/(1+(1-G5)*C5*F5)</f>
        <v>2.7964205816554811E-3</v>
      </c>
      <c r="I5" s="3">
        <f t="shared" ref="I5:I22" si="7">1-H5</f>
        <v>0.99720357941834448</v>
      </c>
      <c r="J5" s="5">
        <f>I4*J4</f>
        <v>99088.422971741107</v>
      </c>
      <c r="K5" s="5">
        <f t="shared" ref="K5:K22" si="8">J5*H5</f>
        <v>277.09290540196059</v>
      </c>
      <c r="L5" s="5">
        <f t="shared" ref="L5:L21" si="9">C5*(J6+G5*K5)</f>
        <v>395688.66891399969</v>
      </c>
      <c r="M5" s="5">
        <f t="shared" si="0"/>
        <v>7046736.3801835869</v>
      </c>
      <c r="N5" s="33">
        <f t="shared" ref="N5:N22" si="10">M5/J5</f>
        <v>71.115637617860116</v>
      </c>
      <c r="O5" s="4"/>
      <c r="Q5" s="27" t="s">
        <v>36</v>
      </c>
      <c r="R5" s="29">
        <f t="shared" si="1"/>
        <v>99088.422971741107</v>
      </c>
      <c r="S5" s="29">
        <f t="shared" si="2"/>
        <v>395688.66891399969</v>
      </c>
      <c r="T5" s="35">
        <f t="shared" si="3"/>
        <v>71.115637617860116</v>
      </c>
      <c r="U5" s="42">
        <v>0.96680194174873568</v>
      </c>
      <c r="V5" s="43">
        <f>1-U5</f>
        <v>3.3198058251264317E-2</v>
      </c>
      <c r="W5" s="29">
        <f t="shared" ref="W5:W22" si="11">S5*U5</f>
        <v>382552.57343402749</v>
      </c>
      <c r="X5" s="29">
        <f t="shared" si="4"/>
        <v>6363538.7203756496</v>
      </c>
      <c r="Y5" s="35">
        <f t="shared" ref="Y5:Y22" si="12">X5/R5</f>
        <v>64.220809349145242</v>
      </c>
      <c r="Z5" s="36">
        <f t="shared" ref="Z5:Z22" si="13">T5-Y5</f>
        <v>6.8948282687148748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11519</v>
      </c>
      <c r="E6">
        <v>6</v>
      </c>
      <c r="F6" s="3">
        <f t="shared" si="5"/>
        <v>5.2087854848511151E-4</v>
      </c>
      <c r="G6" s="2">
        <v>0.5</v>
      </c>
      <c r="H6" s="3">
        <f t="shared" si="6"/>
        <v>2.6010057222125883E-3</v>
      </c>
      <c r="I6" s="3">
        <f t="shared" si="7"/>
        <v>0.99739899427778744</v>
      </c>
      <c r="J6" s="5">
        <f t="shared" ref="J6:J22" si="14">I5*J5</f>
        <v>98811.330066339142</v>
      </c>
      <c r="K6" s="5">
        <f t="shared" si="8"/>
        <v>257.00883492198489</v>
      </c>
      <c r="L6" s="5">
        <f t="shared" si="9"/>
        <v>493414.12824439071</v>
      </c>
      <c r="M6" s="5">
        <f t="shared" si="0"/>
        <v>6651047.7112695873</v>
      </c>
      <c r="N6" s="33">
        <f t="shared" si="10"/>
        <v>67.310577712133423</v>
      </c>
      <c r="O6" s="4"/>
      <c r="Q6" s="27" t="s">
        <v>38</v>
      </c>
      <c r="R6" s="29">
        <f t="shared" si="1"/>
        <v>98811.330066339142</v>
      </c>
      <c r="S6" s="29">
        <f t="shared" si="2"/>
        <v>493414.12824439071</v>
      </c>
      <c r="T6" s="35">
        <f t="shared" si="3"/>
        <v>67.310577712133423</v>
      </c>
      <c r="U6" s="42">
        <v>0.96680194174873568</v>
      </c>
      <c r="V6" s="43">
        <f>1-U6</f>
        <v>3.3198058251264317E-2</v>
      </c>
      <c r="W6" s="29">
        <f t="shared" si="11"/>
        <v>477033.73727293662</v>
      </c>
      <c r="X6" s="29">
        <f t="shared" si="4"/>
        <v>5980986.1469416218</v>
      </c>
      <c r="Y6" s="35">
        <f t="shared" si="12"/>
        <v>60.529355721921327</v>
      </c>
      <c r="Z6" s="36">
        <f t="shared" si="13"/>
        <v>6.7812219902120958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11593</v>
      </c>
      <c r="E7">
        <v>13</v>
      </c>
      <c r="F7" s="3">
        <f t="shared" si="5"/>
        <v>1.1213663417579574E-3</v>
      </c>
      <c r="G7" s="2">
        <v>0.5</v>
      </c>
      <c r="H7" s="3">
        <f t="shared" si="6"/>
        <v>5.5911573695755024E-3</v>
      </c>
      <c r="I7" s="3">
        <f t="shared" si="7"/>
        <v>0.99440884263042451</v>
      </c>
      <c r="J7" s="5">
        <f t="shared" si="14"/>
        <v>98554.321231417154</v>
      </c>
      <c r="K7" s="5">
        <f t="shared" si="8"/>
        <v>551.03271945654944</v>
      </c>
      <c r="L7" s="5">
        <f t="shared" si="9"/>
        <v>491394.02435844444</v>
      </c>
      <c r="M7" s="5">
        <f t="shared" si="0"/>
        <v>6157633.5830251966</v>
      </c>
      <c r="N7" s="33">
        <f t="shared" si="10"/>
        <v>62.479589997544075</v>
      </c>
      <c r="O7" s="4"/>
      <c r="Q7" s="27" t="s">
        <v>40</v>
      </c>
      <c r="R7" s="29">
        <f t="shared" si="1"/>
        <v>98554.321231417154</v>
      </c>
      <c r="S7" s="29">
        <f t="shared" si="2"/>
        <v>491394.02435844444</v>
      </c>
      <c r="T7" s="35">
        <f t="shared" si="3"/>
        <v>62.479589997544075</v>
      </c>
      <c r="U7" s="42">
        <v>0.96680194174873568</v>
      </c>
      <c r="V7" s="43">
        <f>1-U7</f>
        <v>3.3198058251264317E-2</v>
      </c>
      <c r="W7" s="29">
        <f t="shared" si="11"/>
        <v>475080.69691346958</v>
      </c>
      <c r="X7" s="29">
        <f t="shared" si="4"/>
        <v>5503952.4096686849</v>
      </c>
      <c r="Y7" s="35">
        <f t="shared" si="12"/>
        <v>55.846890739014441</v>
      </c>
      <c r="Z7" s="36">
        <f t="shared" si="13"/>
        <v>6.6326992585296338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12006</v>
      </c>
      <c r="E8">
        <v>22</v>
      </c>
      <c r="F8" s="3">
        <f t="shared" si="5"/>
        <v>1.8324171247709479E-3</v>
      </c>
      <c r="G8" s="2">
        <v>0.5</v>
      </c>
      <c r="H8" s="3">
        <f t="shared" si="6"/>
        <v>9.1203051156620515E-3</v>
      </c>
      <c r="I8" s="3">
        <f t="shared" si="7"/>
        <v>0.99087969488433791</v>
      </c>
      <c r="J8" s="5">
        <f t="shared" si="14"/>
        <v>98003.288511960607</v>
      </c>
      <c r="K8" s="5">
        <f t="shared" si="8"/>
        <v>893.81989356733834</v>
      </c>
      <c r="L8" s="5">
        <f t="shared" si="9"/>
        <v>487781.89282588463</v>
      </c>
      <c r="M8" s="5">
        <f t="shared" si="0"/>
        <v>5666239.5586667517</v>
      </c>
      <c r="N8" s="33">
        <f t="shared" si="10"/>
        <v>57.816830891090227</v>
      </c>
      <c r="O8" s="4"/>
      <c r="Q8" s="27" t="s">
        <v>42</v>
      </c>
      <c r="R8" s="29">
        <f t="shared" si="1"/>
        <v>98003.288511960607</v>
      </c>
      <c r="S8" s="29">
        <f t="shared" si="2"/>
        <v>487781.89282588463</v>
      </c>
      <c r="T8" s="35">
        <f t="shared" si="3"/>
        <v>57.816830891090227</v>
      </c>
      <c r="U8" s="42">
        <v>0.96680194174873568</v>
      </c>
      <c r="V8" s="43">
        <f>1-U8</f>
        <v>3.3198058251264317E-2</v>
      </c>
      <c r="W8" s="29">
        <f t="shared" si="11"/>
        <v>471588.48113393894</v>
      </c>
      <c r="X8" s="29">
        <f t="shared" si="4"/>
        <v>5028871.7127552154</v>
      </c>
      <c r="Y8" s="35">
        <f t="shared" si="12"/>
        <v>51.313295595601133</v>
      </c>
      <c r="Z8" s="36">
        <f t="shared" si="13"/>
        <v>6.5035352954890939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13601</v>
      </c>
      <c r="E9">
        <v>31</v>
      </c>
      <c r="F9" s="3">
        <f t="shared" si="5"/>
        <v>2.2792441732225571E-3</v>
      </c>
      <c r="G9" s="2">
        <v>0.5</v>
      </c>
      <c r="H9" s="3">
        <f t="shared" si="6"/>
        <v>1.1331651862411814E-2</v>
      </c>
      <c r="I9" s="3">
        <f t="shared" si="7"/>
        <v>0.98866834813758819</v>
      </c>
      <c r="J9" s="5">
        <f t="shared" si="14"/>
        <v>97109.468618393264</v>
      </c>
      <c r="K9" s="5">
        <f t="shared" si="8"/>
        <v>1100.4106909274376</v>
      </c>
      <c r="L9" s="5">
        <f t="shared" si="9"/>
        <v>482796.3163646477</v>
      </c>
      <c r="M9" s="5">
        <f t="shared" si="0"/>
        <v>5178457.665840867</v>
      </c>
      <c r="N9" s="33">
        <f t="shared" si="10"/>
        <v>53.325980870005793</v>
      </c>
      <c r="O9" s="4"/>
      <c r="Q9" s="27" t="s">
        <v>44</v>
      </c>
      <c r="R9" s="29">
        <f t="shared" si="1"/>
        <v>97109.468618393264</v>
      </c>
      <c r="S9" s="29">
        <f t="shared" si="2"/>
        <v>482796.3163646477</v>
      </c>
      <c r="T9" s="35">
        <f t="shared" si="3"/>
        <v>53.325980870005793</v>
      </c>
      <c r="U9" s="42">
        <v>0.9555940589531835</v>
      </c>
      <c r="V9" s="43">
        <f t="shared" ref="V9:V22" si="15">1-U9</f>
        <v>4.4405941046816499E-2</v>
      </c>
      <c r="W9" s="29">
        <f t="shared" si="11"/>
        <v>461357.29160253902</v>
      </c>
      <c r="X9" s="29">
        <f t="shared" si="4"/>
        <v>4557283.2316212766</v>
      </c>
      <c r="Y9" s="35">
        <f t="shared" si="12"/>
        <v>46.929339604666445</v>
      </c>
      <c r="Z9" s="36">
        <f t="shared" si="13"/>
        <v>6.3966412653393476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15291</v>
      </c>
      <c r="E10">
        <v>31</v>
      </c>
      <c r="F10" s="3">
        <f t="shared" si="5"/>
        <v>2.0273363416388724E-3</v>
      </c>
      <c r="G10" s="2">
        <v>0.5</v>
      </c>
      <c r="H10" s="3">
        <f t="shared" si="6"/>
        <v>1.0085564628948824E-2</v>
      </c>
      <c r="I10" s="3">
        <f t="shared" si="7"/>
        <v>0.98991443537105117</v>
      </c>
      <c r="J10" s="5">
        <f t="shared" si="14"/>
        <v>96009.057927465823</v>
      </c>
      <c r="K10" s="5">
        <f t="shared" si="8"/>
        <v>968.30555869194791</v>
      </c>
      <c r="L10" s="5">
        <f t="shared" si="9"/>
        <v>477624.5257405992</v>
      </c>
      <c r="M10" s="5">
        <f t="shared" si="0"/>
        <v>4695661.3494762192</v>
      </c>
      <c r="N10" s="33">
        <f t="shared" si="10"/>
        <v>48.90852437093757</v>
      </c>
      <c r="O10" s="4"/>
      <c r="Q10" s="27" t="s">
        <v>46</v>
      </c>
      <c r="R10" s="29">
        <f t="shared" si="1"/>
        <v>96009.057927465823</v>
      </c>
      <c r="S10" s="29">
        <f t="shared" si="2"/>
        <v>477624.5257405992</v>
      </c>
      <c r="T10" s="35">
        <f t="shared" si="3"/>
        <v>48.90852437093757</v>
      </c>
      <c r="U10" s="42">
        <v>0.96363095511775332</v>
      </c>
      <c r="V10" s="43">
        <f t="shared" si="15"/>
        <v>3.6369044882246682E-2</v>
      </c>
      <c r="W10" s="29">
        <f t="shared" si="11"/>
        <v>460253.77792707755</v>
      </c>
      <c r="X10" s="29">
        <f t="shared" si="4"/>
        <v>4095925.9400187377</v>
      </c>
      <c r="Y10" s="35">
        <f t="shared" si="12"/>
        <v>42.661869915577981</v>
      </c>
      <c r="Z10" s="36">
        <f t="shared" si="13"/>
        <v>6.2466544553595895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14173</v>
      </c>
      <c r="E11">
        <v>51</v>
      </c>
      <c r="F11" s="3">
        <f t="shared" si="5"/>
        <v>3.5983913074155082E-3</v>
      </c>
      <c r="G11" s="2">
        <v>0.5</v>
      </c>
      <c r="H11" s="3">
        <f t="shared" si="6"/>
        <v>1.7831544351596101E-2</v>
      </c>
      <c r="I11" s="3">
        <f t="shared" si="7"/>
        <v>0.98216845564840394</v>
      </c>
      <c r="J11" s="5">
        <f t="shared" si="14"/>
        <v>95040.752368773872</v>
      </c>
      <c r="K11" s="5">
        <f t="shared" si="8"/>
        <v>1694.7233910728535</v>
      </c>
      <c r="L11" s="5">
        <f t="shared" si="9"/>
        <v>470966.95336618723</v>
      </c>
      <c r="M11" s="5">
        <f t="shared" si="0"/>
        <v>4218036.8237356199</v>
      </c>
      <c r="N11" s="33">
        <f t="shared" si="10"/>
        <v>44.381349248677431</v>
      </c>
      <c r="O11" s="4"/>
      <c r="Q11" s="27" t="s">
        <v>48</v>
      </c>
      <c r="R11" s="29">
        <f t="shared" si="1"/>
        <v>95040.752368773872</v>
      </c>
      <c r="S11" s="29">
        <f t="shared" si="2"/>
        <v>470966.95336618723</v>
      </c>
      <c r="T11" s="35">
        <f t="shared" si="3"/>
        <v>44.381349248677431</v>
      </c>
      <c r="U11" s="42">
        <v>0.96005435016735896</v>
      </c>
      <c r="V11" s="43">
        <f t="shared" si="15"/>
        <v>3.9945649832641039E-2</v>
      </c>
      <c r="W11" s="29">
        <f t="shared" si="11"/>
        <v>452153.87236427574</v>
      </c>
      <c r="X11" s="29">
        <f t="shared" si="4"/>
        <v>3635672.1620916603</v>
      </c>
      <c r="Y11" s="35">
        <f t="shared" si="12"/>
        <v>38.253823454434048</v>
      </c>
      <c r="Z11" s="36">
        <f t="shared" si="13"/>
        <v>6.1275257942433825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13970</v>
      </c>
      <c r="E12">
        <v>58</v>
      </c>
      <c r="F12" s="3">
        <f t="shared" si="5"/>
        <v>4.1517537580529704E-3</v>
      </c>
      <c r="G12" s="2">
        <v>0.5</v>
      </c>
      <c r="H12" s="3">
        <f t="shared" si="6"/>
        <v>2.0545518951470061E-2</v>
      </c>
      <c r="I12" s="3">
        <f t="shared" si="7"/>
        <v>0.97945448104852995</v>
      </c>
      <c r="J12" s="5">
        <f t="shared" si="14"/>
        <v>93346.028977701018</v>
      </c>
      <c r="K12" s="5">
        <f t="shared" si="8"/>
        <v>1917.8426074058298</v>
      </c>
      <c r="L12" s="5">
        <f t="shared" si="9"/>
        <v>461935.53836999054</v>
      </c>
      <c r="M12" s="5">
        <f t="shared" si="0"/>
        <v>3747069.8703694325</v>
      </c>
      <c r="N12" s="33">
        <f t="shared" si="10"/>
        <v>40.141716915076827</v>
      </c>
      <c r="O12" s="4"/>
      <c r="Q12" s="27" t="s">
        <v>50</v>
      </c>
      <c r="R12" s="29">
        <f t="shared" si="1"/>
        <v>93346.028977701018</v>
      </c>
      <c r="S12" s="29">
        <f t="shared" si="2"/>
        <v>461935.53836999054</v>
      </c>
      <c r="T12" s="35">
        <f t="shared" si="3"/>
        <v>40.141716915076827</v>
      </c>
      <c r="U12" s="42">
        <v>0.94127750867207383</v>
      </c>
      <c r="V12" s="43">
        <f t="shared" si="15"/>
        <v>5.8722491327926174E-2</v>
      </c>
      <c r="W12" s="29">
        <f t="shared" si="11"/>
        <v>434809.53272399784</v>
      </c>
      <c r="X12" s="29">
        <f t="shared" si="4"/>
        <v>3183518.2897273847</v>
      </c>
      <c r="Y12" s="35">
        <f t="shared" si="12"/>
        <v>34.104485478304383</v>
      </c>
      <c r="Z12" s="36">
        <f t="shared" si="13"/>
        <v>6.0372314367724442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14920</v>
      </c>
      <c r="E13">
        <v>134</v>
      </c>
      <c r="F13" s="3">
        <f t="shared" si="5"/>
        <v>8.9812332439678285E-3</v>
      </c>
      <c r="G13" s="2">
        <v>0.5</v>
      </c>
      <c r="H13" s="3">
        <f t="shared" si="6"/>
        <v>4.3920026220911172E-2</v>
      </c>
      <c r="I13" s="3">
        <f t="shared" si="7"/>
        <v>0.95607997377908882</v>
      </c>
      <c r="J13" s="5">
        <f t="shared" si="14"/>
        <v>91428.186370295196</v>
      </c>
      <c r="K13" s="5">
        <f t="shared" si="8"/>
        <v>4015.5283427137183</v>
      </c>
      <c r="L13" s="5">
        <f t="shared" si="9"/>
        <v>447102.11099469167</v>
      </c>
      <c r="M13" s="5">
        <f t="shared" si="0"/>
        <v>3285134.3319994421</v>
      </c>
      <c r="N13" s="33">
        <f t="shared" si="10"/>
        <v>35.931308083639017</v>
      </c>
      <c r="O13" s="4"/>
      <c r="Q13" s="27" t="s">
        <v>52</v>
      </c>
      <c r="R13" s="29">
        <f t="shared" si="1"/>
        <v>91428.186370295196</v>
      </c>
      <c r="S13" s="29">
        <f t="shared" si="2"/>
        <v>447102.11099469167</v>
      </c>
      <c r="T13" s="35">
        <f t="shared" si="3"/>
        <v>35.931308083639017</v>
      </c>
      <c r="U13" s="42">
        <v>0.95386474178345915</v>
      </c>
      <c r="V13" s="43">
        <f t="shared" si="15"/>
        <v>4.6135258216540853E-2</v>
      </c>
      <c r="W13" s="29">
        <f t="shared" si="11"/>
        <v>426474.93965479109</v>
      </c>
      <c r="X13" s="29">
        <f t="shared" si="4"/>
        <v>2748708.757003387</v>
      </c>
      <c r="Y13" s="35">
        <f t="shared" si="12"/>
        <v>30.064128647054034</v>
      </c>
      <c r="Z13" s="36">
        <f t="shared" si="13"/>
        <v>5.8671794365849834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15761</v>
      </c>
      <c r="E14">
        <v>150</v>
      </c>
      <c r="F14" s="3">
        <f t="shared" si="5"/>
        <v>9.5171626165852421E-3</v>
      </c>
      <c r="G14" s="2">
        <v>0.5</v>
      </c>
      <c r="H14" s="3">
        <f t="shared" si="6"/>
        <v>4.6479920674268718E-2</v>
      </c>
      <c r="I14" s="3">
        <f t="shared" si="7"/>
        <v>0.95352007932573124</v>
      </c>
      <c r="J14" s="5">
        <f t="shared" si="14"/>
        <v>87412.658027581478</v>
      </c>
      <c r="K14" s="5">
        <f t="shared" si="8"/>
        <v>4062.9334110489658</v>
      </c>
      <c r="L14" s="5">
        <f t="shared" si="9"/>
        <v>426905.95661028492</v>
      </c>
      <c r="M14" s="5">
        <f t="shared" si="0"/>
        <v>2838032.2210047506</v>
      </c>
      <c r="N14" s="33">
        <f t="shared" si="10"/>
        <v>32.467062380247732</v>
      </c>
      <c r="O14" s="4"/>
      <c r="Q14" s="27" t="s">
        <v>54</v>
      </c>
      <c r="R14" s="29">
        <f t="shared" si="1"/>
        <v>87412.658027581478</v>
      </c>
      <c r="S14" s="29">
        <f t="shared" si="2"/>
        <v>426905.95661028492</v>
      </c>
      <c r="T14" s="35">
        <f t="shared" si="3"/>
        <v>32.467062380247732</v>
      </c>
      <c r="U14" s="42">
        <v>0.94210046609890041</v>
      </c>
      <c r="V14" s="43">
        <f t="shared" si="15"/>
        <v>5.7899533901099587E-2</v>
      </c>
      <c r="W14" s="29">
        <f t="shared" si="11"/>
        <v>402188.30070294638</v>
      </c>
      <c r="X14" s="29">
        <f t="shared" si="4"/>
        <v>2322233.8173485957</v>
      </c>
      <c r="Y14" s="35">
        <f t="shared" si="12"/>
        <v>26.566333409239849</v>
      </c>
      <c r="Z14" s="36">
        <f t="shared" si="13"/>
        <v>5.900728971007883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15323</v>
      </c>
      <c r="E15">
        <v>178</v>
      </c>
      <c r="F15" s="3">
        <f t="shared" si="5"/>
        <v>1.161652417933825E-2</v>
      </c>
      <c r="G15" s="2">
        <v>0.5</v>
      </c>
      <c r="H15" s="3">
        <f t="shared" si="6"/>
        <v>5.6443429731100968E-2</v>
      </c>
      <c r="I15" s="3">
        <f t="shared" si="7"/>
        <v>0.94355657026889905</v>
      </c>
      <c r="J15" s="5">
        <f t="shared" si="14"/>
        <v>83349.724616532505</v>
      </c>
      <c r="K15" s="5">
        <f t="shared" si="8"/>
        <v>4704.5443244998687</v>
      </c>
      <c r="L15" s="5">
        <f t="shared" si="9"/>
        <v>404987.26227141288</v>
      </c>
      <c r="M15" s="5">
        <f t="shared" si="0"/>
        <v>2411126.2643944658</v>
      </c>
      <c r="N15" s="33">
        <f t="shared" si="10"/>
        <v>28.9278252026308</v>
      </c>
      <c r="O15" s="4"/>
      <c r="Q15" s="27" t="s">
        <v>56</v>
      </c>
      <c r="R15" s="29">
        <f t="shared" si="1"/>
        <v>83349.724616532505</v>
      </c>
      <c r="S15" s="29">
        <f t="shared" si="2"/>
        <v>404987.26227141288</v>
      </c>
      <c r="T15" s="35">
        <f t="shared" si="3"/>
        <v>28.9278252026308</v>
      </c>
      <c r="U15" s="42">
        <v>0.91645683631107144</v>
      </c>
      <c r="V15" s="43">
        <f t="shared" si="15"/>
        <v>8.3543163688928557E-2</v>
      </c>
      <c r="W15" s="29">
        <f t="shared" si="11"/>
        <v>371153.34512754122</v>
      </c>
      <c r="X15" s="29">
        <f t="shared" si="4"/>
        <v>1920045.5166456494</v>
      </c>
      <c r="Y15" s="35">
        <f t="shared" si="12"/>
        <v>23.036015121576135</v>
      </c>
      <c r="Z15" s="36">
        <f t="shared" si="13"/>
        <v>5.8918100810546647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13141</v>
      </c>
      <c r="E16">
        <v>177</v>
      </c>
      <c r="F16" s="3">
        <f t="shared" si="5"/>
        <v>1.3469294574233315E-2</v>
      </c>
      <c r="G16" s="2">
        <v>0.5</v>
      </c>
      <c r="H16" s="3">
        <f t="shared" si="6"/>
        <v>6.5152574815032935E-2</v>
      </c>
      <c r="I16" s="3">
        <f t="shared" si="7"/>
        <v>0.93484742518496711</v>
      </c>
      <c r="J16" s="5">
        <f t="shared" si="14"/>
        <v>78645.180292032645</v>
      </c>
      <c r="K16" s="5">
        <f t="shared" si="8"/>
        <v>5123.9359928184103</v>
      </c>
      <c r="L16" s="5">
        <f t="shared" si="9"/>
        <v>380416.06147811719</v>
      </c>
      <c r="M16" s="5">
        <f t="shared" si="0"/>
        <v>2006139.0021230527</v>
      </c>
      <c r="N16" s="33">
        <f t="shared" si="10"/>
        <v>25.508734224699715</v>
      </c>
      <c r="O16" s="4"/>
      <c r="Q16" s="27" t="s">
        <v>58</v>
      </c>
      <c r="R16" s="29">
        <f t="shared" si="1"/>
        <v>78645.180292032645</v>
      </c>
      <c r="S16" s="29">
        <f t="shared" si="2"/>
        <v>380416.06147811719</v>
      </c>
      <c r="T16" s="35">
        <f t="shared" si="3"/>
        <v>25.508734224699715</v>
      </c>
      <c r="U16" s="42">
        <v>0.8859396016463057</v>
      </c>
      <c r="V16" s="43">
        <f t="shared" si="15"/>
        <v>0.1140603983536943</v>
      </c>
      <c r="W16" s="29">
        <f t="shared" si="11"/>
        <v>337025.6539657797</v>
      </c>
      <c r="X16" s="29">
        <f t="shared" si="4"/>
        <v>1548892.1715181083</v>
      </c>
      <c r="Y16" s="35">
        <f t="shared" si="12"/>
        <v>19.69468651183222</v>
      </c>
      <c r="Z16" s="36">
        <f t="shared" si="13"/>
        <v>5.8140477128674952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10997</v>
      </c>
      <c r="E17">
        <v>223</v>
      </c>
      <c r="F17" s="3">
        <f t="shared" si="5"/>
        <v>2.0278257706647266E-2</v>
      </c>
      <c r="G17" s="2">
        <v>0.5</v>
      </c>
      <c r="H17" s="3">
        <f t="shared" si="6"/>
        <v>9.6499199446103232E-2</v>
      </c>
      <c r="I17" s="3">
        <f t="shared" si="7"/>
        <v>0.90350080055389681</v>
      </c>
      <c r="J17" s="5">
        <f t="shared" si="14"/>
        <v>73521.244299214231</v>
      </c>
      <c r="K17" s="5">
        <f t="shared" si="8"/>
        <v>7094.7412171555543</v>
      </c>
      <c r="L17" s="5">
        <f t="shared" si="9"/>
        <v>349869.36845318234</v>
      </c>
      <c r="M17" s="5">
        <f t="shared" si="0"/>
        <v>1625722.9406449355</v>
      </c>
      <c r="N17" s="33">
        <f t="shared" si="10"/>
        <v>22.112288171138999</v>
      </c>
      <c r="O17" s="4"/>
      <c r="Q17" s="27" t="s">
        <v>60</v>
      </c>
      <c r="R17" s="29">
        <f t="shared" si="1"/>
        <v>73521.244299214231</v>
      </c>
      <c r="S17" s="29">
        <f t="shared" si="2"/>
        <v>349869.36845318234</v>
      </c>
      <c r="T17" s="35">
        <f t="shared" si="3"/>
        <v>22.112288171138999</v>
      </c>
      <c r="U17" s="42">
        <v>0.85631920960893304</v>
      </c>
      <c r="V17" s="43">
        <f t="shared" si="15"/>
        <v>0.14368079039106696</v>
      </c>
      <c r="W17" s="29">
        <f t="shared" si="11"/>
        <v>299599.86106020567</v>
      </c>
      <c r="X17" s="29">
        <f t="shared" si="4"/>
        <v>1211866.5175523288</v>
      </c>
      <c r="Y17" s="35">
        <f t="shared" si="12"/>
        <v>16.483215553593137</v>
      </c>
      <c r="Z17" s="36">
        <f t="shared" si="13"/>
        <v>5.6290726175458623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8247</v>
      </c>
      <c r="E18">
        <v>211</v>
      </c>
      <c r="F18" s="3">
        <f t="shared" si="5"/>
        <v>2.5585061234388261E-2</v>
      </c>
      <c r="G18" s="2">
        <v>0.5</v>
      </c>
      <c r="H18" s="3">
        <f t="shared" si="6"/>
        <v>0.12023477121203487</v>
      </c>
      <c r="I18" s="3">
        <f t="shared" si="7"/>
        <v>0.87976522878796515</v>
      </c>
      <c r="J18" s="5">
        <f t="shared" si="14"/>
        <v>66426.503082058684</v>
      </c>
      <c r="K18" s="5">
        <f t="shared" si="8"/>
        <v>7986.7754004868548</v>
      </c>
      <c r="L18" s="5">
        <f t="shared" si="9"/>
        <v>312165.57690907625</v>
      </c>
      <c r="M18" s="5">
        <f t="shared" si="0"/>
        <v>1275853.5721917532</v>
      </c>
      <c r="N18" s="33">
        <f t="shared" si="10"/>
        <v>19.206995897641225</v>
      </c>
      <c r="O18" s="4"/>
      <c r="Q18" s="27" t="s">
        <v>62</v>
      </c>
      <c r="R18" s="29">
        <f t="shared" si="1"/>
        <v>66426.503082058684</v>
      </c>
      <c r="S18" s="29">
        <f t="shared" si="2"/>
        <v>312165.57690907625</v>
      </c>
      <c r="T18" s="35">
        <f t="shared" si="3"/>
        <v>19.206995897641225</v>
      </c>
      <c r="U18" s="42">
        <v>0.77613843304153718</v>
      </c>
      <c r="V18" s="43">
        <f t="shared" si="15"/>
        <v>0.22386156695846282</v>
      </c>
      <c r="W18" s="29">
        <f t="shared" si="11"/>
        <v>242283.70171171791</v>
      </c>
      <c r="X18" s="29">
        <f t="shared" si="4"/>
        <v>912266.65649212303</v>
      </c>
      <c r="Y18" s="35">
        <f t="shared" si="12"/>
        <v>13.733474052746269</v>
      </c>
      <c r="Z18" s="36">
        <f t="shared" si="13"/>
        <v>5.4735218448949556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6064</v>
      </c>
      <c r="E19">
        <v>224</v>
      </c>
      <c r="F19" s="3">
        <f t="shared" si="5"/>
        <v>3.6939313984168866E-2</v>
      </c>
      <c r="G19" s="2">
        <v>0.5</v>
      </c>
      <c r="H19" s="3">
        <f t="shared" si="6"/>
        <v>0.16908212560386471</v>
      </c>
      <c r="I19" s="3">
        <f t="shared" si="7"/>
        <v>0.83091787439613529</v>
      </c>
      <c r="J19" s="5">
        <f t="shared" si="14"/>
        <v>58439.727681571829</v>
      </c>
      <c r="K19" s="5">
        <f t="shared" si="8"/>
        <v>9881.1133761111778</v>
      </c>
      <c r="L19" s="5">
        <f t="shared" si="9"/>
        <v>267495.85496758117</v>
      </c>
      <c r="M19" s="5">
        <f t="shared" si="0"/>
        <v>963687.995282677</v>
      </c>
      <c r="N19" s="33">
        <f t="shared" si="10"/>
        <v>16.490288944083545</v>
      </c>
      <c r="O19" s="4"/>
      <c r="Q19" s="27" t="s">
        <v>64</v>
      </c>
      <c r="R19" s="29">
        <f t="shared" si="1"/>
        <v>58439.727681571829</v>
      </c>
      <c r="S19" s="29">
        <f t="shared" si="2"/>
        <v>267495.85496758117</v>
      </c>
      <c r="T19" s="35">
        <f t="shared" si="3"/>
        <v>16.490288944083545</v>
      </c>
      <c r="U19" s="42">
        <v>0.73716277889453141</v>
      </c>
      <c r="V19" s="43">
        <f t="shared" si="15"/>
        <v>0.26283722110546859</v>
      </c>
      <c r="W19" s="29">
        <f t="shared" si="11"/>
        <v>197187.98779067068</v>
      </c>
      <c r="X19" s="29">
        <f t="shared" si="4"/>
        <v>669982.95478040515</v>
      </c>
      <c r="Y19" s="35">
        <f t="shared" si="12"/>
        <v>11.464511922968374</v>
      </c>
      <c r="Z19" s="36">
        <f t="shared" si="13"/>
        <v>5.0257770211151716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3712</v>
      </c>
      <c r="E20">
        <v>190</v>
      </c>
      <c r="F20" s="3">
        <f t="shared" si="5"/>
        <v>5.1185344827586209E-2</v>
      </c>
      <c r="G20" s="2">
        <v>0.5</v>
      </c>
      <c r="H20" s="3">
        <f t="shared" si="6"/>
        <v>0.2268927633150227</v>
      </c>
      <c r="I20" s="3">
        <f t="shared" si="7"/>
        <v>0.77310723668497727</v>
      </c>
      <c r="J20" s="5">
        <f t="shared" si="14"/>
        <v>48558.614305460651</v>
      </c>
      <c r="K20" s="5">
        <f t="shared" si="8"/>
        <v>11017.598182514359</v>
      </c>
      <c r="L20" s="5">
        <f t="shared" si="9"/>
        <v>215249.07607101733</v>
      </c>
      <c r="M20" s="5">
        <f t="shared" si="0"/>
        <v>696192.14031509589</v>
      </c>
      <c r="N20" s="33">
        <f t="shared" si="10"/>
        <v>14.337150066426128</v>
      </c>
      <c r="O20" s="4"/>
      <c r="Q20" s="27" t="s">
        <v>66</v>
      </c>
      <c r="R20" s="29">
        <f t="shared" si="1"/>
        <v>48558.614305460651</v>
      </c>
      <c r="S20" s="29">
        <f t="shared" si="2"/>
        <v>215249.07607101733</v>
      </c>
      <c r="T20" s="35">
        <f t="shared" si="3"/>
        <v>14.337150066426128</v>
      </c>
      <c r="U20" s="42">
        <v>0.7271372759570951</v>
      </c>
      <c r="V20" s="43">
        <f t="shared" si="15"/>
        <v>0.2728627240429049</v>
      </c>
      <c r="W20" s="29">
        <f t="shared" si="11"/>
        <v>156515.62682656109</v>
      </c>
      <c r="X20" s="29">
        <f t="shared" si="4"/>
        <v>472794.96698973444</v>
      </c>
      <c r="Y20" s="35">
        <f t="shared" si="12"/>
        <v>9.7365827619295633</v>
      </c>
      <c r="Z20" s="36">
        <f t="shared" si="13"/>
        <v>4.6005673044965647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2040</v>
      </c>
      <c r="E21">
        <v>149</v>
      </c>
      <c r="F21" s="3">
        <f t="shared" si="5"/>
        <v>7.3039215686274514E-2</v>
      </c>
      <c r="G21" s="2">
        <v>0.5</v>
      </c>
      <c r="H21" s="3">
        <f t="shared" si="6"/>
        <v>0.30880829015544042</v>
      </c>
      <c r="I21" s="3">
        <f t="shared" si="7"/>
        <v>0.69119170984455958</v>
      </c>
      <c r="J21" s="5">
        <f t="shared" si="14"/>
        <v>37541.01612294629</v>
      </c>
      <c r="K21" s="5">
        <f t="shared" si="8"/>
        <v>11592.976999624865</v>
      </c>
      <c r="L21" s="5">
        <f t="shared" si="9"/>
        <v>158722.63811566928</v>
      </c>
      <c r="M21" s="5">
        <f>L21+M22</f>
        <v>480943.06424407859</v>
      </c>
      <c r="N21" s="33">
        <f t="shared" si="10"/>
        <v>12.811136029696078</v>
      </c>
      <c r="O21" s="4"/>
      <c r="Q21" s="27" t="s">
        <v>68</v>
      </c>
      <c r="R21" s="29">
        <f t="shared" si="1"/>
        <v>37541.01612294629</v>
      </c>
      <c r="S21" s="29">
        <f t="shared" si="2"/>
        <v>158722.63811566928</v>
      </c>
      <c r="T21" s="35">
        <f t="shared" si="3"/>
        <v>12.811136029696078</v>
      </c>
      <c r="U21" s="42">
        <v>0.68635947845240242</v>
      </c>
      <c r="V21" s="43">
        <f t="shared" si="15"/>
        <v>0.31364052154759758</v>
      </c>
      <c r="W21" s="29">
        <f t="shared" si="11"/>
        <v>108940.78711566018</v>
      </c>
      <c r="X21" s="29">
        <f>X22+W21</f>
        <v>316279.34016317339</v>
      </c>
      <c r="Y21" s="35">
        <f t="shared" si="12"/>
        <v>8.4249008904650609</v>
      </c>
      <c r="Z21" s="36">
        <f t="shared" si="13"/>
        <v>4.386235139231017</v>
      </c>
    </row>
    <row r="22" spans="1:26" s="2" customFormat="1" x14ac:dyDescent="0.25">
      <c r="A22" s="12">
        <v>19</v>
      </c>
      <c r="B22" s="13" t="s">
        <v>69</v>
      </c>
      <c r="C22" s="12"/>
      <c r="D22">
        <v>1664</v>
      </c>
      <c r="E22">
        <v>134</v>
      </c>
      <c r="F22" s="17">
        <f t="shared" si="5"/>
        <v>8.0528846153846159E-2</v>
      </c>
      <c r="G22" s="12"/>
      <c r="H22" s="17">
        <v>1</v>
      </c>
      <c r="I22" s="17">
        <f t="shared" si="7"/>
        <v>0</v>
      </c>
      <c r="J22" s="21">
        <f t="shared" si="14"/>
        <v>25948.039123321425</v>
      </c>
      <c r="K22" s="21">
        <f t="shared" si="8"/>
        <v>25948.039123321425</v>
      </c>
      <c r="L22" s="21">
        <f>K22/F22</f>
        <v>322220.42612840934</v>
      </c>
      <c r="M22" s="21">
        <f>L22</f>
        <v>322220.42612840934</v>
      </c>
      <c r="N22" s="34">
        <f t="shared" si="10"/>
        <v>12.417910447761194</v>
      </c>
      <c r="O22" s="4"/>
      <c r="Q22" s="30" t="s">
        <v>69</v>
      </c>
      <c r="R22" s="31">
        <f t="shared" si="1"/>
        <v>25948.039123321425</v>
      </c>
      <c r="S22" s="31">
        <f t="shared" si="2"/>
        <v>322220.42612840934</v>
      </c>
      <c r="T22" s="38">
        <f t="shared" si="3"/>
        <v>12.417910447761194</v>
      </c>
      <c r="U22" s="44">
        <v>0.64346806172022719</v>
      </c>
      <c r="V22" s="45">
        <f t="shared" si="15"/>
        <v>0.35653193827977281</v>
      </c>
      <c r="W22" s="31">
        <f t="shared" si="11"/>
        <v>207338.55304751321</v>
      </c>
      <c r="X22" s="31">
        <f>W22</f>
        <v>207338.55304751321</v>
      </c>
      <c r="Y22" s="38">
        <f t="shared" si="12"/>
        <v>7.9905287664362543</v>
      </c>
      <c r="Z22" s="37">
        <f t="shared" si="13"/>
        <v>4.42738168132494</v>
      </c>
    </row>
    <row r="23" spans="1:26" s="2" customFormat="1" ht="13.2" x14ac:dyDescent="0.25">
      <c r="B23" s="2" t="s">
        <v>70</v>
      </c>
      <c r="D23" s="25">
        <f>SUM(D4:D22)</f>
        <v>192579</v>
      </c>
      <c r="E23" s="25">
        <f>SUM(E4:E22)</f>
        <v>2000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1" t="s">
        <v>88</v>
      </c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Q26" s="63" t="s">
        <v>91</v>
      </c>
      <c r="R26" s="64"/>
      <c r="S26" s="64"/>
      <c r="T26" s="64"/>
      <c r="U26" s="64"/>
      <c r="V26" s="64"/>
      <c r="W26" s="64"/>
      <c r="X26" s="64"/>
      <c r="Y26" s="64"/>
      <c r="Z26" s="65"/>
    </row>
    <row r="27" spans="1:26" s="9" customFormat="1" ht="14.25" customHeight="1" x14ac:dyDescent="0.35">
      <c r="A27" s="7"/>
      <c r="B27" s="59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0" t="s">
        <v>14</v>
      </c>
      <c r="S27" s="70"/>
      <c r="T27" s="70"/>
      <c r="U27" s="67" t="s">
        <v>15</v>
      </c>
      <c r="V27" s="71" t="s">
        <v>16</v>
      </c>
      <c r="W27" s="72" t="s">
        <v>17</v>
      </c>
      <c r="X27" s="72" t="s">
        <v>18</v>
      </c>
      <c r="Y27" s="73" t="s">
        <v>19</v>
      </c>
      <c r="Z27" s="73" t="s">
        <v>20</v>
      </c>
    </row>
    <row r="28" spans="1:26" s="10" customFormat="1" ht="32.549999999999997" customHeight="1" thickBot="1" x14ac:dyDescent="0.35">
      <c r="B28" s="60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7"/>
      <c r="V28" s="71"/>
      <c r="W28" s="72"/>
      <c r="X28" s="72"/>
      <c r="Y28" s="73"/>
      <c r="Z28" s="73"/>
    </row>
    <row r="29" spans="1:26" s="2" customFormat="1" x14ac:dyDescent="0.25">
      <c r="A29" s="2">
        <v>1</v>
      </c>
      <c r="B29" s="1">
        <v>0</v>
      </c>
      <c r="C29" s="1">
        <v>1</v>
      </c>
      <c r="D29">
        <v>1374</v>
      </c>
      <c r="E29">
        <v>5</v>
      </c>
      <c r="F29" s="3">
        <f>E29/D29</f>
        <v>3.6390101892285298E-3</v>
      </c>
      <c r="G29" s="2">
        <v>0.3</v>
      </c>
      <c r="H29" s="18">
        <f>C29*F29/(1+(1-G29)*C29*F29)</f>
        <v>3.629764065335753E-3</v>
      </c>
      <c r="I29" s="18">
        <f>1-H29</f>
        <v>0.99637023593466423</v>
      </c>
      <c r="J29" s="19">
        <v>100000</v>
      </c>
      <c r="K29" s="20">
        <f>J29*H29</f>
        <v>362.9764065335753</v>
      </c>
      <c r="L29" s="20">
        <f>C29*(J30+G29*K29)</f>
        <v>99745.916515426492</v>
      </c>
      <c r="M29" s="5">
        <f t="shared" ref="M29:M45" si="16">L29+M30</f>
        <v>8064886.7650244441</v>
      </c>
      <c r="N29" s="32">
        <f>M29/J29</f>
        <v>80.648867650244441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99745.916515426492</v>
      </c>
      <c r="T29" s="35">
        <f t="shared" ref="T29:T47" si="19">N29</f>
        <v>80.648867650244441</v>
      </c>
      <c r="U29" s="42">
        <v>0.95864674002964168</v>
      </c>
      <c r="V29" s="43">
        <f>1-U29</f>
        <v>4.1353259970358325E-2</v>
      </c>
      <c r="W29" s="29">
        <f>S29*U29</f>
        <v>95621.097698782396</v>
      </c>
      <c r="X29" s="29">
        <f t="shared" ref="X29:X45" si="20">X30+W29</f>
        <v>7100948.2860923074</v>
      </c>
      <c r="Y29" s="40">
        <f>X29/R29</f>
        <v>71.009482860923072</v>
      </c>
      <c r="Z29" s="36">
        <f>T29-Y29</f>
        <v>9.6393847893213689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6865</v>
      </c>
      <c r="E30"/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99637.023593466423</v>
      </c>
      <c r="K30" s="5">
        <f t="shared" ref="K30:K47" si="24">J30*H30</f>
        <v>0</v>
      </c>
      <c r="L30" s="5">
        <f t="shared" ref="L30:L46" si="25">C30*(J31+G30*K30)</f>
        <v>398548.09437386569</v>
      </c>
      <c r="M30" s="5">
        <f t="shared" si="16"/>
        <v>7965140.8485090174</v>
      </c>
      <c r="N30" s="33">
        <f t="shared" ref="N30:N47" si="26">M30/J30</f>
        <v>79.941577550609622</v>
      </c>
      <c r="O30" s="4"/>
      <c r="Q30" s="27" t="s">
        <v>36</v>
      </c>
      <c r="R30" s="29">
        <f t="shared" si="17"/>
        <v>99637.023593466423</v>
      </c>
      <c r="S30" s="29">
        <f t="shared" si="18"/>
        <v>398548.09437386569</v>
      </c>
      <c r="T30" s="35">
        <f t="shared" si="19"/>
        <v>79.941577550609622</v>
      </c>
      <c r="U30" s="42">
        <v>0.95864674002964168</v>
      </c>
      <c r="V30" s="43">
        <f>1-U30</f>
        <v>4.1353259970358325E-2</v>
      </c>
      <c r="W30" s="29">
        <f t="shared" ref="W30:W47" si="27">S30*U30</f>
        <v>382066.83141653234</v>
      </c>
      <c r="X30" s="29">
        <f t="shared" si="20"/>
        <v>7005327.1883935248</v>
      </c>
      <c r="Y30" s="35">
        <f t="shared" ref="Y30:Y47" si="28">X30/R30</f>
        <v>70.30847506019731</v>
      </c>
      <c r="Z30" s="36">
        <f t="shared" ref="Z30:Z47" si="29">T30-Y30</f>
        <v>9.6331024904123126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10845</v>
      </c>
      <c r="E31"/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99637.023593466423</v>
      </c>
      <c r="K31" s="5">
        <f t="shared" si="24"/>
        <v>0</v>
      </c>
      <c r="L31" s="5">
        <f t="shared" si="25"/>
        <v>498185.11796733213</v>
      </c>
      <c r="M31" s="5">
        <f t="shared" si="16"/>
        <v>7566592.7541351514</v>
      </c>
      <c r="N31" s="33">
        <f t="shared" si="26"/>
        <v>75.941577550609622</v>
      </c>
      <c r="O31" s="4"/>
      <c r="Q31" s="27" t="s">
        <v>38</v>
      </c>
      <c r="R31" s="29">
        <f t="shared" si="17"/>
        <v>99637.023593466423</v>
      </c>
      <c r="S31" s="29">
        <f t="shared" si="18"/>
        <v>498185.11796733213</v>
      </c>
      <c r="T31" s="35">
        <f t="shared" si="19"/>
        <v>75.941577550609622</v>
      </c>
      <c r="U31" s="42">
        <v>0.95864674002964168</v>
      </c>
      <c r="V31" s="43">
        <f>1-U31</f>
        <v>4.1353259970358325E-2</v>
      </c>
      <c r="W31" s="29">
        <f t="shared" si="27"/>
        <v>477583.53927066544</v>
      </c>
      <c r="X31" s="29">
        <f t="shared" si="20"/>
        <v>6623260.3569769925</v>
      </c>
      <c r="Y31" s="35">
        <f t="shared" si="28"/>
        <v>66.473888100078739</v>
      </c>
      <c r="Z31" s="36">
        <f t="shared" si="29"/>
        <v>9.4676894505308837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11540</v>
      </c>
      <c r="E32">
        <v>5</v>
      </c>
      <c r="F32" s="3">
        <f t="shared" si="21"/>
        <v>4.3327556325823221E-4</v>
      </c>
      <c r="G32" s="2">
        <v>0.5</v>
      </c>
      <c r="H32" s="3">
        <f t="shared" si="22"/>
        <v>2.1640337589266395E-3</v>
      </c>
      <c r="I32" s="3">
        <f t="shared" si="23"/>
        <v>0.9978359662410734</v>
      </c>
      <c r="J32" s="5">
        <f t="shared" si="30"/>
        <v>99637.023593466423</v>
      </c>
      <c r="K32" s="5">
        <f t="shared" si="24"/>
        <v>215.6178826952314</v>
      </c>
      <c r="L32" s="5">
        <f t="shared" si="25"/>
        <v>497646.07326059404</v>
      </c>
      <c r="M32" s="5">
        <f t="shared" si="16"/>
        <v>7068407.6361678196</v>
      </c>
      <c r="N32" s="33">
        <f t="shared" si="26"/>
        <v>70.941577550609622</v>
      </c>
      <c r="O32" s="4"/>
      <c r="Q32" s="27" t="s">
        <v>40</v>
      </c>
      <c r="R32" s="29">
        <f t="shared" si="17"/>
        <v>99637.023593466423</v>
      </c>
      <c r="S32" s="29">
        <f t="shared" si="18"/>
        <v>497646.07326059404</v>
      </c>
      <c r="T32" s="35">
        <f t="shared" si="19"/>
        <v>70.941577550609622</v>
      </c>
      <c r="U32" s="42">
        <v>0.95864674002964168</v>
      </c>
      <c r="V32" s="43">
        <f>1-U32</f>
        <v>4.1353259970358325E-2</v>
      </c>
      <c r="W32" s="29">
        <f t="shared" si="27"/>
        <v>477066.78581982071</v>
      </c>
      <c r="X32" s="29">
        <f t="shared" si="20"/>
        <v>6145676.817706327</v>
      </c>
      <c r="Y32" s="35">
        <f t="shared" si="28"/>
        <v>61.680654399930532</v>
      </c>
      <c r="Z32" s="36">
        <f t="shared" si="29"/>
        <v>9.2609231506790906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12024</v>
      </c>
      <c r="E33">
        <v>6</v>
      </c>
      <c r="F33" s="3">
        <f t="shared" si="21"/>
        <v>4.9900199600798399E-4</v>
      </c>
      <c r="G33" s="2">
        <v>0.5</v>
      </c>
      <c r="H33" s="3">
        <f t="shared" si="22"/>
        <v>2.4919013207076999E-3</v>
      </c>
      <c r="I33" s="3">
        <f t="shared" si="23"/>
        <v>0.99750809867929235</v>
      </c>
      <c r="J33" s="5">
        <f t="shared" si="30"/>
        <v>99421.4057107712</v>
      </c>
      <c r="K33" s="5">
        <f t="shared" si="24"/>
        <v>247.7483321972868</v>
      </c>
      <c r="L33" s="5">
        <f t="shared" si="25"/>
        <v>496487.65772336279</v>
      </c>
      <c r="M33" s="5">
        <f t="shared" si="16"/>
        <v>6570761.5629072255</v>
      </c>
      <c r="N33" s="33">
        <f t="shared" si="26"/>
        <v>66.090008644842129</v>
      </c>
      <c r="O33" s="4"/>
      <c r="Q33" s="27" t="s">
        <v>42</v>
      </c>
      <c r="R33" s="29">
        <f t="shared" si="17"/>
        <v>99421.4057107712</v>
      </c>
      <c r="S33" s="29">
        <f t="shared" si="18"/>
        <v>496487.65772336279</v>
      </c>
      <c r="T33" s="35">
        <f t="shared" si="19"/>
        <v>66.090008644842129</v>
      </c>
      <c r="U33" s="42">
        <v>0.95864674002964168</v>
      </c>
      <c r="V33" s="43">
        <f>1-U33</f>
        <v>4.1353259970358325E-2</v>
      </c>
      <c r="W33" s="29">
        <f t="shared" si="27"/>
        <v>475956.27454145427</v>
      </c>
      <c r="X33" s="29">
        <f t="shared" si="20"/>
        <v>5668610.0318865059</v>
      </c>
      <c r="Y33" s="35">
        <f t="shared" si="28"/>
        <v>57.015991590152858</v>
      </c>
      <c r="Z33" s="36">
        <f t="shared" si="29"/>
        <v>9.0740170546892713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12615</v>
      </c>
      <c r="E34">
        <v>8</v>
      </c>
      <c r="F34" s="3">
        <f t="shared" si="21"/>
        <v>6.3416567578279822E-4</v>
      </c>
      <c r="G34" s="2">
        <v>0.5</v>
      </c>
      <c r="H34" s="3">
        <f t="shared" si="22"/>
        <v>3.1658092599920855E-3</v>
      </c>
      <c r="I34" s="3">
        <f t="shared" si="23"/>
        <v>0.9968341907400079</v>
      </c>
      <c r="J34" s="5">
        <f t="shared" si="30"/>
        <v>99173.657378573917</v>
      </c>
      <c r="K34" s="5">
        <f t="shared" si="24"/>
        <v>313.96488287637175</v>
      </c>
      <c r="L34" s="5">
        <f t="shared" si="25"/>
        <v>495083.37468567863</v>
      </c>
      <c r="M34" s="5">
        <f t="shared" si="16"/>
        <v>6074273.9051838629</v>
      </c>
      <c r="N34" s="33">
        <f t="shared" si="26"/>
        <v>61.248864524544459</v>
      </c>
      <c r="O34" s="4"/>
      <c r="Q34" s="27" t="s">
        <v>44</v>
      </c>
      <c r="R34" s="29">
        <f t="shared" si="17"/>
        <v>99173.657378573917</v>
      </c>
      <c r="S34" s="29">
        <f t="shared" si="18"/>
        <v>495083.37468567863</v>
      </c>
      <c r="T34" s="35">
        <f t="shared" si="19"/>
        <v>61.248864524544459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479825.01264163374</v>
      </c>
      <c r="X34" s="29">
        <f t="shared" si="20"/>
        <v>5192653.7573450515</v>
      </c>
      <c r="Y34" s="35">
        <f t="shared" si="28"/>
        <v>52.35920399227814</v>
      </c>
      <c r="Z34" s="36">
        <f t="shared" si="29"/>
        <v>8.8896605322663191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14633</v>
      </c>
      <c r="E35">
        <v>12</v>
      </c>
      <c r="F35" s="3">
        <f t="shared" si="21"/>
        <v>8.2006423836533866E-4</v>
      </c>
      <c r="G35" s="2">
        <v>0.5</v>
      </c>
      <c r="H35" s="3">
        <f t="shared" si="22"/>
        <v>4.0919320739275728E-3</v>
      </c>
      <c r="I35" s="3">
        <f t="shared" si="23"/>
        <v>0.99590806792607245</v>
      </c>
      <c r="J35" s="5">
        <f t="shared" si="30"/>
        <v>98859.692495697542</v>
      </c>
      <c r="K35" s="5">
        <f t="shared" si="24"/>
        <v>404.52714654176174</v>
      </c>
      <c r="L35" s="5">
        <f t="shared" si="25"/>
        <v>493287.14461213333</v>
      </c>
      <c r="M35" s="5">
        <f t="shared" si="16"/>
        <v>5579190.5304981843</v>
      </c>
      <c r="N35" s="33">
        <f t="shared" si="26"/>
        <v>56.435442895404471</v>
      </c>
      <c r="O35" s="4"/>
      <c r="Q35" s="27" t="s">
        <v>46</v>
      </c>
      <c r="R35" s="29">
        <f t="shared" si="17"/>
        <v>98859.692495697542</v>
      </c>
      <c r="S35" s="29">
        <f t="shared" si="18"/>
        <v>493287.14461213333</v>
      </c>
      <c r="T35" s="35">
        <f t="shared" si="19"/>
        <v>56.435442895404471</v>
      </c>
      <c r="U35" s="42">
        <v>0.96192878092594225</v>
      </c>
      <c r="V35" s="43">
        <f t="shared" si="31"/>
        <v>3.8071219074057749E-2</v>
      </c>
      <c r="W35" s="29">
        <f t="shared" si="27"/>
        <v>474507.10166318837</v>
      </c>
      <c r="X35" s="29">
        <f t="shared" si="20"/>
        <v>4712828.7447034176</v>
      </c>
      <c r="Y35" s="35">
        <f t="shared" si="28"/>
        <v>47.671893627511778</v>
      </c>
      <c r="Z35" s="36">
        <f t="shared" si="29"/>
        <v>8.7635492678926923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14255</v>
      </c>
      <c r="E36">
        <v>16</v>
      </c>
      <c r="F36" s="3">
        <f t="shared" si="21"/>
        <v>1.1224131883549632E-3</v>
      </c>
      <c r="G36" s="2">
        <v>0.5</v>
      </c>
      <c r="H36" s="3">
        <f t="shared" si="22"/>
        <v>5.5963623644630983E-3</v>
      </c>
      <c r="I36" s="3">
        <f t="shared" si="23"/>
        <v>0.99440363763553685</v>
      </c>
      <c r="J36" s="5">
        <f t="shared" si="30"/>
        <v>98455.165349155781</v>
      </c>
      <c r="K36" s="5">
        <f t="shared" si="24"/>
        <v>550.99078194700678</v>
      </c>
      <c r="L36" s="5">
        <f t="shared" si="25"/>
        <v>490898.34979091136</v>
      </c>
      <c r="M36" s="5">
        <f t="shared" si="16"/>
        <v>5085903.3858860508</v>
      </c>
      <c r="N36" s="33">
        <f t="shared" si="26"/>
        <v>51.657049864775438</v>
      </c>
      <c r="O36" s="4"/>
      <c r="Q36" s="27" t="s">
        <v>48</v>
      </c>
      <c r="R36" s="29">
        <f t="shared" si="17"/>
        <v>98455.165349155781</v>
      </c>
      <c r="S36" s="29">
        <f t="shared" si="18"/>
        <v>490898.34979091136</v>
      </c>
      <c r="T36" s="35">
        <f t="shared" si="19"/>
        <v>51.657049864775438</v>
      </c>
      <c r="U36" s="42">
        <v>0.95558309086652893</v>
      </c>
      <c r="V36" s="43">
        <f t="shared" si="31"/>
        <v>4.4416909133471072E-2</v>
      </c>
      <c r="W36" s="29">
        <f t="shared" si="27"/>
        <v>469094.16239447758</v>
      </c>
      <c r="X36" s="29">
        <f t="shared" si="20"/>
        <v>4238321.6430402296</v>
      </c>
      <c r="Y36" s="35">
        <f t="shared" si="28"/>
        <v>43.048240567264173</v>
      </c>
      <c r="Z36" s="36">
        <f t="shared" si="29"/>
        <v>8.6088092975112644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14375</v>
      </c>
      <c r="E37">
        <v>22</v>
      </c>
      <c r="F37" s="3">
        <f t="shared" si="21"/>
        <v>1.5304347826086957E-3</v>
      </c>
      <c r="G37" s="2">
        <v>0.5</v>
      </c>
      <c r="H37" s="3">
        <f t="shared" si="22"/>
        <v>7.623007623007624E-3</v>
      </c>
      <c r="I37" s="3">
        <f t="shared" si="23"/>
        <v>0.9923769923769924</v>
      </c>
      <c r="J37" s="5">
        <f t="shared" si="30"/>
        <v>97904.174567208771</v>
      </c>
      <c r="K37" s="5">
        <f t="shared" si="24"/>
        <v>746.32426905010163</v>
      </c>
      <c r="L37" s="5">
        <f t="shared" si="25"/>
        <v>487655.06216341857</v>
      </c>
      <c r="M37" s="5">
        <f t="shared" si="16"/>
        <v>4595005.0360951396</v>
      </c>
      <c r="N37" s="33">
        <f t="shared" si="26"/>
        <v>46.933698756029891</v>
      </c>
      <c r="O37" s="4"/>
      <c r="Q37" s="27" t="s">
        <v>50</v>
      </c>
      <c r="R37" s="29">
        <f t="shared" si="17"/>
        <v>97904.174567208771</v>
      </c>
      <c r="S37" s="29">
        <f t="shared" si="18"/>
        <v>487655.06216341857</v>
      </c>
      <c r="T37" s="35">
        <f t="shared" si="19"/>
        <v>46.933698756029891</v>
      </c>
      <c r="U37" s="42">
        <v>0.95343645724036619</v>
      </c>
      <c r="V37" s="43">
        <f t="shared" si="31"/>
        <v>4.6563542759633814E-2</v>
      </c>
      <c r="W37" s="29">
        <f t="shared" si="27"/>
        <v>464948.11482442037</v>
      </c>
      <c r="X37" s="29">
        <f t="shared" si="20"/>
        <v>3769227.480645752</v>
      </c>
      <c r="Y37" s="35">
        <f t="shared" si="28"/>
        <v>38.499149778932782</v>
      </c>
      <c r="Z37" s="36">
        <f t="shared" si="29"/>
        <v>8.4345489770971085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16377</v>
      </c>
      <c r="E38">
        <v>36</v>
      </c>
      <c r="F38" s="3">
        <f t="shared" si="21"/>
        <v>2.1982047994138121E-3</v>
      </c>
      <c r="G38" s="2">
        <v>0.5</v>
      </c>
      <c r="H38" s="3">
        <f t="shared" si="22"/>
        <v>1.0930952814720351E-2</v>
      </c>
      <c r="I38" s="3">
        <f t="shared" si="23"/>
        <v>0.98906904718527966</v>
      </c>
      <c r="J38" s="5">
        <f t="shared" si="30"/>
        <v>97157.850298158664</v>
      </c>
      <c r="K38" s="5">
        <f t="shared" si="24"/>
        <v>1062.0278771888359</v>
      </c>
      <c r="L38" s="5">
        <f t="shared" si="25"/>
        <v>483134.18179782119</v>
      </c>
      <c r="M38" s="5">
        <f t="shared" si="16"/>
        <v>4107349.9739317214</v>
      </c>
      <c r="N38" s="33">
        <f t="shared" si="26"/>
        <v>42.275019067703312</v>
      </c>
      <c r="O38" s="4"/>
      <c r="Q38" s="27" t="s">
        <v>52</v>
      </c>
      <c r="R38" s="29">
        <f t="shared" si="17"/>
        <v>97157.850298158664</v>
      </c>
      <c r="S38" s="29">
        <f t="shared" si="18"/>
        <v>483134.18179782119</v>
      </c>
      <c r="T38" s="35">
        <f t="shared" si="19"/>
        <v>42.275019067703312</v>
      </c>
      <c r="U38" s="42">
        <v>0.93748024841036759</v>
      </c>
      <c r="V38" s="43">
        <f t="shared" si="31"/>
        <v>6.2519751589632411E-2</v>
      </c>
      <c r="W38" s="29">
        <f t="shared" si="27"/>
        <v>452928.75276736112</v>
      </c>
      <c r="X38" s="29">
        <f t="shared" si="20"/>
        <v>3304279.3658213317</v>
      </c>
      <c r="Y38" s="35">
        <f t="shared" si="28"/>
        <v>34.009391476665414</v>
      </c>
      <c r="Z38" s="36">
        <f t="shared" si="29"/>
        <v>8.265627591037898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17449</v>
      </c>
      <c r="E39">
        <v>45</v>
      </c>
      <c r="F39" s="3">
        <f t="shared" si="21"/>
        <v>2.5789443521118689E-3</v>
      </c>
      <c r="G39" s="2">
        <v>0.5</v>
      </c>
      <c r="H39" s="3">
        <f t="shared" si="22"/>
        <v>1.2812117415938273E-2</v>
      </c>
      <c r="I39" s="3">
        <f t="shared" si="23"/>
        <v>0.98718788258406176</v>
      </c>
      <c r="J39" s="5">
        <f t="shared" si="30"/>
        <v>96095.822420969824</v>
      </c>
      <c r="K39" s="5">
        <f t="shared" si="24"/>
        <v>1231.1909600386191</v>
      </c>
      <c r="L39" s="5">
        <f t="shared" si="25"/>
        <v>477401.13470475259</v>
      </c>
      <c r="M39" s="5">
        <f t="shared" si="16"/>
        <v>3624215.7921339003</v>
      </c>
      <c r="N39" s="33">
        <f t="shared" si="26"/>
        <v>37.714602995509949</v>
      </c>
      <c r="O39" s="4"/>
      <c r="Q39" s="27" t="s">
        <v>54</v>
      </c>
      <c r="R39" s="29">
        <f t="shared" si="17"/>
        <v>96095.822420969824</v>
      </c>
      <c r="S39" s="29">
        <f t="shared" si="18"/>
        <v>477401.13470475259</v>
      </c>
      <c r="T39" s="35">
        <f t="shared" si="19"/>
        <v>37.714602995509949</v>
      </c>
      <c r="U39" s="42">
        <v>0.91788799906018037</v>
      </c>
      <c r="V39" s="43">
        <f t="shared" si="31"/>
        <v>8.2112000939819629E-2</v>
      </c>
      <c r="W39" s="29">
        <f t="shared" si="27"/>
        <v>438200.77228320501</v>
      </c>
      <c r="X39" s="29">
        <f t="shared" si="20"/>
        <v>2851350.6130539705</v>
      </c>
      <c r="Y39" s="35">
        <f t="shared" si="28"/>
        <v>29.671951820787527</v>
      </c>
      <c r="Z39" s="36">
        <f t="shared" si="29"/>
        <v>8.0426511747224225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17813</v>
      </c>
      <c r="E40">
        <v>65</v>
      </c>
      <c r="F40" s="3">
        <f t="shared" si="21"/>
        <v>3.6490203783753439E-3</v>
      </c>
      <c r="G40" s="2">
        <v>0.5</v>
      </c>
      <c r="H40" s="3">
        <f t="shared" si="22"/>
        <v>1.8080164668576672E-2</v>
      </c>
      <c r="I40" s="3">
        <f t="shared" si="23"/>
        <v>0.98191983533142335</v>
      </c>
      <c r="J40" s="5">
        <f t="shared" si="30"/>
        <v>94864.63146093121</v>
      </c>
      <c r="K40" s="5">
        <f t="shared" si="24"/>
        <v>1715.1681580374755</v>
      </c>
      <c r="L40" s="5">
        <f t="shared" si="25"/>
        <v>470035.23690956237</v>
      </c>
      <c r="M40" s="5">
        <f t="shared" si="16"/>
        <v>3146814.657429148</v>
      </c>
      <c r="N40" s="33">
        <f t="shared" si="26"/>
        <v>33.171632134839669</v>
      </c>
      <c r="O40" s="4"/>
      <c r="Q40" s="27" t="s">
        <v>56</v>
      </c>
      <c r="R40" s="29">
        <f t="shared" si="17"/>
        <v>94864.63146093121</v>
      </c>
      <c r="S40" s="29">
        <f t="shared" si="18"/>
        <v>470035.23690956237</v>
      </c>
      <c r="T40" s="35">
        <f t="shared" si="19"/>
        <v>33.171632134839669</v>
      </c>
      <c r="U40" s="42">
        <v>0.89571782863194893</v>
      </c>
      <c r="V40" s="43">
        <f t="shared" si="31"/>
        <v>0.10428217136805107</v>
      </c>
      <c r="W40" s="29">
        <f t="shared" si="27"/>
        <v>421018.94178513688</v>
      </c>
      <c r="X40" s="29">
        <f t="shared" si="20"/>
        <v>2413149.8407707657</v>
      </c>
      <c r="Y40" s="35">
        <f t="shared" si="28"/>
        <v>25.437824441078345</v>
      </c>
      <c r="Z40" s="36">
        <f t="shared" si="29"/>
        <v>7.7338076937613245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15641</v>
      </c>
      <c r="E41">
        <v>88</v>
      </c>
      <c r="F41" s="3">
        <f t="shared" si="21"/>
        <v>5.6262387315389045E-3</v>
      </c>
      <c r="G41" s="2">
        <v>0.5</v>
      </c>
      <c r="H41" s="3">
        <f t="shared" si="22"/>
        <v>2.7740999936952275E-2</v>
      </c>
      <c r="I41" s="3">
        <f t="shared" si="23"/>
        <v>0.97225900006304777</v>
      </c>
      <c r="J41" s="5">
        <f t="shared" si="30"/>
        <v>93149.463302893739</v>
      </c>
      <c r="K41" s="5">
        <f t="shared" si="24"/>
        <v>2584.0592556127135</v>
      </c>
      <c r="L41" s="5">
        <f t="shared" si="25"/>
        <v>459287.16837543697</v>
      </c>
      <c r="M41" s="5">
        <f t="shared" si="16"/>
        <v>2676779.4205195857</v>
      </c>
      <c r="N41" s="33">
        <f t="shared" si="26"/>
        <v>28.736391231965694</v>
      </c>
      <c r="O41" s="4"/>
      <c r="Q41" s="27" t="s">
        <v>58</v>
      </c>
      <c r="R41" s="29">
        <f t="shared" si="17"/>
        <v>93149.463302893739</v>
      </c>
      <c r="S41" s="29">
        <f t="shared" si="18"/>
        <v>459287.16837543697</v>
      </c>
      <c r="T41" s="35">
        <f t="shared" si="19"/>
        <v>28.736391231965694</v>
      </c>
      <c r="U41" s="42">
        <v>0.86473435856680392</v>
      </c>
      <c r="V41" s="43">
        <f t="shared" si="31"/>
        <v>0.13526564143319608</v>
      </c>
      <c r="W41" s="29">
        <f t="shared" si="27"/>
        <v>397161.39494309714</v>
      </c>
      <c r="X41" s="29">
        <f t="shared" si="20"/>
        <v>1992130.898985629</v>
      </c>
      <c r="Y41" s="35">
        <f t="shared" si="28"/>
        <v>21.386391594204088</v>
      </c>
      <c r="Z41" s="36">
        <f t="shared" si="29"/>
        <v>7.3499996377616057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13312</v>
      </c>
      <c r="E42">
        <v>83</v>
      </c>
      <c r="F42" s="3">
        <f t="shared" si="21"/>
        <v>6.2349759615384619E-3</v>
      </c>
      <c r="G42" s="2">
        <v>0.5</v>
      </c>
      <c r="H42" s="3">
        <f t="shared" si="22"/>
        <v>3.0696401494138097E-2</v>
      </c>
      <c r="I42" s="3">
        <f t="shared" si="23"/>
        <v>0.9693035985058619</v>
      </c>
      <c r="J42" s="5">
        <f t="shared" si="30"/>
        <v>90565.40404728103</v>
      </c>
      <c r="K42" s="5">
        <f t="shared" si="24"/>
        <v>2780.0320041141777</v>
      </c>
      <c r="L42" s="5">
        <f t="shared" si="25"/>
        <v>445876.94022611971</v>
      </c>
      <c r="M42" s="5">
        <f t="shared" si="16"/>
        <v>2217492.2521441486</v>
      </c>
      <c r="N42" s="33">
        <f t="shared" si="26"/>
        <v>24.484981604967757</v>
      </c>
      <c r="O42" s="4"/>
      <c r="Q42" s="27" t="s">
        <v>60</v>
      </c>
      <c r="R42" s="29">
        <f t="shared" si="17"/>
        <v>90565.40404728103</v>
      </c>
      <c r="S42" s="29">
        <f t="shared" si="18"/>
        <v>445876.94022611971</v>
      </c>
      <c r="T42" s="35">
        <f t="shared" si="19"/>
        <v>24.484981604967757</v>
      </c>
      <c r="U42" s="42">
        <v>0.81758889711164551</v>
      </c>
      <c r="V42" s="43">
        <f t="shared" si="31"/>
        <v>0.18241110288835449</v>
      </c>
      <c r="W42" s="29">
        <f t="shared" si="27"/>
        <v>364544.03580698831</v>
      </c>
      <c r="X42" s="29">
        <f t="shared" si="20"/>
        <v>1594969.5040425318</v>
      </c>
      <c r="Y42" s="35">
        <f t="shared" si="28"/>
        <v>17.611244832627854</v>
      </c>
      <c r="Z42" s="36">
        <f t="shared" si="29"/>
        <v>6.8737367723399032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10343</v>
      </c>
      <c r="E43">
        <v>149</v>
      </c>
      <c r="F43" s="3">
        <f t="shared" si="21"/>
        <v>1.4405878371845694E-2</v>
      </c>
      <c r="G43" s="2">
        <v>0.5</v>
      </c>
      <c r="H43" s="3">
        <f t="shared" si="22"/>
        <v>6.9525453781904722E-2</v>
      </c>
      <c r="I43" s="3">
        <f t="shared" si="23"/>
        <v>0.93047454621809522</v>
      </c>
      <c r="J43" s="5">
        <f t="shared" si="30"/>
        <v>87785.372043166848</v>
      </c>
      <c r="K43" s="5">
        <f t="shared" si="24"/>
        <v>6103.3178267145076</v>
      </c>
      <c r="L43" s="5">
        <f t="shared" si="25"/>
        <v>423668.56564904796</v>
      </c>
      <c r="M43" s="5">
        <f t="shared" si="16"/>
        <v>1771615.3119180286</v>
      </c>
      <c r="N43" s="33">
        <f t="shared" si="26"/>
        <v>20.181213232733914</v>
      </c>
      <c r="O43" s="4"/>
      <c r="Q43" s="27" t="s">
        <v>62</v>
      </c>
      <c r="R43" s="29">
        <f t="shared" si="17"/>
        <v>87785.372043166848</v>
      </c>
      <c r="S43" s="29">
        <f t="shared" si="18"/>
        <v>423668.56564904796</v>
      </c>
      <c r="T43" s="35">
        <f t="shared" si="19"/>
        <v>20.181213232733914</v>
      </c>
      <c r="U43" s="42">
        <v>0.77888026534586052</v>
      </c>
      <c r="V43" s="43">
        <f t="shared" si="31"/>
        <v>0.22111973465413948</v>
      </c>
      <c r="W43" s="29">
        <f t="shared" si="27"/>
        <v>329987.08483143058</v>
      </c>
      <c r="X43" s="29">
        <f t="shared" si="20"/>
        <v>1230425.4682355435</v>
      </c>
      <c r="Y43" s="35">
        <f t="shared" si="28"/>
        <v>14.016292687470804</v>
      </c>
      <c r="Z43" s="36">
        <f t="shared" si="29"/>
        <v>6.1649205452631097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7717</v>
      </c>
      <c r="E44">
        <v>192</v>
      </c>
      <c r="F44" s="3">
        <f t="shared" si="21"/>
        <v>2.4880134767396658E-2</v>
      </c>
      <c r="G44" s="2">
        <v>0.5</v>
      </c>
      <c r="H44" s="3">
        <f t="shared" si="22"/>
        <v>0.11711601805538613</v>
      </c>
      <c r="I44" s="3">
        <f t="shared" si="23"/>
        <v>0.88288398194461393</v>
      </c>
      <c r="J44" s="5">
        <f t="shared" si="30"/>
        <v>81682.054216452336</v>
      </c>
      <c r="K44" s="5">
        <f t="shared" si="24"/>
        <v>9566.2769364150608</v>
      </c>
      <c r="L44" s="5">
        <f t="shared" si="25"/>
        <v>384494.57874122402</v>
      </c>
      <c r="M44" s="5">
        <f t="shared" si="16"/>
        <v>1347946.7462689807</v>
      </c>
      <c r="N44" s="33">
        <f t="shared" si="26"/>
        <v>16.502361004499299</v>
      </c>
      <c r="O44" s="4"/>
      <c r="Q44" s="27" t="s">
        <v>64</v>
      </c>
      <c r="R44" s="29">
        <f t="shared" si="17"/>
        <v>81682.054216452336</v>
      </c>
      <c r="S44" s="29">
        <f t="shared" si="18"/>
        <v>384494.57874122402</v>
      </c>
      <c r="T44" s="35">
        <f t="shared" si="19"/>
        <v>16.502361004499299</v>
      </c>
      <c r="U44" s="42">
        <v>0.71980976748499381</v>
      </c>
      <c r="V44" s="43">
        <f t="shared" si="31"/>
        <v>0.28019023251500619</v>
      </c>
      <c r="W44" s="29">
        <f t="shared" si="27"/>
        <v>276762.95332296111</v>
      </c>
      <c r="X44" s="29">
        <f t="shared" si="20"/>
        <v>900438.38340411289</v>
      </c>
      <c r="Y44" s="35">
        <f t="shared" si="28"/>
        <v>11.023699049218418</v>
      </c>
      <c r="Z44" s="36">
        <f t="shared" si="29"/>
        <v>5.4786619552808808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4825</v>
      </c>
      <c r="E45">
        <v>197</v>
      </c>
      <c r="F45" s="3">
        <f t="shared" si="21"/>
        <v>4.0829015544041454E-2</v>
      </c>
      <c r="G45" s="2">
        <v>0.5</v>
      </c>
      <c r="H45" s="3">
        <f t="shared" si="22"/>
        <v>0.18523742360131643</v>
      </c>
      <c r="I45" s="3">
        <f t="shared" si="23"/>
        <v>0.81476257639868355</v>
      </c>
      <c r="J45" s="5">
        <f t="shared" si="30"/>
        <v>72115.777280037277</v>
      </c>
      <c r="K45" s="5">
        <f t="shared" si="24"/>
        <v>13358.540784360455</v>
      </c>
      <c r="L45" s="5">
        <f t="shared" si="25"/>
        <v>327182.53443928523</v>
      </c>
      <c r="M45" s="5">
        <f t="shared" si="16"/>
        <v>963452.16752775665</v>
      </c>
      <c r="N45" s="33">
        <f t="shared" si="26"/>
        <v>13.359797312958515</v>
      </c>
      <c r="O45" s="4"/>
      <c r="Q45" s="27" t="s">
        <v>66</v>
      </c>
      <c r="R45" s="29">
        <f t="shared" si="17"/>
        <v>72115.777280037277</v>
      </c>
      <c r="S45" s="29">
        <f t="shared" si="18"/>
        <v>327182.53443928523</v>
      </c>
      <c r="T45" s="35">
        <f t="shared" si="19"/>
        <v>13.359797312958515</v>
      </c>
      <c r="U45" s="42">
        <v>0.68480776711742686</v>
      </c>
      <c r="V45" s="43">
        <f t="shared" si="31"/>
        <v>0.31519223288257314</v>
      </c>
      <c r="W45" s="29">
        <f t="shared" si="27"/>
        <v>224057.14084918753</v>
      </c>
      <c r="X45" s="29">
        <f t="shared" si="20"/>
        <v>623675.43008115178</v>
      </c>
      <c r="Y45" s="35">
        <f t="shared" si="28"/>
        <v>8.64825220782574</v>
      </c>
      <c r="Z45" s="36">
        <f t="shared" si="29"/>
        <v>4.7115451051327746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2791</v>
      </c>
      <c r="E46">
        <v>196</v>
      </c>
      <c r="F46" s="3">
        <f t="shared" si="21"/>
        <v>7.0225725546399137E-2</v>
      </c>
      <c r="G46" s="2">
        <v>0.5</v>
      </c>
      <c r="H46" s="3">
        <f t="shared" si="22"/>
        <v>0.29868942395611092</v>
      </c>
      <c r="I46" s="3">
        <f t="shared" si="23"/>
        <v>0.70131057604388913</v>
      </c>
      <c r="J46" s="5">
        <f t="shared" si="30"/>
        <v>58757.236495676822</v>
      </c>
      <c r="K46" s="5">
        <f t="shared" si="24"/>
        <v>17550.165122146689</v>
      </c>
      <c r="L46" s="5">
        <f t="shared" si="25"/>
        <v>249910.76967301744</v>
      </c>
      <c r="M46" s="5">
        <f>L46+M47</f>
        <v>636269.63308847148</v>
      </c>
      <c r="N46" s="33">
        <f t="shared" si="26"/>
        <v>10.828787584917924</v>
      </c>
      <c r="O46" s="4"/>
      <c r="Q46" s="27" t="s">
        <v>68</v>
      </c>
      <c r="R46" s="29">
        <f t="shared" si="17"/>
        <v>58757.236495676822</v>
      </c>
      <c r="S46" s="29">
        <f t="shared" si="18"/>
        <v>249910.76967301744</v>
      </c>
      <c r="T46" s="35">
        <f t="shared" si="19"/>
        <v>10.828787584917924</v>
      </c>
      <c r="U46" s="42">
        <v>0.65629805890441617</v>
      </c>
      <c r="V46" s="43">
        <f t="shared" si="31"/>
        <v>0.34370194109558383</v>
      </c>
      <c r="W46" s="29">
        <f t="shared" si="27"/>
        <v>164015.95303570997</v>
      </c>
      <c r="X46" s="29">
        <f>X47+W46</f>
        <v>399618.28923196427</v>
      </c>
      <c r="Y46" s="35">
        <f t="shared" si="28"/>
        <v>6.801175703036459</v>
      </c>
      <c r="Z46" s="36">
        <f t="shared" si="29"/>
        <v>4.027611881881465</v>
      </c>
    </row>
    <row r="47" spans="1:26" s="2" customFormat="1" x14ac:dyDescent="0.25">
      <c r="A47" s="12">
        <v>19</v>
      </c>
      <c r="B47" s="13" t="s">
        <v>69</v>
      </c>
      <c r="C47" s="12"/>
      <c r="D47">
        <v>2269</v>
      </c>
      <c r="E47">
        <v>242</v>
      </c>
      <c r="F47" s="17">
        <f t="shared" si="21"/>
        <v>0.10665491405905686</v>
      </c>
      <c r="G47" s="12"/>
      <c r="H47" s="17">
        <v>1</v>
      </c>
      <c r="I47" s="17">
        <f t="shared" si="23"/>
        <v>0</v>
      </c>
      <c r="J47" s="21">
        <f t="shared" si="30"/>
        <v>41207.07137353014</v>
      </c>
      <c r="K47" s="21">
        <f t="shared" si="24"/>
        <v>41207.07137353014</v>
      </c>
      <c r="L47" s="21">
        <f>K47/F47</f>
        <v>386358.86341545405</v>
      </c>
      <c r="M47" s="21">
        <f>L47</f>
        <v>386358.86341545405</v>
      </c>
      <c r="N47" s="34">
        <f t="shared" si="26"/>
        <v>9.3760330578512381</v>
      </c>
      <c r="O47" s="4"/>
      <c r="Q47" s="30" t="s">
        <v>69</v>
      </c>
      <c r="R47" s="31">
        <f t="shared" si="17"/>
        <v>41207.07137353014</v>
      </c>
      <c r="S47" s="31">
        <f t="shared" si="18"/>
        <v>386358.86341545405</v>
      </c>
      <c r="T47" s="38">
        <f t="shared" si="19"/>
        <v>9.3760330578512381</v>
      </c>
      <c r="U47" s="44">
        <v>0.6098018151143324</v>
      </c>
      <c r="V47" s="45">
        <f t="shared" si="31"/>
        <v>0.3901981848856676</v>
      </c>
      <c r="W47" s="31">
        <f t="shared" si="27"/>
        <v>235602.33619625433</v>
      </c>
      <c r="X47" s="31">
        <f>W47</f>
        <v>235602.33619625433</v>
      </c>
      <c r="Y47" s="38">
        <f t="shared" si="28"/>
        <v>5.7175219772496702</v>
      </c>
      <c r="Z47" s="37">
        <f t="shared" si="29"/>
        <v>3.6585110806015679</v>
      </c>
    </row>
    <row r="48" spans="1:26" s="2" customFormat="1" ht="13.2" x14ac:dyDescent="0.25">
      <c r="B48" s="2" t="s">
        <v>70</v>
      </c>
      <c r="D48" s="25">
        <f>SUM(D29:D47)</f>
        <v>207063</v>
      </c>
      <c r="E48" s="25">
        <f>SUM(E29:E47)</f>
        <v>1367</v>
      </c>
    </row>
    <row r="51" spans="1:26" s="2" customFormat="1" ht="18" thickBot="1" x14ac:dyDescent="0.35">
      <c r="B51" s="62" t="s">
        <v>89</v>
      </c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Q51" s="63" t="s">
        <v>92</v>
      </c>
      <c r="R51" s="64"/>
      <c r="S51" s="64"/>
      <c r="T51" s="64"/>
      <c r="U51" s="64"/>
      <c r="V51" s="64"/>
      <c r="W51" s="64"/>
      <c r="X51" s="64"/>
      <c r="Y51" s="64"/>
      <c r="Z51" s="65"/>
    </row>
    <row r="52" spans="1:26" s="9" customFormat="1" ht="14.25" customHeight="1" x14ac:dyDescent="0.35">
      <c r="A52" s="7"/>
      <c r="B52" s="59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0" t="s">
        <v>14</v>
      </c>
      <c r="S52" s="70"/>
      <c r="T52" s="70"/>
      <c r="U52" s="67" t="s">
        <v>15</v>
      </c>
      <c r="V52" s="71" t="s">
        <v>16</v>
      </c>
      <c r="W52" s="72" t="s">
        <v>17</v>
      </c>
      <c r="X52" s="72" t="s">
        <v>18</v>
      </c>
      <c r="Y52" s="73" t="s">
        <v>19</v>
      </c>
      <c r="Z52" s="73" t="s">
        <v>20</v>
      </c>
    </row>
    <row r="53" spans="1:26" s="10" customFormat="1" ht="35.549999999999997" customHeight="1" thickBot="1" x14ac:dyDescent="0.35">
      <c r="B53" s="60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7"/>
      <c r="V53" s="71"/>
      <c r="W53" s="72"/>
      <c r="X53" s="72"/>
      <c r="Y53" s="73"/>
      <c r="Z53" s="73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2791</v>
      </c>
      <c r="E54" s="49">
        <f>E4+E29</f>
        <v>18</v>
      </c>
      <c r="F54" s="3">
        <f>E54/D54</f>
        <v>6.4493013256897167E-3</v>
      </c>
      <c r="G54" s="2">
        <v>0.3</v>
      </c>
      <c r="H54" s="18">
        <f>C54*F54/(1+(1-G54)*C54*F54)</f>
        <v>6.4203167356256243E-3</v>
      </c>
      <c r="I54" s="18">
        <f>1-H54</f>
        <v>0.9935796832643744</v>
      </c>
      <c r="J54" s="19">
        <v>100000</v>
      </c>
      <c r="K54" s="20">
        <f>J54*H54</f>
        <v>642.03167356256245</v>
      </c>
      <c r="L54" s="20">
        <f>C54*(J55+G54*K54)</f>
        <v>99550.577828506212</v>
      </c>
      <c r="M54" s="5">
        <f t="shared" ref="M54:M70" si="32">L54+M55</f>
        <v>7592441.239769808</v>
      </c>
      <c r="N54" s="32">
        <f>M54/J54</f>
        <v>75.924412397698077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99550.577828506212</v>
      </c>
      <c r="T54" s="35">
        <f t="shared" ref="T54:T72" si="35">N54</f>
        <v>75.924412397698077</v>
      </c>
      <c r="U54" s="42">
        <v>0.96170886472285344</v>
      </c>
      <c r="V54" s="43">
        <f>1-U54</f>
        <v>3.829113527714656E-2</v>
      </c>
      <c r="W54" s="29">
        <f>S54*U54</f>
        <v>95738.673185956766</v>
      </c>
      <c r="X54" s="29">
        <f t="shared" ref="X54:X70" si="36">X55+W54</f>
        <v>6702382.7401431547</v>
      </c>
      <c r="Y54" s="40">
        <f>X54/R54</f>
        <v>67.023827401431546</v>
      </c>
      <c r="Z54" s="36">
        <f>T54-Y54</f>
        <v>8.9005849962665309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14005</v>
      </c>
      <c r="E55" s="49">
        <f t="shared" si="37"/>
        <v>5</v>
      </c>
      <c r="F55" s="3">
        <f t="shared" ref="F55:F72" si="38">E55/D55</f>
        <v>3.570153516601214E-4</v>
      </c>
      <c r="G55" s="2">
        <v>0.4</v>
      </c>
      <c r="H55" s="3">
        <f t="shared" ref="H55:H71" si="39">C55*F55/(1+(1-G55)*C55*F55)</f>
        <v>1.4268388385531854E-3</v>
      </c>
      <c r="I55" s="3">
        <f t="shared" ref="I55:I72" si="40">1-H55</f>
        <v>0.99857316116144679</v>
      </c>
      <c r="J55" s="5">
        <f>I54*J54</f>
        <v>99357.968326437447</v>
      </c>
      <c r="K55" s="5">
        <f t="shared" ref="K55:K72" si="41">J55*H55</f>
        <v>141.76780812789818</v>
      </c>
      <c r="L55" s="5">
        <f t="shared" ref="L55:L71" si="42">C55*(J56+G55*K55)</f>
        <v>397091.63056624285</v>
      </c>
      <c r="M55" s="5">
        <f t="shared" si="32"/>
        <v>7492890.661941302</v>
      </c>
      <c r="N55" s="33">
        <f t="shared" ref="N55:N72" si="43">M55/J55</f>
        <v>75.413082495041039</v>
      </c>
      <c r="O55" s="4"/>
      <c r="Q55" s="27" t="s">
        <v>36</v>
      </c>
      <c r="R55" s="29">
        <f t="shared" si="33"/>
        <v>99357.968326437447</v>
      </c>
      <c r="S55" s="29">
        <f t="shared" si="34"/>
        <v>397091.63056624285</v>
      </c>
      <c r="T55" s="35">
        <f t="shared" si="35"/>
        <v>75.413082495041039</v>
      </c>
      <c r="U55" s="42">
        <v>0.96170886472285344</v>
      </c>
      <c r="V55" s="43">
        <f>1-U55</f>
        <v>3.829113527714656E-2</v>
      </c>
      <c r="W55" s="29">
        <f t="shared" ref="W55:W72" si="44">S55*U55</f>
        <v>381886.54122280813</v>
      </c>
      <c r="X55" s="29">
        <f t="shared" si="36"/>
        <v>6606644.0669571981</v>
      </c>
      <c r="Y55" s="35">
        <f t="shared" ref="Y55:Y72" si="45">X55/R55</f>
        <v>66.493349031164556</v>
      </c>
      <c r="Z55" s="36">
        <f t="shared" ref="Z55:Z72" si="46">T55-Y55</f>
        <v>8.9197334638764829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22364</v>
      </c>
      <c r="E56" s="49">
        <f t="shared" si="37"/>
        <v>6</v>
      </c>
      <c r="F56" s="3">
        <f t="shared" si="38"/>
        <v>2.6828832051511357E-4</v>
      </c>
      <c r="G56" s="2">
        <v>0.5</v>
      </c>
      <c r="H56" s="3">
        <f t="shared" si="39"/>
        <v>1.340542472854015E-3</v>
      </c>
      <c r="I56" s="3">
        <f t="shared" si="40"/>
        <v>0.99865945752714602</v>
      </c>
      <c r="J56" s="5">
        <f t="shared" ref="J56:J72" si="47">I55*J55</f>
        <v>99216.200518309546</v>
      </c>
      <c r="K56" s="5">
        <f t="shared" si="41"/>
        <v>133.00353078999447</v>
      </c>
      <c r="L56" s="5">
        <f t="shared" si="42"/>
        <v>495748.49376457272</v>
      </c>
      <c r="M56" s="5">
        <f t="shared" si="32"/>
        <v>7095799.0313750589</v>
      </c>
      <c r="N56" s="33">
        <f t="shared" si="43"/>
        <v>71.518552356432821</v>
      </c>
      <c r="O56" s="4"/>
      <c r="Q56" s="27" t="s">
        <v>38</v>
      </c>
      <c r="R56" s="29">
        <f t="shared" si="33"/>
        <v>99216.200518309546</v>
      </c>
      <c r="S56" s="29">
        <f t="shared" si="34"/>
        <v>495748.49376457272</v>
      </c>
      <c r="T56" s="35">
        <f t="shared" si="35"/>
        <v>71.518552356432821</v>
      </c>
      <c r="U56" s="42">
        <v>0.96170886472285344</v>
      </c>
      <c r="V56" s="43">
        <f>1-U56</f>
        <v>3.829113527714656E-2</v>
      </c>
      <c r="W56" s="29">
        <f t="shared" si="44"/>
        <v>476765.72112639184</v>
      </c>
      <c r="X56" s="29">
        <f t="shared" si="36"/>
        <v>6224757.5257343901</v>
      </c>
      <c r="Y56" s="35">
        <f t="shared" si="45"/>
        <v>62.739325767525855</v>
      </c>
      <c r="Z56" s="36">
        <f t="shared" si="46"/>
        <v>8.7792265889069654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23133</v>
      </c>
      <c r="E57" s="49">
        <f t="shared" si="37"/>
        <v>18</v>
      </c>
      <c r="F57" s="3">
        <f t="shared" si="38"/>
        <v>7.7810919465698348E-4</v>
      </c>
      <c r="G57" s="2">
        <v>0.5</v>
      </c>
      <c r="H57" s="3">
        <f t="shared" si="39"/>
        <v>3.8829924928811804E-3</v>
      </c>
      <c r="I57" s="3">
        <f t="shared" si="40"/>
        <v>0.99611700750711885</v>
      </c>
      <c r="J57" s="5">
        <f t="shared" si="47"/>
        <v>99083.19698751955</v>
      </c>
      <c r="K57" s="5">
        <f t="shared" si="41"/>
        <v>384.73931007320562</v>
      </c>
      <c r="L57" s="5">
        <f t="shared" si="42"/>
        <v>494454.13666241476</v>
      </c>
      <c r="M57" s="5">
        <f t="shared" si="32"/>
        <v>6600050.5376104861</v>
      </c>
      <c r="N57" s="33">
        <f t="shared" si="43"/>
        <v>66.611198853846261</v>
      </c>
      <c r="O57" s="4"/>
      <c r="Q57" s="27" t="s">
        <v>40</v>
      </c>
      <c r="R57" s="29">
        <f t="shared" si="33"/>
        <v>99083.19698751955</v>
      </c>
      <c r="S57" s="29">
        <f t="shared" si="34"/>
        <v>494454.13666241476</v>
      </c>
      <c r="T57" s="35">
        <f t="shared" si="35"/>
        <v>66.611198853846261</v>
      </c>
      <c r="U57" s="42">
        <v>0.96170886472285344</v>
      </c>
      <c r="V57" s="43">
        <f>1-U57</f>
        <v>3.829113527714656E-2</v>
      </c>
      <c r="W57" s="29">
        <f t="shared" si="44"/>
        <v>475520.92642712954</v>
      </c>
      <c r="X57" s="29">
        <f t="shared" si="36"/>
        <v>5747991.8046079986</v>
      </c>
      <c r="Y57" s="35">
        <f t="shared" si="45"/>
        <v>58.011771716772643</v>
      </c>
      <c r="Z57" s="36">
        <f t="shared" si="46"/>
        <v>8.5994271370736186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24030</v>
      </c>
      <c r="E58" s="49">
        <f t="shared" si="37"/>
        <v>28</v>
      </c>
      <c r="F58" s="3">
        <f t="shared" si="38"/>
        <v>1.1652101539741989E-3</v>
      </c>
      <c r="G58" s="2">
        <v>0.5</v>
      </c>
      <c r="H58" s="3">
        <f t="shared" si="39"/>
        <v>5.8091286307053944E-3</v>
      </c>
      <c r="I58" s="3">
        <f t="shared" si="40"/>
        <v>0.99419087136929463</v>
      </c>
      <c r="J58" s="5">
        <f t="shared" si="47"/>
        <v>98698.457677446349</v>
      </c>
      <c r="K58" s="5">
        <f t="shared" si="41"/>
        <v>573.35203630051819</v>
      </c>
      <c r="L58" s="5">
        <f t="shared" si="42"/>
        <v>492058.90829648043</v>
      </c>
      <c r="M58" s="5">
        <f t="shared" si="32"/>
        <v>6105596.4009480719</v>
      </c>
      <c r="N58" s="33">
        <f t="shared" si="43"/>
        <v>61.861112570792137</v>
      </c>
      <c r="O58" s="4"/>
      <c r="Q58" s="27" t="s">
        <v>42</v>
      </c>
      <c r="R58" s="29">
        <f t="shared" si="33"/>
        <v>98698.457677446349</v>
      </c>
      <c r="S58" s="29">
        <f t="shared" si="34"/>
        <v>492058.90829648043</v>
      </c>
      <c r="T58" s="35">
        <f t="shared" si="35"/>
        <v>61.861112570792137</v>
      </c>
      <c r="U58" s="42">
        <v>0.96170886472285344</v>
      </c>
      <c r="V58" s="43">
        <f>1-U58</f>
        <v>3.829113527714656E-2</v>
      </c>
      <c r="W58" s="29">
        <f t="shared" si="44"/>
        <v>473217.41407457483</v>
      </c>
      <c r="X58" s="29">
        <f t="shared" si="36"/>
        <v>5272470.8781808689</v>
      </c>
      <c r="Y58" s="35">
        <f t="shared" si="45"/>
        <v>53.419992594126271</v>
      </c>
      <c r="Z58" s="36">
        <f t="shared" si="46"/>
        <v>8.4411199766658669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26216</v>
      </c>
      <c r="E59" s="49">
        <f t="shared" si="37"/>
        <v>39</v>
      </c>
      <c r="F59" s="3">
        <f t="shared" si="38"/>
        <v>1.4876411351846201E-3</v>
      </c>
      <c r="G59" s="2">
        <v>0.5</v>
      </c>
      <c r="H59" s="3">
        <f t="shared" si="39"/>
        <v>7.4106447260911699E-3</v>
      </c>
      <c r="I59" s="3">
        <f t="shared" si="40"/>
        <v>0.99258935527390879</v>
      </c>
      <c r="J59" s="5">
        <f t="shared" si="47"/>
        <v>98125.105641145827</v>
      </c>
      <c r="K59" s="5">
        <f t="shared" si="41"/>
        <v>727.17029661669619</v>
      </c>
      <c r="L59" s="5">
        <f t="shared" si="42"/>
        <v>488807.60246418737</v>
      </c>
      <c r="M59" s="5">
        <f t="shared" si="32"/>
        <v>5613537.4926515911</v>
      </c>
      <c r="N59" s="33">
        <f t="shared" si="43"/>
        <v>57.20796381285853</v>
      </c>
      <c r="O59" s="4"/>
      <c r="Q59" s="27" t="s">
        <v>44</v>
      </c>
      <c r="R59" s="29">
        <f t="shared" si="33"/>
        <v>98125.105641145827</v>
      </c>
      <c r="S59" s="29">
        <f t="shared" si="34"/>
        <v>488807.60246418737</v>
      </c>
      <c r="T59" s="35">
        <f t="shared" si="35"/>
        <v>57.20796381285853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470766.53950716776</v>
      </c>
      <c r="X59" s="29">
        <f t="shared" si="36"/>
        <v>4799253.4641062943</v>
      </c>
      <c r="Y59" s="35">
        <f t="shared" si="45"/>
        <v>48.909536787228397</v>
      </c>
      <c r="Z59" s="36">
        <f t="shared" si="46"/>
        <v>8.2984270256301329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29924</v>
      </c>
      <c r="E60" s="49">
        <f t="shared" si="37"/>
        <v>43</v>
      </c>
      <c r="F60" s="3">
        <f t="shared" si="38"/>
        <v>1.4369736666221093E-3</v>
      </c>
      <c r="G60" s="2">
        <v>0.5</v>
      </c>
      <c r="H60" s="3">
        <f t="shared" si="39"/>
        <v>7.1591495596290567E-3</v>
      </c>
      <c r="I60" s="3">
        <f t="shared" si="40"/>
        <v>0.99284085044037096</v>
      </c>
      <c r="J60" s="5">
        <f t="shared" si="47"/>
        <v>97397.93534452912</v>
      </c>
      <c r="K60" s="5">
        <f t="shared" si="41"/>
        <v>697.28638593056496</v>
      </c>
      <c r="L60" s="5">
        <f t="shared" si="42"/>
        <v>485246.46075781912</v>
      </c>
      <c r="M60" s="5">
        <f t="shared" si="32"/>
        <v>5124729.8901874041</v>
      </c>
      <c r="N60" s="33">
        <f t="shared" si="43"/>
        <v>52.616411960474501</v>
      </c>
      <c r="O60" s="4"/>
      <c r="Q60" s="27" t="s">
        <v>46</v>
      </c>
      <c r="R60" s="29">
        <f t="shared" si="33"/>
        <v>97397.93534452912</v>
      </c>
      <c r="S60" s="29">
        <f t="shared" si="34"/>
        <v>485246.46075781912</v>
      </c>
      <c r="T60" s="35">
        <f t="shared" si="35"/>
        <v>52.616411960474501</v>
      </c>
      <c r="U60" s="42">
        <v>0.95736753435116873</v>
      </c>
      <c r="V60" s="43">
        <f t="shared" si="48"/>
        <v>4.2632465648831275E-2</v>
      </c>
      <c r="W60" s="29">
        <f t="shared" si="44"/>
        <v>464559.20768834447</v>
      </c>
      <c r="X60" s="29">
        <f t="shared" si="36"/>
        <v>4328486.9245991269</v>
      </c>
      <c r="Y60" s="35">
        <f t="shared" si="45"/>
        <v>44.441259553273063</v>
      </c>
      <c r="Z60" s="36">
        <f t="shared" si="46"/>
        <v>8.1751524072014377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28428</v>
      </c>
      <c r="E61" s="49">
        <f t="shared" si="37"/>
        <v>67</v>
      </c>
      <c r="F61" s="3">
        <f t="shared" si="38"/>
        <v>2.3568312930913183E-3</v>
      </c>
      <c r="G61" s="2">
        <v>0.5</v>
      </c>
      <c r="H61" s="3">
        <f t="shared" si="39"/>
        <v>1.1715130002972496E-2</v>
      </c>
      <c r="I61" s="3">
        <f t="shared" si="40"/>
        <v>0.98828486999702747</v>
      </c>
      <c r="J61" s="5">
        <f t="shared" si="47"/>
        <v>96700.648958598555</v>
      </c>
      <c r="K61" s="5">
        <f t="shared" si="41"/>
        <v>1132.8606739217889</v>
      </c>
      <c r="L61" s="5">
        <f t="shared" si="42"/>
        <v>480671.0931081883</v>
      </c>
      <c r="M61" s="5">
        <f t="shared" si="32"/>
        <v>4639483.4294295851</v>
      </c>
      <c r="N61" s="33">
        <f t="shared" si="43"/>
        <v>47.977790008585515</v>
      </c>
      <c r="O61" s="4"/>
      <c r="Q61" s="27" t="s">
        <v>48</v>
      </c>
      <c r="R61" s="29">
        <f t="shared" si="33"/>
        <v>96700.648958598555</v>
      </c>
      <c r="S61" s="29">
        <f t="shared" si="34"/>
        <v>480671.0931081883</v>
      </c>
      <c r="T61" s="35">
        <f t="shared" si="35"/>
        <v>47.977790008585515</v>
      </c>
      <c r="U61" s="42">
        <v>0.95681081085376496</v>
      </c>
      <c r="V61" s="43">
        <f t="shared" si="48"/>
        <v>4.3189189146235041E-2</v>
      </c>
      <c r="W61" s="29">
        <f t="shared" si="44"/>
        <v>459911.29835081118</v>
      </c>
      <c r="X61" s="29">
        <f t="shared" si="36"/>
        <v>3863927.7169107823</v>
      </c>
      <c r="Y61" s="35">
        <f t="shared" si="45"/>
        <v>39.957619297519763</v>
      </c>
      <c r="Z61" s="36">
        <f t="shared" si="46"/>
        <v>8.0201707110657523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28345</v>
      </c>
      <c r="E62" s="49">
        <f t="shared" si="37"/>
        <v>80</v>
      </c>
      <c r="F62" s="3">
        <f t="shared" si="38"/>
        <v>2.8223672605397778E-3</v>
      </c>
      <c r="G62" s="2">
        <v>0.5</v>
      </c>
      <c r="H62" s="3">
        <f t="shared" si="39"/>
        <v>1.4012961989840603E-2</v>
      </c>
      <c r="I62" s="3">
        <f t="shared" si="40"/>
        <v>0.98598703801015941</v>
      </c>
      <c r="J62" s="5">
        <f t="shared" si="47"/>
        <v>95567.788284676761</v>
      </c>
      <c r="K62" s="5">
        <f t="shared" si="41"/>
        <v>1339.1877846863094</v>
      </c>
      <c r="L62" s="5">
        <f t="shared" si="42"/>
        <v>474490.97196166805</v>
      </c>
      <c r="M62" s="5">
        <f t="shared" si="32"/>
        <v>4158812.3363213968</v>
      </c>
      <c r="N62" s="33">
        <f t="shared" si="43"/>
        <v>43.516883784452048</v>
      </c>
      <c r="O62" s="4"/>
      <c r="Q62" s="27" t="s">
        <v>50</v>
      </c>
      <c r="R62" s="29">
        <f t="shared" si="33"/>
        <v>95567.788284676761</v>
      </c>
      <c r="S62" s="29">
        <f t="shared" si="34"/>
        <v>474490.97196166805</v>
      </c>
      <c r="T62" s="35">
        <f t="shared" si="35"/>
        <v>43.516883784452048</v>
      </c>
      <c r="U62" s="42">
        <v>0.94800928093814252</v>
      </c>
      <c r="V62" s="43">
        <f t="shared" si="48"/>
        <v>5.1990719061857482E-2</v>
      </c>
      <c r="W62" s="29">
        <f t="shared" si="44"/>
        <v>449821.8451410213</v>
      </c>
      <c r="X62" s="29">
        <f t="shared" si="36"/>
        <v>3404016.4185599713</v>
      </c>
      <c r="Y62" s="35">
        <f t="shared" si="45"/>
        <v>35.618867817889722</v>
      </c>
      <c r="Z62" s="36">
        <f t="shared" si="46"/>
        <v>7.8980159665623262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31297</v>
      </c>
      <c r="E63" s="49">
        <f t="shared" si="37"/>
        <v>170</v>
      </c>
      <c r="F63" s="3">
        <f t="shared" si="38"/>
        <v>5.4318305268875608E-3</v>
      </c>
      <c r="G63" s="2">
        <v>0.5</v>
      </c>
      <c r="H63" s="3">
        <f t="shared" si="39"/>
        <v>2.6795284030010719E-2</v>
      </c>
      <c r="I63" s="3">
        <f t="shared" si="40"/>
        <v>0.97320471596998925</v>
      </c>
      <c r="J63" s="5">
        <f t="shared" si="47"/>
        <v>94228.600499990454</v>
      </c>
      <c r="K63" s="5">
        <f t="shared" si="41"/>
        <v>2524.8821141476542</v>
      </c>
      <c r="L63" s="5">
        <f t="shared" si="42"/>
        <v>464830.79721458314</v>
      </c>
      <c r="M63" s="5">
        <f t="shared" si="32"/>
        <v>3684321.3643597285</v>
      </c>
      <c r="N63" s="33">
        <f t="shared" si="43"/>
        <v>39.09982048773081</v>
      </c>
      <c r="O63" s="4"/>
      <c r="Q63" s="27" t="s">
        <v>52</v>
      </c>
      <c r="R63" s="29">
        <f t="shared" si="33"/>
        <v>94228.600499990454</v>
      </c>
      <c r="S63" s="29">
        <f t="shared" si="34"/>
        <v>464830.79721458314</v>
      </c>
      <c r="T63" s="35">
        <f t="shared" si="35"/>
        <v>39.09982048773081</v>
      </c>
      <c r="U63" s="42">
        <v>0.94216194080535964</v>
      </c>
      <c r="V63" s="43">
        <f t="shared" si="48"/>
        <v>5.7838059194640357E-2</v>
      </c>
      <c r="W63" s="29">
        <f t="shared" si="44"/>
        <v>437945.88604979421</v>
      </c>
      <c r="X63" s="29">
        <f t="shared" si="36"/>
        <v>2954194.5734189497</v>
      </c>
      <c r="Y63" s="35">
        <f t="shared" si="45"/>
        <v>31.35135784404703</v>
      </c>
      <c r="Z63" s="36">
        <f t="shared" si="46"/>
        <v>7.74846264368378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33210</v>
      </c>
      <c r="E64" s="49">
        <f t="shared" si="37"/>
        <v>195</v>
      </c>
      <c r="F64" s="3">
        <f t="shared" si="38"/>
        <v>5.871725383920506E-3</v>
      </c>
      <c r="G64" s="2">
        <v>0.5</v>
      </c>
      <c r="H64" s="3">
        <f t="shared" si="39"/>
        <v>2.8933897173380813E-2</v>
      </c>
      <c r="I64" s="3">
        <f t="shared" si="40"/>
        <v>0.9710661028266192</v>
      </c>
      <c r="J64" s="5">
        <f t="shared" si="47"/>
        <v>91703.718385842803</v>
      </c>
      <c r="K64" s="5">
        <f t="shared" si="41"/>
        <v>2653.3459581926472</v>
      </c>
      <c r="L64" s="5">
        <f t="shared" si="42"/>
        <v>451885.22703373246</v>
      </c>
      <c r="M64" s="5">
        <f t="shared" si="32"/>
        <v>3219490.5671451455</v>
      </c>
      <c r="N64" s="33">
        <f t="shared" si="43"/>
        <v>35.107524796313704</v>
      </c>
      <c r="O64" s="4"/>
      <c r="Q64" s="27" t="s">
        <v>54</v>
      </c>
      <c r="R64" s="29">
        <f t="shared" si="33"/>
        <v>91703.718385842803</v>
      </c>
      <c r="S64" s="29">
        <f t="shared" si="34"/>
        <v>451885.22703373246</v>
      </c>
      <c r="T64" s="35">
        <f t="shared" si="35"/>
        <v>35.107524796313704</v>
      </c>
      <c r="U64" s="42">
        <v>0.92489605986448908</v>
      </c>
      <c r="V64" s="43">
        <f t="shared" si="48"/>
        <v>7.5103940135510916E-2</v>
      </c>
      <c r="W64" s="29">
        <f t="shared" si="44"/>
        <v>417946.86599446926</v>
      </c>
      <c r="X64" s="29">
        <f t="shared" si="36"/>
        <v>2516248.6873691557</v>
      </c>
      <c r="Y64" s="35">
        <f t="shared" si="45"/>
        <v>27.438894863369178</v>
      </c>
      <c r="Z64" s="36">
        <f t="shared" si="46"/>
        <v>7.6686299329445262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33136</v>
      </c>
      <c r="E65" s="49">
        <f t="shared" si="37"/>
        <v>243</v>
      </c>
      <c r="F65" s="3">
        <f t="shared" si="38"/>
        <v>7.3334138097537419E-3</v>
      </c>
      <c r="G65" s="2">
        <v>0.5</v>
      </c>
      <c r="H65" s="3">
        <f t="shared" si="39"/>
        <v>3.600693466889919E-2</v>
      </c>
      <c r="I65" s="3">
        <f t="shared" si="40"/>
        <v>0.96399306533110085</v>
      </c>
      <c r="J65" s="5">
        <f t="shared" si="47"/>
        <v>89050.37242765016</v>
      </c>
      <c r="K65" s="5">
        <f t="shared" si="41"/>
        <v>3206.4309422435413</v>
      </c>
      <c r="L65" s="5">
        <f t="shared" si="42"/>
        <v>437235.78478264203</v>
      </c>
      <c r="M65" s="5">
        <f t="shared" si="32"/>
        <v>2767605.340111413</v>
      </c>
      <c r="N65" s="33">
        <f t="shared" si="43"/>
        <v>31.079098993774348</v>
      </c>
      <c r="O65" s="4"/>
      <c r="Q65" s="27" t="s">
        <v>56</v>
      </c>
      <c r="R65" s="29">
        <f t="shared" si="33"/>
        <v>89050.37242765016</v>
      </c>
      <c r="S65" s="29">
        <f t="shared" si="34"/>
        <v>437235.78478264203</v>
      </c>
      <c r="T65" s="35">
        <f t="shared" si="35"/>
        <v>31.079098993774348</v>
      </c>
      <c r="U65" s="42">
        <v>0.89970667843387275</v>
      </c>
      <c r="V65" s="43">
        <f t="shared" si="48"/>
        <v>0.10029332156612725</v>
      </c>
      <c r="W65" s="29">
        <f t="shared" si="44"/>
        <v>393383.95561921853</v>
      </c>
      <c r="X65" s="29">
        <f t="shared" si="36"/>
        <v>2098301.8213746864</v>
      </c>
      <c r="Y65" s="35">
        <f t="shared" si="45"/>
        <v>23.563088667366014</v>
      </c>
      <c r="Z65" s="36">
        <f t="shared" si="46"/>
        <v>7.5160103264083347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28782</v>
      </c>
      <c r="E66" s="49">
        <f t="shared" si="37"/>
        <v>265</v>
      </c>
      <c r="F66" s="3">
        <f t="shared" si="38"/>
        <v>9.207143353484817E-3</v>
      </c>
      <c r="G66" s="2">
        <v>0.5</v>
      </c>
      <c r="H66" s="3">
        <f t="shared" si="39"/>
        <v>4.4999915094499826E-2</v>
      </c>
      <c r="I66" s="3">
        <f t="shared" si="40"/>
        <v>0.95500008490550015</v>
      </c>
      <c r="J66" s="5">
        <f t="shared" si="47"/>
        <v>85843.941485406627</v>
      </c>
      <c r="K66" s="5">
        <f t="shared" si="41"/>
        <v>3862.9700782205095</v>
      </c>
      <c r="L66" s="5">
        <f t="shared" si="42"/>
        <v>419562.2822314818</v>
      </c>
      <c r="M66" s="5">
        <f t="shared" si="32"/>
        <v>2330369.555328771</v>
      </c>
      <c r="N66" s="33">
        <f t="shared" si="43"/>
        <v>27.146581517636061</v>
      </c>
      <c r="O66" s="4"/>
      <c r="Q66" s="27" t="s">
        <v>58</v>
      </c>
      <c r="R66" s="29">
        <f t="shared" si="33"/>
        <v>85843.941485406627</v>
      </c>
      <c r="S66" s="29">
        <f t="shared" si="34"/>
        <v>419562.2822314818</v>
      </c>
      <c r="T66" s="35">
        <f t="shared" si="35"/>
        <v>27.146581517636061</v>
      </c>
      <c r="U66" s="42">
        <v>0.86438699185239576</v>
      </c>
      <c r="V66" s="43">
        <f t="shared" si="48"/>
        <v>0.13561300814760424</v>
      </c>
      <c r="W66" s="29">
        <f t="shared" si="44"/>
        <v>362664.17903279641</v>
      </c>
      <c r="X66" s="29">
        <f t="shared" si="36"/>
        <v>1704917.8657554677</v>
      </c>
      <c r="Y66" s="35">
        <f t="shared" si="45"/>
        <v>19.860666183941493</v>
      </c>
      <c r="Z66" s="36">
        <f t="shared" si="46"/>
        <v>7.2859153336945681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24309</v>
      </c>
      <c r="E67" s="49">
        <f t="shared" si="37"/>
        <v>306</v>
      </c>
      <c r="F67" s="3">
        <f t="shared" si="38"/>
        <v>1.2587930396149574E-2</v>
      </c>
      <c r="G67" s="2">
        <v>0.5</v>
      </c>
      <c r="H67" s="3">
        <f t="shared" si="39"/>
        <v>6.1019382627422833E-2</v>
      </c>
      <c r="I67" s="3">
        <f t="shared" si="40"/>
        <v>0.93898061737257721</v>
      </c>
      <c r="J67" s="5">
        <f t="shared" si="47"/>
        <v>81980.971407186109</v>
      </c>
      <c r="K67" s="5">
        <f t="shared" si="41"/>
        <v>5002.4282624629004</v>
      </c>
      <c r="L67" s="5">
        <f t="shared" si="42"/>
        <v>397398.78637977329</v>
      </c>
      <c r="M67" s="5">
        <f t="shared" si="32"/>
        <v>1910807.2730972893</v>
      </c>
      <c r="N67" s="33">
        <f t="shared" si="43"/>
        <v>23.307936467434878</v>
      </c>
      <c r="O67" s="4"/>
      <c r="Q67" s="27" t="s">
        <v>60</v>
      </c>
      <c r="R67" s="29">
        <f t="shared" si="33"/>
        <v>81980.971407186109</v>
      </c>
      <c r="S67" s="29">
        <f t="shared" si="34"/>
        <v>397398.78637977329</v>
      </c>
      <c r="T67" s="35">
        <f t="shared" si="35"/>
        <v>23.307936467434878</v>
      </c>
      <c r="U67" s="42">
        <v>0.82345390469096191</v>
      </c>
      <c r="V67" s="43">
        <f t="shared" si="48"/>
        <v>0.17654609530903809</v>
      </c>
      <c r="W67" s="29">
        <f t="shared" si="44"/>
        <v>327239.58236387378</v>
      </c>
      <c r="X67" s="29">
        <f t="shared" si="36"/>
        <v>1342253.6867226711</v>
      </c>
      <c r="Y67" s="35">
        <f t="shared" si="45"/>
        <v>16.37274679334935</v>
      </c>
      <c r="Z67" s="36">
        <f t="shared" si="46"/>
        <v>6.9351896740855281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18590</v>
      </c>
      <c r="E68" s="49">
        <f t="shared" si="37"/>
        <v>360</v>
      </c>
      <c r="F68" s="3">
        <f t="shared" si="38"/>
        <v>1.9365250134480903E-2</v>
      </c>
      <c r="G68" s="2">
        <v>0.5</v>
      </c>
      <c r="H68" s="3">
        <f t="shared" si="39"/>
        <v>9.2355053873781415E-2</v>
      </c>
      <c r="I68" s="3">
        <f t="shared" si="40"/>
        <v>0.9076449461262186</v>
      </c>
      <c r="J68" s="5">
        <f t="shared" si="47"/>
        <v>76978.543144723211</v>
      </c>
      <c r="K68" s="5">
        <f t="shared" si="41"/>
        <v>7109.3574992561189</v>
      </c>
      <c r="L68" s="5">
        <f t="shared" si="42"/>
        <v>367119.32197547576</v>
      </c>
      <c r="M68" s="5">
        <f t="shared" si="32"/>
        <v>1513408.4867175161</v>
      </c>
      <c r="N68" s="33">
        <f t="shared" si="43"/>
        <v>19.660134173651979</v>
      </c>
      <c r="O68" s="4"/>
      <c r="Q68" s="27" t="s">
        <v>62</v>
      </c>
      <c r="R68" s="29">
        <f t="shared" si="33"/>
        <v>76978.543144723211</v>
      </c>
      <c r="S68" s="29">
        <f t="shared" si="34"/>
        <v>367119.32197547576</v>
      </c>
      <c r="T68" s="35">
        <f t="shared" si="35"/>
        <v>19.660134173651979</v>
      </c>
      <c r="U68" s="42">
        <v>0.7557222850963411</v>
      </c>
      <c r="V68" s="43">
        <f t="shared" si="48"/>
        <v>0.2442777149036589</v>
      </c>
      <c r="W68" s="29">
        <f t="shared" si="44"/>
        <v>277440.25290632591</v>
      </c>
      <c r="X68" s="29">
        <f t="shared" si="36"/>
        <v>1015014.1043587974</v>
      </c>
      <c r="Y68" s="35">
        <f t="shared" si="45"/>
        <v>13.185675681735416</v>
      </c>
      <c r="Z68" s="36">
        <f t="shared" si="46"/>
        <v>6.4744584919165629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13781</v>
      </c>
      <c r="E69" s="49">
        <f t="shared" si="37"/>
        <v>416</v>
      </c>
      <c r="F69" s="3">
        <f t="shared" si="38"/>
        <v>3.0186488643784922E-2</v>
      </c>
      <c r="G69" s="2">
        <v>0.5</v>
      </c>
      <c r="H69" s="3">
        <f t="shared" si="39"/>
        <v>0.14034140746238444</v>
      </c>
      <c r="I69" s="3">
        <f t="shared" si="40"/>
        <v>0.85965859253761556</v>
      </c>
      <c r="J69" s="5">
        <f t="shared" si="47"/>
        <v>69869.185645467092</v>
      </c>
      <c r="K69" s="5">
        <f t="shared" si="41"/>
        <v>9805.5398517354788</v>
      </c>
      <c r="L69" s="5">
        <f t="shared" si="42"/>
        <v>324832.07859799679</v>
      </c>
      <c r="M69" s="5">
        <f t="shared" si="32"/>
        <v>1146289.1647420404</v>
      </c>
      <c r="N69" s="33">
        <f t="shared" si="43"/>
        <v>16.406219052825161</v>
      </c>
      <c r="O69" s="4"/>
      <c r="Q69" s="27" t="s">
        <v>64</v>
      </c>
      <c r="R69" s="29">
        <f t="shared" si="33"/>
        <v>69869.185645467092</v>
      </c>
      <c r="S69" s="29">
        <f t="shared" si="34"/>
        <v>324832.07859799679</v>
      </c>
      <c r="T69" s="35">
        <f t="shared" si="35"/>
        <v>16.406219052825161</v>
      </c>
      <c r="U69" s="42">
        <v>0.69850988448397933</v>
      </c>
      <c r="V69" s="43">
        <f t="shared" si="48"/>
        <v>0.30149011551602067</v>
      </c>
      <c r="W69" s="29">
        <f t="shared" si="44"/>
        <v>226898.41769817763</v>
      </c>
      <c r="X69" s="29">
        <f t="shared" si="36"/>
        <v>737573.85145247146</v>
      </c>
      <c r="Y69" s="35">
        <f t="shared" si="45"/>
        <v>10.556497039984079</v>
      </c>
      <c r="Z69" s="36">
        <f t="shared" si="46"/>
        <v>5.8497220128410827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8537</v>
      </c>
      <c r="E70" s="49">
        <f t="shared" si="37"/>
        <v>387</v>
      </c>
      <c r="F70" s="3">
        <f t="shared" si="38"/>
        <v>4.5332083870212016E-2</v>
      </c>
      <c r="G70" s="2">
        <v>0.5</v>
      </c>
      <c r="H70" s="3">
        <f t="shared" si="39"/>
        <v>0.20358777421221527</v>
      </c>
      <c r="I70" s="3">
        <f t="shared" si="40"/>
        <v>0.7964122257877847</v>
      </c>
      <c r="J70" s="5">
        <f t="shared" si="47"/>
        <v>60063.645793731615</v>
      </c>
      <c r="K70" s="5">
        <f t="shared" si="41"/>
        <v>12228.223958216706</v>
      </c>
      <c r="L70" s="5">
        <f t="shared" si="42"/>
        <v>269747.66907311633</v>
      </c>
      <c r="M70" s="5">
        <f t="shared" si="32"/>
        <v>821457.0861440436</v>
      </c>
      <c r="N70" s="33">
        <f t="shared" si="43"/>
        <v>13.676443966872434</v>
      </c>
      <c r="O70" s="4"/>
      <c r="Q70" s="27" t="s">
        <v>66</v>
      </c>
      <c r="R70" s="29">
        <f t="shared" si="33"/>
        <v>60063.645793731615</v>
      </c>
      <c r="S70" s="29">
        <f t="shared" si="34"/>
        <v>269747.66907311633</v>
      </c>
      <c r="T70" s="35">
        <f t="shared" si="35"/>
        <v>13.676443966872434</v>
      </c>
      <c r="U70" s="42">
        <v>0.67065690345363116</v>
      </c>
      <c r="V70" s="43">
        <f t="shared" si="48"/>
        <v>0.32934309654636884</v>
      </c>
      <c r="W70" s="29">
        <f t="shared" si="44"/>
        <v>180908.13645441103</v>
      </c>
      <c r="X70" s="29">
        <f t="shared" si="36"/>
        <v>510675.43375429383</v>
      </c>
      <c r="Y70" s="35">
        <f t="shared" si="45"/>
        <v>8.502238367415071</v>
      </c>
      <c r="Z70" s="36">
        <f t="shared" si="46"/>
        <v>5.1742055994573626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4831</v>
      </c>
      <c r="E71" s="49">
        <f t="shared" si="49"/>
        <v>345</v>
      </c>
      <c r="F71" s="3">
        <f t="shared" si="38"/>
        <v>7.141378596563859E-2</v>
      </c>
      <c r="G71" s="2">
        <v>0.5</v>
      </c>
      <c r="H71" s="3">
        <f t="shared" si="39"/>
        <v>0.30297707912531835</v>
      </c>
      <c r="I71" s="3">
        <f t="shared" si="40"/>
        <v>0.69702292087468165</v>
      </c>
      <c r="J71" s="5">
        <f t="shared" si="47"/>
        <v>47835.421835514906</v>
      </c>
      <c r="K71" s="5">
        <f t="shared" si="41"/>
        <v>14493.03638645178</v>
      </c>
      <c r="L71" s="5">
        <f t="shared" si="42"/>
        <v>202944.5182114451</v>
      </c>
      <c r="M71" s="5">
        <f>L71+M72</f>
        <v>551709.41707092721</v>
      </c>
      <c r="N71" s="33">
        <f t="shared" si="43"/>
        <v>11.533491205910437</v>
      </c>
      <c r="O71" s="4"/>
      <c r="Q71" s="27" t="s">
        <v>68</v>
      </c>
      <c r="R71" s="29">
        <f t="shared" si="33"/>
        <v>47835.421835514906</v>
      </c>
      <c r="S71" s="29">
        <f t="shared" si="34"/>
        <v>202944.5182114451</v>
      </c>
      <c r="T71" s="35">
        <f t="shared" si="35"/>
        <v>11.533491205910437</v>
      </c>
      <c r="U71" s="42">
        <v>0.63527807449444496</v>
      </c>
      <c r="V71" s="43">
        <f t="shared" si="48"/>
        <v>0.36472192550555504</v>
      </c>
      <c r="W71" s="29">
        <f t="shared" si="44"/>
        <v>128926.20275856966</v>
      </c>
      <c r="X71" s="29">
        <f>X72+W71</f>
        <v>329767.2972998828</v>
      </c>
      <c r="Y71" s="35">
        <f t="shared" si="45"/>
        <v>6.8937888419549909</v>
      </c>
      <c r="Z71" s="36">
        <f t="shared" si="46"/>
        <v>4.639702363955446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3933</v>
      </c>
      <c r="E72" s="50">
        <f t="shared" si="49"/>
        <v>376</v>
      </c>
      <c r="F72" s="17">
        <f t="shared" si="38"/>
        <v>9.5601322145944578E-2</v>
      </c>
      <c r="G72" s="12"/>
      <c r="H72" s="17">
        <v>1</v>
      </c>
      <c r="I72" s="17">
        <f t="shared" si="40"/>
        <v>0</v>
      </c>
      <c r="J72" s="21">
        <f t="shared" si="47"/>
        <v>33342.385449063127</v>
      </c>
      <c r="K72" s="21">
        <f t="shared" si="41"/>
        <v>33342.385449063127</v>
      </c>
      <c r="L72" s="21">
        <f>K72/F72</f>
        <v>348764.89885948208</v>
      </c>
      <c r="M72" s="21">
        <f>L72</f>
        <v>348764.89885948208</v>
      </c>
      <c r="N72" s="34">
        <f t="shared" si="43"/>
        <v>10.460106382978722</v>
      </c>
      <c r="O72" s="4"/>
      <c r="Q72" s="30" t="s">
        <v>69</v>
      </c>
      <c r="R72" s="31">
        <f t="shared" si="33"/>
        <v>33342.385449063127</v>
      </c>
      <c r="S72" s="31">
        <f t="shared" si="34"/>
        <v>348764.89885948208</v>
      </c>
      <c r="T72" s="38">
        <f t="shared" si="35"/>
        <v>10.460106382978722</v>
      </c>
      <c r="U72" s="44">
        <v>0.57586384179742911</v>
      </c>
      <c r="V72" s="45">
        <f t="shared" si="48"/>
        <v>0.42413615820257089</v>
      </c>
      <c r="W72" s="31">
        <f t="shared" si="44"/>
        <v>200841.09454131316</v>
      </c>
      <c r="X72" s="31">
        <f>W72</f>
        <v>200841.09454131316</v>
      </c>
      <c r="Y72" s="38">
        <f t="shared" si="45"/>
        <v>6.0235970473119371</v>
      </c>
      <c r="Z72" s="37">
        <f t="shared" si="46"/>
        <v>4.4365093356667851</v>
      </c>
    </row>
    <row r="73" spans="1:26" s="2" customFormat="1" ht="13.2" x14ac:dyDescent="0.25">
      <c r="B73" s="2" t="s">
        <v>70</v>
      </c>
      <c r="D73" s="25">
        <f>SUM(D54:D72)</f>
        <v>399642</v>
      </c>
      <c r="E73" s="25">
        <f>SUM(E54:E72)</f>
        <v>3367</v>
      </c>
    </row>
    <row r="77" spans="1:26" x14ac:dyDescent="0.25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x14ac:dyDescent="0.25">
      <c r="C78" s="53" t="s">
        <v>84</v>
      </c>
      <c r="D78" s="51">
        <v>0</v>
      </c>
      <c r="E78" s="52">
        <f>$N$4</f>
        <v>71.460982762638054</v>
      </c>
      <c r="F78" s="52">
        <f>$Y$4</f>
        <v>64.596019944418401</v>
      </c>
      <c r="G78" s="52">
        <f>E78-F78</f>
        <v>6.8649628182196523</v>
      </c>
    </row>
    <row r="79" spans="1:26" x14ac:dyDescent="0.25">
      <c r="C79" s="53" t="s">
        <v>85</v>
      </c>
      <c r="D79" s="51">
        <v>0</v>
      </c>
      <c r="E79" s="52">
        <f>$N$29</f>
        <v>80.648867650244441</v>
      </c>
      <c r="F79" s="52">
        <f>$Y$29</f>
        <v>71.009482860923072</v>
      </c>
      <c r="G79" s="52">
        <f t="shared" ref="G79:G80" si="50">E79-F79</f>
        <v>9.6393847893213689</v>
      </c>
    </row>
    <row r="80" spans="1:26" x14ac:dyDescent="0.25">
      <c r="C80" s="53" t="s">
        <v>86</v>
      </c>
      <c r="D80" s="51">
        <v>0</v>
      </c>
      <c r="E80" s="52">
        <f>$N$54</f>
        <v>75.924412397698077</v>
      </c>
      <c r="F80" s="52">
        <f>$Y$54</f>
        <v>67.023827401431546</v>
      </c>
      <c r="G80" s="52">
        <f t="shared" si="50"/>
        <v>8.9005849962665309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E03296-2AF2-0842-8B16-0A0878F2AAE0}">
  <dimension ref="A1:Z80"/>
  <sheetViews>
    <sheetView workbookViewId="0">
      <selection activeCell="Q1" sqref="Q1:Z1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58" t="s">
        <v>87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Q1" s="63" t="s">
        <v>90</v>
      </c>
      <c r="R1" s="64"/>
      <c r="S1" s="64"/>
      <c r="T1" s="64"/>
      <c r="U1" s="64"/>
      <c r="V1" s="64"/>
      <c r="W1" s="64"/>
      <c r="X1" s="64"/>
      <c r="Y1" s="64"/>
      <c r="Z1" s="65"/>
    </row>
    <row r="2" spans="1:26" s="9" customFormat="1" ht="35.549999999999997" customHeight="1" x14ac:dyDescent="0.25">
      <c r="A2" s="7"/>
      <c r="B2" s="59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6" t="s">
        <v>14</v>
      </c>
      <c r="S2" s="66"/>
      <c r="T2" s="66"/>
      <c r="U2" s="67" t="s">
        <v>15</v>
      </c>
      <c r="V2" s="67" t="s">
        <v>16</v>
      </c>
      <c r="W2" s="68" t="s">
        <v>17</v>
      </c>
      <c r="X2" s="68" t="s">
        <v>18</v>
      </c>
      <c r="Y2" s="69" t="s">
        <v>19</v>
      </c>
      <c r="Z2" s="69" t="s">
        <v>20</v>
      </c>
    </row>
    <row r="3" spans="1:26" s="10" customFormat="1" ht="23.25" customHeight="1" thickBot="1" x14ac:dyDescent="0.35">
      <c r="B3" s="60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7"/>
      <c r="V3" s="67"/>
      <c r="W3" s="68"/>
      <c r="X3" s="68"/>
      <c r="Y3" s="69"/>
      <c r="Z3" s="69"/>
    </row>
    <row r="4" spans="1:26" s="2" customFormat="1" x14ac:dyDescent="0.25">
      <c r="A4" s="2">
        <v>1</v>
      </c>
      <c r="B4" s="1">
        <v>0</v>
      </c>
      <c r="C4" s="1">
        <v>1</v>
      </c>
      <c r="D4">
        <v>1516</v>
      </c>
      <c r="E4">
        <v>10</v>
      </c>
      <c r="F4" s="3">
        <f>E4/D4</f>
        <v>6.5963060686015833E-3</v>
      </c>
      <c r="G4" s="2">
        <v>0.3</v>
      </c>
      <c r="H4" s="18">
        <f>C4*F4/(1+(1-G4)*C4*F4)</f>
        <v>6.5659881812212741E-3</v>
      </c>
      <c r="I4" s="18">
        <f>1-H4</f>
        <v>0.99343401181877877</v>
      </c>
      <c r="J4" s="41">
        <v>100000</v>
      </c>
      <c r="K4" s="20">
        <f>J4*H4</f>
        <v>656.59881812212745</v>
      </c>
      <c r="L4" s="20">
        <f>C4*(J5+G4*K4)</f>
        <v>99540.380827314526</v>
      </c>
      <c r="M4" s="5">
        <f t="shared" ref="M4:M20" si="0">L4+M5</f>
        <v>7281745.7416432044</v>
      </c>
      <c r="N4" s="32">
        <f>M4/J4</f>
        <v>72.817457416432049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99540.380827314526</v>
      </c>
      <c r="T4" s="35">
        <f t="shared" ref="T4:T22" si="3">N4</f>
        <v>72.817457416432049</v>
      </c>
      <c r="U4" s="42">
        <v>0.96680194174873568</v>
      </c>
      <c r="V4" s="43">
        <f>1-U4</f>
        <v>3.3198058251264317E-2</v>
      </c>
      <c r="W4" s="29">
        <f>S4*U4</f>
        <v>96235.833466256299</v>
      </c>
      <c r="X4" s="29">
        <f t="shared" ref="X4:X20" si="4">X5+W4</f>
        <v>6577347.1444572108</v>
      </c>
      <c r="Y4" s="40">
        <f>X4/R4</f>
        <v>65.77347144457211</v>
      </c>
      <c r="Z4" s="36">
        <f>T4-Y4</f>
        <v>7.0439859718599394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6492</v>
      </c>
      <c r="E5">
        <v>4</v>
      </c>
      <c r="F5" s="3">
        <f t="shared" ref="F5:F22" si="5">E5/D5</f>
        <v>6.1614294516327791E-4</v>
      </c>
      <c r="G5" s="2">
        <v>0.4</v>
      </c>
      <c r="H5" s="3">
        <f t="shared" ref="H5:H21" si="6">C5*F5/(1+(1-G5)*C5*F5)</f>
        <v>2.4609326934908332E-3</v>
      </c>
      <c r="I5" s="3">
        <f t="shared" ref="I5:I22" si="7">1-H5</f>
        <v>0.99753906730650921</v>
      </c>
      <c r="J5" s="5">
        <f>I4*J4</f>
        <v>99343.401181877882</v>
      </c>
      <c r="K5" s="5">
        <f t="shared" ref="K5:K22" si="8">J5*H5</f>
        <v>244.47742385105917</v>
      </c>
      <c r="L5" s="5">
        <f t="shared" ref="L5:L21" si="9">C5*(J6+G5*K5)</f>
        <v>396786.85891026899</v>
      </c>
      <c r="M5" s="5">
        <f t="shared" si="0"/>
        <v>7182205.3608158901</v>
      </c>
      <c r="N5" s="33">
        <f t="shared" ref="N5:N22" si="10">M5/J5</f>
        <v>72.296753235443489</v>
      </c>
      <c r="O5" s="4"/>
      <c r="Q5" s="27" t="s">
        <v>36</v>
      </c>
      <c r="R5" s="29">
        <f t="shared" si="1"/>
        <v>99343.401181877882</v>
      </c>
      <c r="S5" s="29">
        <f t="shared" si="2"/>
        <v>396786.85891026899</v>
      </c>
      <c r="T5" s="35">
        <f t="shared" si="3"/>
        <v>72.296753235443489</v>
      </c>
      <c r="U5" s="42">
        <v>0.96680194174873568</v>
      </c>
      <c r="V5" s="43">
        <f>1-U5</f>
        <v>3.3198058251264317E-2</v>
      </c>
      <c r="W5" s="29">
        <f t="shared" ref="W5:W22" si="11">S5*U5</f>
        <v>383614.30565482966</v>
      </c>
      <c r="X5" s="29">
        <f t="shared" si="4"/>
        <v>6481111.3109909547</v>
      </c>
      <c r="Y5" s="35">
        <f t="shared" ref="Y5:Y22" si="12">X5/R5</f>
        <v>65.239474729935381</v>
      </c>
      <c r="Z5" s="36">
        <f t="shared" ref="Z5:Z22" si="13">T5-Y5</f>
        <v>7.0572785055081084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11251</v>
      </c>
      <c r="E6">
        <v>2</v>
      </c>
      <c r="F6" s="3">
        <f t="shared" si="5"/>
        <v>1.7776197671318106E-4</v>
      </c>
      <c r="G6" s="2">
        <v>0.5</v>
      </c>
      <c r="H6" s="3">
        <f t="shared" si="6"/>
        <v>8.8841506751954522E-4</v>
      </c>
      <c r="I6" s="3">
        <f t="shared" si="7"/>
        <v>0.99911158493248042</v>
      </c>
      <c r="J6" s="5">
        <f t="shared" ref="J6:J22" si="14">I5*J5</f>
        <v>99098.923758026824</v>
      </c>
      <c r="K6" s="5">
        <f t="shared" si="8"/>
        <v>88.040977041601664</v>
      </c>
      <c r="L6" s="5">
        <f t="shared" si="9"/>
        <v>495274.51634753018</v>
      </c>
      <c r="M6" s="5">
        <f t="shared" si="0"/>
        <v>6785418.501905621</v>
      </c>
      <c r="N6" s="33">
        <f t="shared" si="10"/>
        <v>68.471162396009518</v>
      </c>
      <c r="O6" s="4"/>
      <c r="Q6" s="27" t="s">
        <v>38</v>
      </c>
      <c r="R6" s="29">
        <f t="shared" si="1"/>
        <v>99098.923758026824</v>
      </c>
      <c r="S6" s="29">
        <f t="shared" si="2"/>
        <v>495274.51634753018</v>
      </c>
      <c r="T6" s="35">
        <f t="shared" si="3"/>
        <v>68.471162396009518</v>
      </c>
      <c r="U6" s="42">
        <v>0.96680194174873568</v>
      </c>
      <c r="V6" s="43">
        <f>1-U6</f>
        <v>3.3198058251264317E-2</v>
      </c>
      <c r="W6" s="29">
        <f t="shared" si="11"/>
        <v>478832.36410345812</v>
      </c>
      <c r="X6" s="29">
        <f t="shared" si="4"/>
        <v>6097497.0053361254</v>
      </c>
      <c r="Y6" s="35">
        <f t="shared" si="12"/>
        <v>61.529396830026016</v>
      </c>
      <c r="Z6" s="36">
        <f t="shared" si="13"/>
        <v>6.941765565983502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11676</v>
      </c>
      <c r="E7">
        <v>2</v>
      </c>
      <c r="F7" s="3">
        <f t="shared" si="5"/>
        <v>1.7129153819801302E-4</v>
      </c>
      <c r="G7" s="2">
        <v>0.5</v>
      </c>
      <c r="H7" s="3">
        <f t="shared" si="6"/>
        <v>8.5609108809177293E-4</v>
      </c>
      <c r="I7" s="3">
        <f t="shared" si="7"/>
        <v>0.99914390891190819</v>
      </c>
      <c r="J7" s="5">
        <f t="shared" si="14"/>
        <v>99010.882780985223</v>
      </c>
      <c r="K7" s="5">
        <f t="shared" si="8"/>
        <v>84.762334372900625</v>
      </c>
      <c r="L7" s="5">
        <f t="shared" si="9"/>
        <v>494842.50806899386</v>
      </c>
      <c r="M7" s="5">
        <f t="shared" si="0"/>
        <v>6290143.9855580907</v>
      </c>
      <c r="N7" s="33">
        <f t="shared" si="10"/>
        <v>63.529824286811589</v>
      </c>
      <c r="O7" s="4"/>
      <c r="Q7" s="27" t="s">
        <v>40</v>
      </c>
      <c r="R7" s="29">
        <f t="shared" si="1"/>
        <v>99010.882780985223</v>
      </c>
      <c r="S7" s="29">
        <f t="shared" si="2"/>
        <v>494842.50806899386</v>
      </c>
      <c r="T7" s="35">
        <f t="shared" si="3"/>
        <v>63.529824286811589</v>
      </c>
      <c r="U7" s="42">
        <v>0.96680194174873568</v>
      </c>
      <c r="V7" s="43">
        <f>1-U7</f>
        <v>3.3198058251264317E-2</v>
      </c>
      <c r="W7" s="29">
        <f t="shared" si="11"/>
        <v>478414.69766091765</v>
      </c>
      <c r="X7" s="29">
        <f t="shared" si="4"/>
        <v>5618664.6412326675</v>
      </c>
      <c r="Y7" s="35">
        <f t="shared" si="12"/>
        <v>56.747950158785144</v>
      </c>
      <c r="Z7" s="36">
        <f t="shared" si="13"/>
        <v>6.7818741280264447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11956</v>
      </c>
      <c r="E8">
        <v>11</v>
      </c>
      <c r="F8" s="3">
        <f t="shared" si="5"/>
        <v>9.200401472064236E-4</v>
      </c>
      <c r="G8" s="2">
        <v>0.5</v>
      </c>
      <c r="H8" s="3">
        <f t="shared" si="6"/>
        <v>4.5896440939625317E-3</v>
      </c>
      <c r="I8" s="3">
        <f t="shared" si="7"/>
        <v>0.99541035590603744</v>
      </c>
      <c r="J8" s="5">
        <f t="shared" si="14"/>
        <v>98926.120446612316</v>
      </c>
      <c r="K8" s="5">
        <f t="shared" si="8"/>
        <v>454.03568444642025</v>
      </c>
      <c r="L8" s="5">
        <f t="shared" si="9"/>
        <v>493495.51302194549</v>
      </c>
      <c r="M8" s="5">
        <f t="shared" si="0"/>
        <v>5795301.477489097</v>
      </c>
      <c r="N8" s="33">
        <f t="shared" si="10"/>
        <v>58.582116142082619</v>
      </c>
      <c r="O8" s="4"/>
      <c r="Q8" s="27" t="s">
        <v>42</v>
      </c>
      <c r="R8" s="29">
        <f t="shared" si="1"/>
        <v>98926.120446612316</v>
      </c>
      <c r="S8" s="29">
        <f t="shared" si="2"/>
        <v>493495.51302194549</v>
      </c>
      <c r="T8" s="35">
        <f t="shared" si="3"/>
        <v>58.582116142082619</v>
      </c>
      <c r="U8" s="42">
        <v>0.96680194174873568</v>
      </c>
      <c r="V8" s="43">
        <f>1-U8</f>
        <v>3.3198058251264317E-2</v>
      </c>
      <c r="W8" s="29">
        <f t="shared" si="11"/>
        <v>477112.42023390537</v>
      </c>
      <c r="X8" s="29">
        <f t="shared" si="4"/>
        <v>5140249.9435717501</v>
      </c>
      <c r="Y8" s="35">
        <f t="shared" si="12"/>
        <v>51.960492540954341</v>
      </c>
      <c r="Z8" s="36">
        <f t="shared" si="13"/>
        <v>6.6216236011282774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13658</v>
      </c>
      <c r="E9">
        <v>28</v>
      </c>
      <c r="F9" s="3">
        <f t="shared" si="5"/>
        <v>2.0500805388783132E-3</v>
      </c>
      <c r="G9" s="2">
        <v>0.5</v>
      </c>
      <c r="H9" s="3">
        <f t="shared" si="6"/>
        <v>1.0198135198135198E-2</v>
      </c>
      <c r="I9" s="3">
        <f t="shared" si="7"/>
        <v>0.98980186480186483</v>
      </c>
      <c r="J9" s="5">
        <f t="shared" si="14"/>
        <v>98472.08476216589</v>
      </c>
      <c r="K9" s="5">
        <f t="shared" si="8"/>
        <v>1004.2316336467967</v>
      </c>
      <c r="L9" s="5">
        <f t="shared" si="9"/>
        <v>489849.84472671244</v>
      </c>
      <c r="M9" s="5">
        <f t="shared" si="0"/>
        <v>5301805.9644671511</v>
      </c>
      <c r="N9" s="33">
        <f t="shared" si="10"/>
        <v>53.840699902640488</v>
      </c>
      <c r="O9" s="4"/>
      <c r="Q9" s="27" t="s">
        <v>44</v>
      </c>
      <c r="R9" s="29">
        <f t="shared" si="1"/>
        <v>98472.08476216589</v>
      </c>
      <c r="S9" s="29">
        <f t="shared" si="2"/>
        <v>489849.84472671244</v>
      </c>
      <c r="T9" s="35">
        <f t="shared" si="3"/>
        <v>53.840699902640488</v>
      </c>
      <c r="U9" s="42">
        <v>0.9555940589531835</v>
      </c>
      <c r="V9" s="43">
        <f t="shared" ref="V9:V22" si="15">1-U9</f>
        <v>4.4405941046816499E-2</v>
      </c>
      <c r="W9" s="29">
        <f t="shared" si="11"/>
        <v>468097.60139998584</v>
      </c>
      <c r="X9" s="29">
        <f t="shared" si="4"/>
        <v>4663137.5233378448</v>
      </c>
      <c r="Y9" s="35">
        <f t="shared" si="12"/>
        <v>47.35491824510936</v>
      </c>
      <c r="Z9" s="36">
        <f t="shared" si="13"/>
        <v>6.4857816575311276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15067</v>
      </c>
      <c r="E10">
        <v>24</v>
      </c>
      <c r="F10" s="3">
        <f t="shared" si="5"/>
        <v>1.5928851131612133E-3</v>
      </c>
      <c r="G10" s="2">
        <v>0.5</v>
      </c>
      <c r="H10" s="3">
        <f t="shared" si="6"/>
        <v>7.9328353275599922E-3</v>
      </c>
      <c r="I10" s="3">
        <f t="shared" si="7"/>
        <v>0.99206716467244005</v>
      </c>
      <c r="J10" s="5">
        <f t="shared" si="14"/>
        <v>97467.853128519098</v>
      </c>
      <c r="K10" s="5">
        <f t="shared" si="8"/>
        <v>773.19642859934504</v>
      </c>
      <c r="L10" s="5">
        <f t="shared" si="9"/>
        <v>485406.27457109711</v>
      </c>
      <c r="M10" s="5">
        <f t="shared" si="0"/>
        <v>4811956.1197404386</v>
      </c>
      <c r="N10" s="33">
        <f t="shared" si="10"/>
        <v>49.369673849238197</v>
      </c>
      <c r="O10" s="4"/>
      <c r="Q10" s="27" t="s">
        <v>46</v>
      </c>
      <c r="R10" s="29">
        <f t="shared" si="1"/>
        <v>97467.853128519098</v>
      </c>
      <c r="S10" s="29">
        <f t="shared" si="2"/>
        <v>485406.27457109711</v>
      </c>
      <c r="T10" s="35">
        <f t="shared" si="3"/>
        <v>49.369673849238197</v>
      </c>
      <c r="U10" s="42">
        <v>0.96363095511775332</v>
      </c>
      <c r="V10" s="43">
        <f t="shared" si="15"/>
        <v>3.6369044882246682E-2</v>
      </c>
      <c r="W10" s="29">
        <f t="shared" si="11"/>
        <v>467752.51198509673</v>
      </c>
      <c r="X10" s="29">
        <f t="shared" si="4"/>
        <v>4195039.9219378587</v>
      </c>
      <c r="Y10" s="35">
        <f t="shared" si="12"/>
        <v>43.040241344049775</v>
      </c>
      <c r="Z10" s="36">
        <f t="shared" si="13"/>
        <v>6.3294325051884215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14199</v>
      </c>
      <c r="E11">
        <v>39</v>
      </c>
      <c r="F11" s="3">
        <f t="shared" si="5"/>
        <v>2.746672300866258E-3</v>
      </c>
      <c r="G11" s="2">
        <v>0.5</v>
      </c>
      <c r="H11" s="3">
        <f t="shared" si="6"/>
        <v>1.3639702024971147E-2</v>
      </c>
      <c r="I11" s="3">
        <f t="shared" si="7"/>
        <v>0.98636029797502889</v>
      </c>
      <c r="J11" s="5">
        <f t="shared" si="14"/>
        <v>96694.656699919753</v>
      </c>
      <c r="K11" s="5">
        <f t="shared" si="8"/>
        <v>1318.8863047937853</v>
      </c>
      <c r="L11" s="5">
        <f t="shared" si="9"/>
        <v>480176.06773761439</v>
      </c>
      <c r="M11" s="5">
        <f t="shared" si="0"/>
        <v>4326549.8451693412</v>
      </c>
      <c r="N11" s="33">
        <f t="shared" si="10"/>
        <v>44.744456341535695</v>
      </c>
      <c r="O11" s="4"/>
      <c r="Q11" s="27" t="s">
        <v>48</v>
      </c>
      <c r="R11" s="29">
        <f t="shared" si="1"/>
        <v>96694.656699919753</v>
      </c>
      <c r="S11" s="29">
        <f t="shared" si="2"/>
        <v>480176.06773761439</v>
      </c>
      <c r="T11" s="35">
        <f t="shared" si="3"/>
        <v>44.744456341535695</v>
      </c>
      <c r="U11" s="42">
        <v>0.96005435016735896</v>
      </c>
      <c r="V11" s="43">
        <f t="shared" si="15"/>
        <v>3.9945649832641039E-2</v>
      </c>
      <c r="W11" s="29">
        <f t="shared" si="11"/>
        <v>460995.1226777531</v>
      </c>
      <c r="X11" s="29">
        <f t="shared" si="4"/>
        <v>3727287.4099527621</v>
      </c>
      <c r="Y11" s="35">
        <f t="shared" si="12"/>
        <v>38.546984261187781</v>
      </c>
      <c r="Z11" s="36">
        <f t="shared" si="13"/>
        <v>6.1974720803479144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13853</v>
      </c>
      <c r="E12">
        <v>76</v>
      </c>
      <c r="F12" s="3">
        <f t="shared" si="5"/>
        <v>5.4861762795062443E-3</v>
      </c>
      <c r="G12" s="2">
        <v>0.5</v>
      </c>
      <c r="H12" s="3">
        <f t="shared" si="6"/>
        <v>2.705974506871751E-2</v>
      </c>
      <c r="I12" s="3">
        <f t="shared" si="7"/>
        <v>0.97294025493128244</v>
      </c>
      <c r="J12" s="5">
        <f t="shared" si="14"/>
        <v>95375.770395125975</v>
      </c>
      <c r="K12" s="5">
        <f t="shared" si="8"/>
        <v>2580.8440326246437</v>
      </c>
      <c r="L12" s="5">
        <f t="shared" si="9"/>
        <v>470426.74189406825</v>
      </c>
      <c r="M12" s="5">
        <f t="shared" si="0"/>
        <v>3846373.7774317269</v>
      </c>
      <c r="N12" s="33">
        <f t="shared" si="10"/>
        <v>40.328626038844448</v>
      </c>
      <c r="O12" s="4"/>
      <c r="Q12" s="27" t="s">
        <v>50</v>
      </c>
      <c r="R12" s="29">
        <f t="shared" si="1"/>
        <v>95375.770395125975</v>
      </c>
      <c r="S12" s="29">
        <f t="shared" si="2"/>
        <v>470426.74189406825</v>
      </c>
      <c r="T12" s="35">
        <f t="shared" si="3"/>
        <v>40.328626038844448</v>
      </c>
      <c r="U12" s="42">
        <v>0.94127750867207383</v>
      </c>
      <c r="V12" s="43">
        <f t="shared" si="15"/>
        <v>5.8722491327926174E-2</v>
      </c>
      <c r="W12" s="29">
        <f t="shared" si="11"/>
        <v>442802.11162276927</v>
      </c>
      <c r="X12" s="29">
        <f t="shared" si="4"/>
        <v>3266292.2872750089</v>
      </c>
      <c r="Y12" s="35">
        <f t="shared" si="12"/>
        <v>34.246562557170471</v>
      </c>
      <c r="Z12" s="36">
        <f t="shared" si="13"/>
        <v>6.0820634816739769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14780</v>
      </c>
      <c r="E13">
        <v>109</v>
      </c>
      <c r="F13" s="3">
        <f t="shared" si="5"/>
        <v>7.3748308525033827E-3</v>
      </c>
      <c r="G13" s="2">
        <v>0.5</v>
      </c>
      <c r="H13" s="3">
        <f t="shared" si="6"/>
        <v>3.6206610197641591E-2</v>
      </c>
      <c r="I13" s="3">
        <f t="shared" si="7"/>
        <v>0.9637933898023584</v>
      </c>
      <c r="J13" s="5">
        <f t="shared" si="14"/>
        <v>92794.926362501326</v>
      </c>
      <c r="K13" s="5">
        <f t="shared" si="8"/>
        <v>3359.7897271259412</v>
      </c>
      <c r="L13" s="5">
        <f t="shared" si="9"/>
        <v>455575.15749469172</v>
      </c>
      <c r="M13" s="5">
        <f t="shared" si="0"/>
        <v>3375947.0355376587</v>
      </c>
      <c r="N13" s="33">
        <f t="shared" si="10"/>
        <v>36.380728644038108</v>
      </c>
      <c r="O13" s="4"/>
      <c r="Q13" s="27" t="s">
        <v>52</v>
      </c>
      <c r="R13" s="29">
        <f t="shared" si="1"/>
        <v>92794.926362501326</v>
      </c>
      <c r="S13" s="29">
        <f t="shared" si="2"/>
        <v>455575.15749469172</v>
      </c>
      <c r="T13" s="35">
        <f t="shared" si="3"/>
        <v>36.380728644038108</v>
      </c>
      <c r="U13" s="42">
        <v>0.95386474178345915</v>
      </c>
      <c r="V13" s="43">
        <f t="shared" si="15"/>
        <v>4.6135258216540853E-2</v>
      </c>
      <c r="W13" s="29">
        <f t="shared" si="11"/>
        <v>434557.07996663288</v>
      </c>
      <c r="X13" s="29">
        <f t="shared" si="4"/>
        <v>2823490.1756522395</v>
      </c>
      <c r="Y13" s="35">
        <f t="shared" si="12"/>
        <v>30.427204226902855</v>
      </c>
      <c r="Z13" s="36">
        <f t="shared" si="13"/>
        <v>5.9535244171352524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15370</v>
      </c>
      <c r="E14">
        <v>142</v>
      </c>
      <c r="F14" s="3">
        <f t="shared" si="5"/>
        <v>9.2387768379960968E-3</v>
      </c>
      <c r="G14" s="2">
        <v>0.5</v>
      </c>
      <c r="H14" s="3">
        <f t="shared" si="6"/>
        <v>4.5151033386327505E-2</v>
      </c>
      <c r="I14" s="3">
        <f t="shared" si="7"/>
        <v>0.95484896661367247</v>
      </c>
      <c r="J14" s="5">
        <f t="shared" si="14"/>
        <v>89435.136635375384</v>
      </c>
      <c r="K14" s="5">
        <f t="shared" si="8"/>
        <v>4038.088840134596</v>
      </c>
      <c r="L14" s="5">
        <f t="shared" si="9"/>
        <v>437080.46107654041</v>
      </c>
      <c r="M14" s="5">
        <f t="shared" si="0"/>
        <v>2920371.8780429671</v>
      </c>
      <c r="N14" s="33">
        <f t="shared" si="10"/>
        <v>32.653518381139662</v>
      </c>
      <c r="O14" s="4"/>
      <c r="Q14" s="27" t="s">
        <v>54</v>
      </c>
      <c r="R14" s="29">
        <f t="shared" si="1"/>
        <v>89435.136635375384</v>
      </c>
      <c r="S14" s="29">
        <f t="shared" si="2"/>
        <v>437080.46107654041</v>
      </c>
      <c r="T14" s="35">
        <f t="shared" si="3"/>
        <v>32.653518381139662</v>
      </c>
      <c r="U14" s="42">
        <v>0.94210046609890041</v>
      </c>
      <c r="V14" s="43">
        <f t="shared" si="15"/>
        <v>5.7899533901099587E-2</v>
      </c>
      <c r="W14" s="29">
        <f t="shared" si="11"/>
        <v>411773.706102931</v>
      </c>
      <c r="X14" s="29">
        <f t="shared" si="4"/>
        <v>2388933.0956856068</v>
      </c>
      <c r="Y14" s="35">
        <f t="shared" si="12"/>
        <v>26.71134842031071</v>
      </c>
      <c r="Z14" s="36">
        <f t="shared" si="13"/>
        <v>5.9421699608289522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15277</v>
      </c>
      <c r="E15">
        <v>174</v>
      </c>
      <c r="F15" s="3">
        <f t="shared" si="5"/>
        <v>1.1389670746874386E-2</v>
      </c>
      <c r="G15" s="2">
        <v>0.5</v>
      </c>
      <c r="H15" s="3">
        <f t="shared" si="6"/>
        <v>5.5371690427698579E-2</v>
      </c>
      <c r="I15" s="3">
        <f t="shared" si="7"/>
        <v>0.94462830957230137</v>
      </c>
      <c r="J15" s="5">
        <f t="shared" si="14"/>
        <v>85397.047795240782</v>
      </c>
      <c r="K15" s="5">
        <f t="shared" si="8"/>
        <v>4728.5788939574522</v>
      </c>
      <c r="L15" s="5">
        <f t="shared" si="9"/>
        <v>415163.79174131027</v>
      </c>
      <c r="M15" s="5">
        <f t="shared" si="0"/>
        <v>2483291.4169664267</v>
      </c>
      <c r="N15" s="33">
        <f t="shared" si="10"/>
        <v>29.079359077150929</v>
      </c>
      <c r="O15" s="4"/>
      <c r="Q15" s="27" t="s">
        <v>56</v>
      </c>
      <c r="R15" s="29">
        <f t="shared" si="1"/>
        <v>85397.047795240782</v>
      </c>
      <c r="S15" s="29">
        <f t="shared" si="2"/>
        <v>415163.79174131027</v>
      </c>
      <c r="T15" s="35">
        <f t="shared" si="3"/>
        <v>29.079359077150929</v>
      </c>
      <c r="U15" s="42">
        <v>0.91645683631107144</v>
      </c>
      <c r="V15" s="43">
        <f t="shared" si="15"/>
        <v>8.3543163688928557E-2</v>
      </c>
      <c r="W15" s="29">
        <f t="shared" si="11"/>
        <v>380479.69513014972</v>
      </c>
      <c r="X15" s="29">
        <f t="shared" si="4"/>
        <v>1977159.3895826759</v>
      </c>
      <c r="Y15" s="35">
        <f t="shared" si="12"/>
        <v>23.152549656322709</v>
      </c>
      <c r="Z15" s="36">
        <f t="shared" si="13"/>
        <v>5.9268094208282207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13576</v>
      </c>
      <c r="E16">
        <v>184</v>
      </c>
      <c r="F16" s="3">
        <f t="shared" si="5"/>
        <v>1.3553329404832056E-2</v>
      </c>
      <c r="G16" s="2">
        <v>0.5</v>
      </c>
      <c r="H16" s="3">
        <f t="shared" si="6"/>
        <v>6.5545739526930755E-2</v>
      </c>
      <c r="I16" s="3">
        <f t="shared" si="7"/>
        <v>0.93445426047306923</v>
      </c>
      <c r="J16" s="5">
        <f t="shared" si="14"/>
        <v>80668.468901283326</v>
      </c>
      <c r="K16" s="5">
        <f t="shared" si="8"/>
        <v>5287.474450639831</v>
      </c>
      <c r="L16" s="5">
        <f t="shared" si="9"/>
        <v>390123.65837981703</v>
      </c>
      <c r="M16" s="5">
        <f t="shared" si="0"/>
        <v>2068127.6252251165</v>
      </c>
      <c r="N16" s="33">
        <f t="shared" si="10"/>
        <v>25.637372983438581</v>
      </c>
      <c r="O16" s="4"/>
      <c r="Q16" s="27" t="s">
        <v>58</v>
      </c>
      <c r="R16" s="29">
        <f t="shared" si="1"/>
        <v>80668.468901283326</v>
      </c>
      <c r="S16" s="29">
        <f t="shared" si="2"/>
        <v>390123.65837981703</v>
      </c>
      <c r="T16" s="35">
        <f t="shared" si="3"/>
        <v>25.637372983438581</v>
      </c>
      <c r="U16" s="42">
        <v>0.8859396016463057</v>
      </c>
      <c r="V16" s="43">
        <f t="shared" si="15"/>
        <v>0.1140603983536943</v>
      </c>
      <c r="W16" s="29">
        <f t="shared" si="11"/>
        <v>345625.99849781452</v>
      </c>
      <c r="X16" s="29">
        <f t="shared" si="4"/>
        <v>1596679.694452526</v>
      </c>
      <c r="Y16" s="35">
        <f t="shared" si="12"/>
        <v>19.793107718536668</v>
      </c>
      <c r="Z16" s="36">
        <f t="shared" si="13"/>
        <v>5.8442652649019138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11291</v>
      </c>
      <c r="E17">
        <v>205</v>
      </c>
      <c r="F17" s="3">
        <f t="shared" si="5"/>
        <v>1.8156053493933223E-2</v>
      </c>
      <c r="G17" s="2">
        <v>0.5</v>
      </c>
      <c r="H17" s="3">
        <f t="shared" si="6"/>
        <v>8.6838649553098668E-2</v>
      </c>
      <c r="I17" s="3">
        <f t="shared" si="7"/>
        <v>0.91316135044690139</v>
      </c>
      <c r="J17" s="5">
        <f t="shared" si="14"/>
        <v>75380.994450643499</v>
      </c>
      <c r="K17" s="5">
        <f t="shared" si="8"/>
        <v>6545.9837600635065</v>
      </c>
      <c r="L17" s="5">
        <f t="shared" si="9"/>
        <v>360540.01285305875</v>
      </c>
      <c r="M17" s="5">
        <f t="shared" si="0"/>
        <v>1678003.9668452994</v>
      </c>
      <c r="N17" s="33">
        <f t="shared" si="10"/>
        <v>22.260305519635857</v>
      </c>
      <c r="O17" s="4"/>
      <c r="Q17" s="27" t="s">
        <v>60</v>
      </c>
      <c r="R17" s="29">
        <f t="shared" si="1"/>
        <v>75380.994450643499</v>
      </c>
      <c r="S17" s="29">
        <f t="shared" si="2"/>
        <v>360540.01285305875</v>
      </c>
      <c r="T17" s="35">
        <f t="shared" si="3"/>
        <v>22.260305519635857</v>
      </c>
      <c r="U17" s="42">
        <v>0.85631920960893304</v>
      </c>
      <c r="V17" s="43">
        <f t="shared" si="15"/>
        <v>0.14368079039106696</v>
      </c>
      <c r="W17" s="29">
        <f t="shared" si="11"/>
        <v>308737.33883872582</v>
      </c>
      <c r="X17" s="29">
        <f t="shared" si="4"/>
        <v>1251053.6959547116</v>
      </c>
      <c r="Y17" s="35">
        <f t="shared" si="12"/>
        <v>16.596407424338931</v>
      </c>
      <c r="Z17" s="36">
        <f t="shared" si="13"/>
        <v>5.6638980952969256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8497</v>
      </c>
      <c r="E18">
        <v>225</v>
      </c>
      <c r="F18" s="3">
        <f t="shared" si="5"/>
        <v>2.6479934094386252E-2</v>
      </c>
      <c r="G18" s="2">
        <v>0.5</v>
      </c>
      <c r="H18" s="3">
        <f t="shared" si="6"/>
        <v>0.12417903857828799</v>
      </c>
      <c r="I18" s="3">
        <f t="shared" si="7"/>
        <v>0.87582096142171206</v>
      </c>
      <c r="J18" s="5">
        <f t="shared" si="14"/>
        <v>68835.010690579991</v>
      </c>
      <c r="K18" s="5">
        <f t="shared" si="8"/>
        <v>8547.8654480823989</v>
      </c>
      <c r="L18" s="5">
        <f t="shared" si="9"/>
        <v>322805.38983269397</v>
      </c>
      <c r="M18" s="5">
        <f t="shared" si="0"/>
        <v>1317463.9539922406</v>
      </c>
      <c r="N18" s="33">
        <f t="shared" si="10"/>
        <v>19.139445767131033</v>
      </c>
      <c r="O18" s="4"/>
      <c r="Q18" s="27" t="s">
        <v>62</v>
      </c>
      <c r="R18" s="29">
        <f t="shared" si="1"/>
        <v>68835.010690579991</v>
      </c>
      <c r="S18" s="29">
        <f t="shared" si="2"/>
        <v>322805.38983269397</v>
      </c>
      <c r="T18" s="35">
        <f t="shared" si="3"/>
        <v>19.139445767131033</v>
      </c>
      <c r="U18" s="42">
        <v>0.77613843304153718</v>
      </c>
      <c r="V18" s="43">
        <f t="shared" si="15"/>
        <v>0.22386156695846282</v>
      </c>
      <c r="W18" s="29">
        <f t="shared" si="11"/>
        <v>250541.66944210965</v>
      </c>
      <c r="X18" s="29">
        <f t="shared" si="4"/>
        <v>942316.35711598594</v>
      </c>
      <c r="Y18" s="35">
        <f t="shared" si="12"/>
        <v>13.689492420532755</v>
      </c>
      <c r="Z18" s="36">
        <f t="shared" si="13"/>
        <v>5.4499533465982779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6148</v>
      </c>
      <c r="E19">
        <v>224</v>
      </c>
      <c r="F19" s="3">
        <f t="shared" si="5"/>
        <v>3.6434612882238128E-2</v>
      </c>
      <c r="G19" s="2">
        <v>0.5</v>
      </c>
      <c r="H19" s="3">
        <f t="shared" si="6"/>
        <v>0.16696481812760883</v>
      </c>
      <c r="I19" s="3">
        <f t="shared" si="7"/>
        <v>0.83303518187239112</v>
      </c>
      <c r="J19" s="5">
        <f t="shared" si="14"/>
        <v>60287.145242497594</v>
      </c>
      <c r="K19" s="5">
        <f t="shared" si="8"/>
        <v>10065.832240846348</v>
      </c>
      <c r="L19" s="5">
        <f t="shared" si="9"/>
        <v>276271.14561037207</v>
      </c>
      <c r="M19" s="5">
        <f t="shared" si="0"/>
        <v>994658.56415954675</v>
      </c>
      <c r="N19" s="33">
        <f t="shared" si="10"/>
        <v>16.49868409191803</v>
      </c>
      <c r="O19" s="4"/>
      <c r="Q19" s="27" t="s">
        <v>64</v>
      </c>
      <c r="R19" s="29">
        <f t="shared" si="1"/>
        <v>60287.145242497594</v>
      </c>
      <c r="S19" s="29">
        <f t="shared" si="2"/>
        <v>276271.14561037207</v>
      </c>
      <c r="T19" s="35">
        <f t="shared" si="3"/>
        <v>16.49868409191803</v>
      </c>
      <c r="U19" s="42">
        <v>0.73716277889453141</v>
      </c>
      <c r="V19" s="43">
        <f t="shared" si="15"/>
        <v>0.26283722110546859</v>
      </c>
      <c r="W19" s="29">
        <f t="shared" si="11"/>
        <v>203656.80542651759</v>
      </c>
      <c r="X19" s="29">
        <f t="shared" si="4"/>
        <v>691774.68767387629</v>
      </c>
      <c r="Y19" s="35">
        <f t="shared" si="12"/>
        <v>11.474663212054544</v>
      </c>
      <c r="Z19" s="36">
        <f t="shared" si="13"/>
        <v>5.0240208798634853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4050</v>
      </c>
      <c r="E20">
        <v>199</v>
      </c>
      <c r="F20" s="3">
        <f t="shared" si="5"/>
        <v>4.9135802469135806E-2</v>
      </c>
      <c r="G20" s="2">
        <v>0.5</v>
      </c>
      <c r="H20" s="3">
        <f t="shared" si="6"/>
        <v>0.21880153930731169</v>
      </c>
      <c r="I20" s="3">
        <f t="shared" si="7"/>
        <v>0.78119846069268828</v>
      </c>
      <c r="J20" s="5">
        <f t="shared" si="14"/>
        <v>50221.313001651244</v>
      </c>
      <c r="K20" s="5">
        <f t="shared" si="8"/>
        <v>10988.500590795598</v>
      </c>
      <c r="L20" s="5">
        <f t="shared" si="9"/>
        <v>223635.31353126719</v>
      </c>
      <c r="M20" s="5">
        <f t="shared" si="0"/>
        <v>718387.41854917468</v>
      </c>
      <c r="N20" s="33">
        <f t="shared" si="10"/>
        <v>14.304433229882989</v>
      </c>
      <c r="O20" s="4"/>
      <c r="Q20" s="27" t="s">
        <v>66</v>
      </c>
      <c r="R20" s="29">
        <f t="shared" si="1"/>
        <v>50221.313001651244</v>
      </c>
      <c r="S20" s="29">
        <f t="shared" si="2"/>
        <v>223635.31353126719</v>
      </c>
      <c r="T20" s="35">
        <f t="shared" si="3"/>
        <v>14.304433229882989</v>
      </c>
      <c r="U20" s="42">
        <v>0.7271372759570951</v>
      </c>
      <c r="V20" s="43">
        <f t="shared" si="15"/>
        <v>0.2728627240429049</v>
      </c>
      <c r="W20" s="29">
        <f t="shared" si="11"/>
        <v>162613.57268893652</v>
      </c>
      <c r="X20" s="29">
        <f t="shared" si="4"/>
        <v>488117.88224735868</v>
      </c>
      <c r="Y20" s="35">
        <f t="shared" si="12"/>
        <v>9.719337330573369</v>
      </c>
      <c r="Z20" s="36">
        <f t="shared" si="13"/>
        <v>4.5850958993096196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2116</v>
      </c>
      <c r="E21">
        <v>150</v>
      </c>
      <c r="F21" s="3">
        <f t="shared" si="5"/>
        <v>7.0888468809073721E-2</v>
      </c>
      <c r="G21" s="2">
        <v>0.5</v>
      </c>
      <c r="H21" s="3">
        <f t="shared" si="6"/>
        <v>0.30108390204737051</v>
      </c>
      <c r="I21" s="3">
        <f t="shared" si="7"/>
        <v>0.69891609795262943</v>
      </c>
      <c r="J21" s="5">
        <f t="shared" si="14"/>
        <v>39232.812410855644</v>
      </c>
      <c r="K21" s="5">
        <f t="shared" si="8"/>
        <v>11812.368248952922</v>
      </c>
      <c r="L21" s="5">
        <f t="shared" si="9"/>
        <v>166633.1414318959</v>
      </c>
      <c r="M21" s="5">
        <f>L21+M22</f>
        <v>494752.10501790751</v>
      </c>
      <c r="N21" s="33">
        <f t="shared" si="10"/>
        <v>12.61067138997689</v>
      </c>
      <c r="O21" s="4"/>
      <c r="Q21" s="27" t="s">
        <v>68</v>
      </c>
      <c r="R21" s="29">
        <f t="shared" si="1"/>
        <v>39232.812410855644</v>
      </c>
      <c r="S21" s="29">
        <f t="shared" si="2"/>
        <v>166633.1414318959</v>
      </c>
      <c r="T21" s="35">
        <f t="shared" si="3"/>
        <v>12.61067138997689</v>
      </c>
      <c r="U21" s="42">
        <v>0.68635947845240242</v>
      </c>
      <c r="V21" s="43">
        <f t="shared" si="15"/>
        <v>0.31364052154759758</v>
      </c>
      <c r="W21" s="29">
        <f t="shared" si="11"/>
        <v>114370.23604608148</v>
      </c>
      <c r="X21" s="29">
        <f>X22+W21</f>
        <v>325504.30955842219</v>
      </c>
      <c r="Y21" s="35">
        <f t="shared" si="12"/>
        <v>8.2967365721748703</v>
      </c>
      <c r="Z21" s="36">
        <f t="shared" si="13"/>
        <v>4.3139348178020196</v>
      </c>
    </row>
    <row r="22" spans="1:26" s="2" customFormat="1" x14ac:dyDescent="0.25">
      <c r="A22" s="12">
        <v>19</v>
      </c>
      <c r="B22" s="13" t="s">
        <v>69</v>
      </c>
      <c r="C22" s="12"/>
      <c r="D22">
        <v>1771</v>
      </c>
      <c r="E22">
        <v>148</v>
      </c>
      <c r="F22" s="17">
        <f t="shared" si="5"/>
        <v>8.3568605307735744E-2</v>
      </c>
      <c r="G22" s="12"/>
      <c r="H22" s="17">
        <v>1</v>
      </c>
      <c r="I22" s="17">
        <f t="shared" si="7"/>
        <v>0</v>
      </c>
      <c r="J22" s="21">
        <f t="shared" si="14"/>
        <v>27420.44416190272</v>
      </c>
      <c r="K22" s="21">
        <f t="shared" si="8"/>
        <v>27420.44416190272</v>
      </c>
      <c r="L22" s="21">
        <f>K22/F22</f>
        <v>328118.96358601161</v>
      </c>
      <c r="M22" s="21">
        <f>L22</f>
        <v>328118.96358601161</v>
      </c>
      <c r="N22" s="34">
        <f t="shared" si="10"/>
        <v>11.966216216216216</v>
      </c>
      <c r="O22" s="4"/>
      <c r="Q22" s="30" t="s">
        <v>69</v>
      </c>
      <c r="R22" s="31">
        <f t="shared" si="1"/>
        <v>27420.44416190272</v>
      </c>
      <c r="S22" s="31">
        <f t="shared" si="2"/>
        <v>328118.96358601161</v>
      </c>
      <c r="T22" s="38">
        <f t="shared" si="3"/>
        <v>11.966216216216216</v>
      </c>
      <c r="U22" s="44">
        <v>0.64346806172022719</v>
      </c>
      <c r="V22" s="45">
        <f t="shared" si="15"/>
        <v>0.35653193827977281</v>
      </c>
      <c r="W22" s="31">
        <f t="shared" si="11"/>
        <v>211134.07351234069</v>
      </c>
      <c r="X22" s="31">
        <f>W22</f>
        <v>211134.07351234069</v>
      </c>
      <c r="Y22" s="38">
        <f t="shared" si="12"/>
        <v>7.6998779547737994</v>
      </c>
      <c r="Z22" s="37">
        <f t="shared" si="13"/>
        <v>4.2663382614424163</v>
      </c>
    </row>
    <row r="23" spans="1:26" s="2" customFormat="1" ht="13.2" x14ac:dyDescent="0.25">
      <c r="B23" s="2" t="s">
        <v>70</v>
      </c>
      <c r="D23" s="25">
        <f>SUM(D4:D22)</f>
        <v>192544</v>
      </c>
      <c r="E23" s="25">
        <f>SUM(E4:E22)</f>
        <v>1956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1" t="s">
        <v>88</v>
      </c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Q26" s="63" t="s">
        <v>91</v>
      </c>
      <c r="R26" s="64"/>
      <c r="S26" s="64"/>
      <c r="T26" s="64"/>
      <c r="U26" s="64"/>
      <c r="V26" s="64"/>
      <c r="W26" s="64"/>
      <c r="X26" s="64"/>
      <c r="Y26" s="64"/>
      <c r="Z26" s="65"/>
    </row>
    <row r="27" spans="1:26" s="9" customFormat="1" ht="14.25" customHeight="1" x14ac:dyDescent="0.35">
      <c r="A27" s="7"/>
      <c r="B27" s="59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0" t="s">
        <v>14</v>
      </c>
      <c r="S27" s="70"/>
      <c r="T27" s="70"/>
      <c r="U27" s="67" t="s">
        <v>15</v>
      </c>
      <c r="V27" s="71" t="s">
        <v>16</v>
      </c>
      <c r="W27" s="72" t="s">
        <v>17</v>
      </c>
      <c r="X27" s="72" t="s">
        <v>18</v>
      </c>
      <c r="Y27" s="73" t="s">
        <v>19</v>
      </c>
      <c r="Z27" s="73" t="s">
        <v>20</v>
      </c>
    </row>
    <row r="28" spans="1:26" s="10" customFormat="1" ht="32.549999999999997" customHeight="1" thickBot="1" x14ac:dyDescent="0.35">
      <c r="B28" s="60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7"/>
      <c r="V28" s="71"/>
      <c r="W28" s="72"/>
      <c r="X28" s="72"/>
      <c r="Y28" s="73"/>
      <c r="Z28" s="73"/>
    </row>
    <row r="29" spans="1:26" s="2" customFormat="1" x14ac:dyDescent="0.25">
      <c r="A29" s="2">
        <v>1</v>
      </c>
      <c r="B29" s="1">
        <v>0</v>
      </c>
      <c r="C29" s="1">
        <v>1</v>
      </c>
      <c r="D29">
        <v>1361</v>
      </c>
      <c r="E29">
        <v>10</v>
      </c>
      <c r="F29" s="3">
        <f>E29/D29</f>
        <v>7.3475385745775165E-3</v>
      </c>
      <c r="G29" s="2">
        <v>0.3</v>
      </c>
      <c r="H29" s="18">
        <f>C29*F29/(1+(1-G29)*C29*F29)</f>
        <v>7.3099415204678367E-3</v>
      </c>
      <c r="I29" s="18">
        <f>1-H29</f>
        <v>0.99269005847953218</v>
      </c>
      <c r="J29" s="19">
        <v>100000</v>
      </c>
      <c r="K29" s="20">
        <f>J29*H29</f>
        <v>730.99415204678371</v>
      </c>
      <c r="L29" s="20">
        <f>C29*(J30+G29*K29)</f>
        <v>99488.304093567247</v>
      </c>
      <c r="M29" s="5">
        <f t="shared" ref="M29:M45" si="16">L29+M30</f>
        <v>8126639.9323914181</v>
      </c>
      <c r="N29" s="32">
        <f>M29/J29</f>
        <v>81.266399323914186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99488.304093567247</v>
      </c>
      <c r="T29" s="35">
        <f t="shared" ref="T29:T47" si="19">N29</f>
        <v>81.266399323914186</v>
      </c>
      <c r="U29" s="42">
        <v>0.95864674002964168</v>
      </c>
      <c r="V29" s="43">
        <f>1-U29</f>
        <v>4.1353259970358325E-2</v>
      </c>
      <c r="W29" s="29">
        <f>S29*U29</f>
        <v>95374.138390375898</v>
      </c>
      <c r="X29" s="29">
        <f t="shared" ref="X29:X45" si="20">X30+W29</f>
        <v>7132458.7785808751</v>
      </c>
      <c r="Y29" s="40">
        <f>X29/R29</f>
        <v>71.324587785808745</v>
      </c>
      <c r="Z29" s="36">
        <f>T29-Y29</f>
        <v>9.9418115381054406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6208</v>
      </c>
      <c r="E30">
        <v>3</v>
      </c>
      <c r="F30" s="3">
        <f t="shared" ref="F30:F47" si="21">E30/D30</f>
        <v>4.8324742268041239E-4</v>
      </c>
      <c r="G30" s="2">
        <v>0.4</v>
      </c>
      <c r="H30" s="3">
        <f t="shared" ref="H30:H46" si="22">C30*F30/(1+(1-G30)*C30*F30)</f>
        <v>1.9307504183292575E-3</v>
      </c>
      <c r="I30" s="3">
        <f t="shared" ref="I30:I47" si="23">1-H30</f>
        <v>0.99806924958167076</v>
      </c>
      <c r="J30" s="5">
        <f>I29*J29</f>
        <v>99269.005847953216</v>
      </c>
      <c r="K30" s="5">
        <f t="shared" ref="K30:K47" si="24">J30*H30</f>
        <v>191.66367456806518</v>
      </c>
      <c r="L30" s="5">
        <f t="shared" ref="L30:L46" si="25">C30*(J31+G30*K30)</f>
        <v>396616.03057284956</v>
      </c>
      <c r="M30" s="5">
        <f t="shared" si="16"/>
        <v>8027151.6282978505</v>
      </c>
      <c r="N30" s="33">
        <f t="shared" ref="N30:N47" si="26">M30/J30</f>
        <v>80.862617286535041</v>
      </c>
      <c r="O30" s="4"/>
      <c r="Q30" s="27" t="s">
        <v>36</v>
      </c>
      <c r="R30" s="29">
        <f t="shared" si="17"/>
        <v>99269.005847953216</v>
      </c>
      <c r="S30" s="29">
        <f t="shared" si="18"/>
        <v>396616.03057284956</v>
      </c>
      <c r="T30" s="35">
        <f t="shared" si="19"/>
        <v>80.862617286535041</v>
      </c>
      <c r="U30" s="42">
        <v>0.95864674002964168</v>
      </c>
      <c r="V30" s="43">
        <f>1-U30</f>
        <v>4.1353259970358325E-2</v>
      </c>
      <c r="W30" s="29">
        <f t="shared" ref="W30:W47" si="27">S30*U30</f>
        <v>380214.66475215892</v>
      </c>
      <c r="X30" s="29">
        <f t="shared" si="20"/>
        <v>7037084.6401904989</v>
      </c>
      <c r="Y30" s="35">
        <f t="shared" ref="Y30:Y47" si="28">X30/R30</f>
        <v>70.889041147132573</v>
      </c>
      <c r="Z30" s="36">
        <f t="shared" ref="Z30:Z47" si="29">T30-Y30</f>
        <v>9.9735761394024678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10628</v>
      </c>
      <c r="E31">
        <v>2</v>
      </c>
      <c r="F31" s="3">
        <f t="shared" si="21"/>
        <v>1.8818216033120061E-4</v>
      </c>
      <c r="G31" s="2">
        <v>0.5</v>
      </c>
      <c r="H31" s="3">
        <f t="shared" si="22"/>
        <v>9.4046835323991363E-4</v>
      </c>
      <c r="I31" s="3">
        <f t="shared" si="23"/>
        <v>0.99905953164676009</v>
      </c>
      <c r="J31" s="5">
        <f t="shared" ref="J31:J47" si="30">I30*J30</f>
        <v>99077.342173385157</v>
      </c>
      <c r="K31" s="5">
        <f t="shared" si="24"/>
        <v>93.179104837190991</v>
      </c>
      <c r="L31" s="5">
        <f t="shared" si="25"/>
        <v>495153.76310483273</v>
      </c>
      <c r="M31" s="5">
        <f t="shared" si="16"/>
        <v>7630535.5977250012</v>
      </c>
      <c r="N31" s="33">
        <f t="shared" si="26"/>
        <v>77.015949664571934</v>
      </c>
      <c r="O31" s="4"/>
      <c r="Q31" s="27" t="s">
        <v>38</v>
      </c>
      <c r="R31" s="29">
        <f t="shared" si="17"/>
        <v>99077.342173385157</v>
      </c>
      <c r="S31" s="29">
        <f t="shared" si="18"/>
        <v>495153.76310483273</v>
      </c>
      <c r="T31" s="35">
        <f t="shared" si="19"/>
        <v>77.015949664571934</v>
      </c>
      <c r="U31" s="42">
        <v>0.95864674002964168</v>
      </c>
      <c r="V31" s="43">
        <f>1-U31</f>
        <v>4.1353259970358325E-2</v>
      </c>
      <c r="W31" s="29">
        <f t="shared" si="27"/>
        <v>474677.54081385734</v>
      </c>
      <c r="X31" s="29">
        <f t="shared" si="20"/>
        <v>6656869.9754383396</v>
      </c>
      <c r="Y31" s="35">
        <f t="shared" si="28"/>
        <v>67.188620823001386</v>
      </c>
      <c r="Z31" s="36">
        <f t="shared" si="29"/>
        <v>9.827328841570548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11518</v>
      </c>
      <c r="E32">
        <v>4</v>
      </c>
      <c r="F32" s="3">
        <f t="shared" si="21"/>
        <v>3.4728251432540369E-4</v>
      </c>
      <c r="G32" s="2">
        <v>0.5</v>
      </c>
      <c r="H32" s="3">
        <f t="shared" si="22"/>
        <v>1.7349063150589867E-3</v>
      </c>
      <c r="I32" s="3">
        <f t="shared" si="23"/>
        <v>0.99826509368494099</v>
      </c>
      <c r="J32" s="5">
        <f t="shared" si="30"/>
        <v>98984.163068547961</v>
      </c>
      <c r="K32" s="5">
        <f t="shared" si="24"/>
        <v>171.72824959845238</v>
      </c>
      <c r="L32" s="5">
        <f t="shared" si="25"/>
        <v>494491.4947187436</v>
      </c>
      <c r="M32" s="5">
        <f t="shared" si="16"/>
        <v>7135381.8346201684</v>
      </c>
      <c r="N32" s="33">
        <f t="shared" si="26"/>
        <v>72.086095527006819</v>
      </c>
      <c r="O32" s="4"/>
      <c r="Q32" s="27" t="s">
        <v>40</v>
      </c>
      <c r="R32" s="29">
        <f t="shared" si="17"/>
        <v>98984.163068547961</v>
      </c>
      <c r="S32" s="29">
        <f t="shared" si="18"/>
        <v>494491.4947187436</v>
      </c>
      <c r="T32" s="35">
        <f t="shared" si="19"/>
        <v>72.086095527006819</v>
      </c>
      <c r="U32" s="42">
        <v>0.95864674002964168</v>
      </c>
      <c r="V32" s="43">
        <f>1-U32</f>
        <v>4.1353259970358325E-2</v>
      </c>
      <c r="W32" s="29">
        <f t="shared" si="27"/>
        <v>474042.65938450833</v>
      </c>
      <c r="X32" s="29">
        <f t="shared" si="20"/>
        <v>6182192.4346244819</v>
      </c>
      <c r="Y32" s="35">
        <f t="shared" si="28"/>
        <v>62.456379313357679</v>
      </c>
      <c r="Z32" s="36">
        <f t="shared" si="29"/>
        <v>9.6297162136491394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11991</v>
      </c>
      <c r="E33">
        <v>10</v>
      </c>
      <c r="F33" s="3">
        <f t="shared" si="21"/>
        <v>8.3395880243515976E-4</v>
      </c>
      <c r="G33" s="2">
        <v>0.5</v>
      </c>
      <c r="H33" s="3">
        <f t="shared" si="22"/>
        <v>4.1611185086551268E-3</v>
      </c>
      <c r="I33" s="3">
        <f t="shared" si="23"/>
        <v>0.99583888149134492</v>
      </c>
      <c r="J33" s="5">
        <f t="shared" si="30"/>
        <v>98812.434818949507</v>
      </c>
      <c r="K33" s="5">
        <f t="shared" si="24"/>
        <v>411.17025141040909</v>
      </c>
      <c r="L33" s="5">
        <f t="shared" si="25"/>
        <v>493034.2484662215</v>
      </c>
      <c r="M33" s="5">
        <f t="shared" si="16"/>
        <v>6640890.3399014249</v>
      </c>
      <c r="N33" s="33">
        <f t="shared" si="26"/>
        <v>67.207030694763176</v>
      </c>
      <c r="O33" s="4"/>
      <c r="Q33" s="27" t="s">
        <v>42</v>
      </c>
      <c r="R33" s="29">
        <f t="shared" si="17"/>
        <v>98812.434818949507</v>
      </c>
      <c r="S33" s="29">
        <f t="shared" si="18"/>
        <v>493034.2484662215</v>
      </c>
      <c r="T33" s="35">
        <f t="shared" si="19"/>
        <v>67.207030694763176</v>
      </c>
      <c r="U33" s="42">
        <v>0.95864674002964168</v>
      </c>
      <c r="V33" s="43">
        <f>1-U33</f>
        <v>4.1353259970358325E-2</v>
      </c>
      <c r="W33" s="29">
        <f t="shared" si="27"/>
        <v>472645.67501510761</v>
      </c>
      <c r="X33" s="29">
        <f t="shared" si="20"/>
        <v>5708149.7752399733</v>
      </c>
      <c r="Y33" s="35">
        <f t="shared" si="28"/>
        <v>57.767524762433112</v>
      </c>
      <c r="Z33" s="36">
        <f t="shared" si="29"/>
        <v>9.4395059323300643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12338</v>
      </c>
      <c r="E34">
        <v>4</v>
      </c>
      <c r="F34" s="3">
        <f t="shared" si="21"/>
        <v>3.2420165342843249E-4</v>
      </c>
      <c r="G34" s="2">
        <v>0.5</v>
      </c>
      <c r="H34" s="3">
        <f t="shared" si="22"/>
        <v>1.6196954972465178E-3</v>
      </c>
      <c r="I34" s="3">
        <f t="shared" si="23"/>
        <v>0.9983803045027535</v>
      </c>
      <c r="J34" s="5">
        <f t="shared" si="30"/>
        <v>98401.264567539096</v>
      </c>
      <c r="K34" s="5">
        <f t="shared" si="24"/>
        <v>159.3800851434064</v>
      </c>
      <c r="L34" s="5">
        <f t="shared" si="25"/>
        <v>491607.87262483698</v>
      </c>
      <c r="M34" s="5">
        <f t="shared" si="16"/>
        <v>6147856.0914352033</v>
      </c>
      <c r="N34" s="33">
        <f t="shared" si="26"/>
        <v>62.477409395643846</v>
      </c>
      <c r="O34" s="4"/>
      <c r="Q34" s="27" t="s">
        <v>44</v>
      </c>
      <c r="R34" s="29">
        <f t="shared" si="17"/>
        <v>98401.264567539096</v>
      </c>
      <c r="S34" s="29">
        <f t="shared" si="18"/>
        <v>491607.87262483698</v>
      </c>
      <c r="T34" s="35">
        <f t="shared" si="19"/>
        <v>62.477409395643846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476456.62479920598</v>
      </c>
      <c r="X34" s="29">
        <f t="shared" si="20"/>
        <v>5235504.1002248656</v>
      </c>
      <c r="Y34" s="35">
        <f t="shared" si="28"/>
        <v>53.205658720284063</v>
      </c>
      <c r="Z34" s="36">
        <f t="shared" si="29"/>
        <v>9.2717506753597831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14420</v>
      </c>
      <c r="E35">
        <v>11</v>
      </c>
      <c r="F35" s="3">
        <f t="shared" si="21"/>
        <v>7.6282940360610267E-4</v>
      </c>
      <c r="G35" s="2">
        <v>0.5</v>
      </c>
      <c r="H35" s="3">
        <f t="shared" si="22"/>
        <v>3.8068870046720888E-3</v>
      </c>
      <c r="I35" s="3">
        <f t="shared" si="23"/>
        <v>0.99619311299532787</v>
      </c>
      <c r="J35" s="5">
        <f t="shared" si="30"/>
        <v>98241.88448239569</v>
      </c>
      <c r="K35" s="5">
        <f t="shared" si="24"/>
        <v>373.99575335052867</v>
      </c>
      <c r="L35" s="5">
        <f t="shared" si="25"/>
        <v>490274.43302860204</v>
      </c>
      <c r="M35" s="5">
        <f t="shared" si="16"/>
        <v>5656248.2188103665</v>
      </c>
      <c r="N35" s="33">
        <f t="shared" si="26"/>
        <v>57.574712136389543</v>
      </c>
      <c r="O35" s="4"/>
      <c r="Q35" s="27" t="s">
        <v>46</v>
      </c>
      <c r="R35" s="29">
        <f t="shared" si="17"/>
        <v>98241.88448239569</v>
      </c>
      <c r="S35" s="29">
        <f t="shared" si="18"/>
        <v>490274.43302860204</v>
      </c>
      <c r="T35" s="35">
        <f t="shared" si="19"/>
        <v>57.574712136389543</v>
      </c>
      <c r="U35" s="42">
        <v>0.96192878092594225</v>
      </c>
      <c r="V35" s="43">
        <f t="shared" si="31"/>
        <v>3.8071219074057749E-2</v>
      </c>
      <c r="W35" s="29">
        <f t="shared" si="27"/>
        <v>471609.08768236067</v>
      </c>
      <c r="X35" s="29">
        <f t="shared" si="20"/>
        <v>4759047.4754256597</v>
      </c>
      <c r="Y35" s="35">
        <f t="shared" si="28"/>
        <v>48.442143597911645</v>
      </c>
      <c r="Z35" s="36">
        <f t="shared" si="29"/>
        <v>9.1325685384778978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14334</v>
      </c>
      <c r="E36">
        <v>11</v>
      </c>
      <c r="F36" s="3">
        <f t="shared" si="21"/>
        <v>7.6740616715501606E-4</v>
      </c>
      <c r="G36" s="2">
        <v>0.5</v>
      </c>
      <c r="H36" s="3">
        <f t="shared" si="22"/>
        <v>3.8296835288792954E-3</v>
      </c>
      <c r="I36" s="3">
        <f t="shared" si="23"/>
        <v>0.99617031647112075</v>
      </c>
      <c r="J36" s="5">
        <f t="shared" si="30"/>
        <v>97867.888729045153</v>
      </c>
      <c r="K36" s="5">
        <f t="shared" si="24"/>
        <v>374.80304147181585</v>
      </c>
      <c r="L36" s="5">
        <f t="shared" si="25"/>
        <v>488402.43604154623</v>
      </c>
      <c r="M36" s="5">
        <f t="shared" si="16"/>
        <v>5165973.7857817644</v>
      </c>
      <c r="N36" s="33">
        <f t="shared" si="26"/>
        <v>52.785176556573767</v>
      </c>
      <c r="O36" s="4"/>
      <c r="Q36" s="27" t="s">
        <v>48</v>
      </c>
      <c r="R36" s="29">
        <f t="shared" si="17"/>
        <v>97867.888729045153</v>
      </c>
      <c r="S36" s="29">
        <f t="shared" si="18"/>
        <v>488402.43604154623</v>
      </c>
      <c r="T36" s="35">
        <f t="shared" si="19"/>
        <v>52.785176556573767</v>
      </c>
      <c r="U36" s="42">
        <v>0.95558309086652893</v>
      </c>
      <c r="V36" s="43">
        <f t="shared" si="31"/>
        <v>4.4416909133471072E-2</v>
      </c>
      <c r="W36" s="29">
        <f t="shared" si="27"/>
        <v>466709.10941932298</v>
      </c>
      <c r="X36" s="29">
        <f t="shared" si="20"/>
        <v>4287438.3877432989</v>
      </c>
      <c r="Y36" s="35">
        <f t="shared" si="28"/>
        <v>43.808428315168882</v>
      </c>
      <c r="Z36" s="36">
        <f t="shared" si="29"/>
        <v>8.9767482414048843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14208</v>
      </c>
      <c r="E37">
        <v>14</v>
      </c>
      <c r="F37" s="3">
        <f t="shared" si="21"/>
        <v>9.8536036036036027E-4</v>
      </c>
      <c r="G37" s="2">
        <v>0.5</v>
      </c>
      <c r="H37" s="3">
        <f t="shared" si="22"/>
        <v>4.9146949378642141E-3</v>
      </c>
      <c r="I37" s="3">
        <f t="shared" si="23"/>
        <v>0.99508530506213577</v>
      </c>
      <c r="J37" s="5">
        <f t="shared" si="30"/>
        <v>97493.085687573344</v>
      </c>
      <c r="K37" s="5">
        <f t="shared" si="24"/>
        <v>479.14877470547879</v>
      </c>
      <c r="L37" s="5">
        <f t="shared" si="25"/>
        <v>486267.55650110304</v>
      </c>
      <c r="M37" s="5">
        <f t="shared" si="16"/>
        <v>4677571.3497402184</v>
      </c>
      <c r="N37" s="33">
        <f t="shared" si="26"/>
        <v>47.978493210584993</v>
      </c>
      <c r="O37" s="4"/>
      <c r="Q37" s="27" t="s">
        <v>50</v>
      </c>
      <c r="R37" s="29">
        <f t="shared" si="17"/>
        <v>97493.085687573344</v>
      </c>
      <c r="S37" s="29">
        <f t="shared" si="18"/>
        <v>486267.55650110304</v>
      </c>
      <c r="T37" s="35">
        <f t="shared" si="19"/>
        <v>47.978493210584993</v>
      </c>
      <c r="U37" s="42">
        <v>0.95343645724036619</v>
      </c>
      <c r="V37" s="43">
        <f t="shared" si="31"/>
        <v>4.6563542759633814E-2</v>
      </c>
      <c r="W37" s="29">
        <f t="shared" si="27"/>
        <v>463625.21634134126</v>
      </c>
      <c r="X37" s="29">
        <f t="shared" si="20"/>
        <v>3820729.2783239759</v>
      </c>
      <c r="Y37" s="35">
        <f t="shared" si="28"/>
        <v>39.189746138181505</v>
      </c>
      <c r="Z37" s="36">
        <f t="shared" si="29"/>
        <v>8.7887470724034884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16064</v>
      </c>
      <c r="E38">
        <v>26</v>
      </c>
      <c r="F38" s="3">
        <f t="shared" si="21"/>
        <v>1.6185258964143427E-3</v>
      </c>
      <c r="G38" s="2">
        <v>0.5</v>
      </c>
      <c r="H38" s="3">
        <f t="shared" si="22"/>
        <v>8.0600161200322391E-3</v>
      </c>
      <c r="I38" s="3">
        <f t="shared" si="23"/>
        <v>0.99193998387996773</v>
      </c>
      <c r="J38" s="5">
        <f t="shared" si="30"/>
        <v>97013.936912867866</v>
      </c>
      <c r="K38" s="5">
        <f t="shared" si="24"/>
        <v>781.93389538550571</v>
      </c>
      <c r="L38" s="5">
        <f t="shared" si="25"/>
        <v>483114.8498258756</v>
      </c>
      <c r="M38" s="5">
        <f t="shared" si="16"/>
        <v>4191303.7932391157</v>
      </c>
      <c r="N38" s="33">
        <f t="shared" si="26"/>
        <v>43.203110054213084</v>
      </c>
      <c r="O38" s="4"/>
      <c r="Q38" s="27" t="s">
        <v>52</v>
      </c>
      <c r="R38" s="29">
        <f t="shared" si="17"/>
        <v>97013.936912867866</v>
      </c>
      <c r="S38" s="29">
        <f t="shared" si="18"/>
        <v>483114.8498258756</v>
      </c>
      <c r="T38" s="35">
        <f t="shared" si="19"/>
        <v>43.203110054213084</v>
      </c>
      <c r="U38" s="42">
        <v>0.93748024841036759</v>
      </c>
      <c r="V38" s="43">
        <f t="shared" si="31"/>
        <v>6.2519751589632411E-2</v>
      </c>
      <c r="W38" s="29">
        <f t="shared" si="27"/>
        <v>452910.6294254993</v>
      </c>
      <c r="X38" s="29">
        <f t="shared" si="20"/>
        <v>3357104.0619826345</v>
      </c>
      <c r="Y38" s="35">
        <f t="shared" si="28"/>
        <v>34.604348290676889</v>
      </c>
      <c r="Z38" s="36">
        <f t="shared" si="29"/>
        <v>8.5987617635361957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17196</v>
      </c>
      <c r="E39">
        <v>54</v>
      </c>
      <c r="F39" s="3">
        <f t="shared" si="21"/>
        <v>3.1402651779483602E-3</v>
      </c>
      <c r="G39" s="2">
        <v>0.5</v>
      </c>
      <c r="H39" s="3">
        <f t="shared" si="22"/>
        <v>1.5579020252726328E-2</v>
      </c>
      <c r="I39" s="3">
        <f t="shared" si="23"/>
        <v>0.98442097974727372</v>
      </c>
      <c r="J39" s="5">
        <f t="shared" si="30"/>
        <v>96232.003017482362</v>
      </c>
      <c r="K39" s="5">
        <f t="shared" si="24"/>
        <v>1499.2003239697788</v>
      </c>
      <c r="L39" s="5">
        <f t="shared" si="25"/>
        <v>477412.01427748729</v>
      </c>
      <c r="M39" s="5">
        <f t="shared" si="16"/>
        <v>3708188.9434132399</v>
      </c>
      <c r="N39" s="33">
        <f t="shared" si="26"/>
        <v>38.533843494243563</v>
      </c>
      <c r="O39" s="4"/>
      <c r="Q39" s="27" t="s">
        <v>54</v>
      </c>
      <c r="R39" s="29">
        <f t="shared" si="17"/>
        <v>96232.003017482362</v>
      </c>
      <c r="S39" s="29">
        <f t="shared" si="18"/>
        <v>477412.01427748729</v>
      </c>
      <c r="T39" s="35">
        <f t="shared" si="19"/>
        <v>38.533843494243563</v>
      </c>
      <c r="U39" s="42">
        <v>0.91788799906018037</v>
      </c>
      <c r="V39" s="43">
        <f t="shared" si="31"/>
        <v>8.2112000939819629E-2</v>
      </c>
      <c r="W39" s="29">
        <f t="shared" si="27"/>
        <v>438210.75851245306</v>
      </c>
      <c r="X39" s="29">
        <f t="shared" si="20"/>
        <v>2904193.4325571354</v>
      </c>
      <c r="Y39" s="35">
        <f t="shared" si="28"/>
        <v>30.179081194325072</v>
      </c>
      <c r="Z39" s="36">
        <f t="shared" si="29"/>
        <v>8.354762299918491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17591</v>
      </c>
      <c r="E40">
        <v>72</v>
      </c>
      <c r="F40" s="3">
        <f t="shared" si="21"/>
        <v>4.0930021033483031E-3</v>
      </c>
      <c r="G40" s="2">
        <v>0.5</v>
      </c>
      <c r="H40" s="3">
        <f t="shared" si="22"/>
        <v>2.0257723256991728E-2</v>
      </c>
      <c r="I40" s="3">
        <f t="shared" si="23"/>
        <v>0.97974227674300829</v>
      </c>
      <c r="J40" s="5">
        <f t="shared" si="30"/>
        <v>94732.802693512582</v>
      </c>
      <c r="K40" s="5">
        <f t="shared" si="24"/>
        <v>1919.0709003243785</v>
      </c>
      <c r="L40" s="5">
        <f t="shared" si="25"/>
        <v>468866.33621675195</v>
      </c>
      <c r="M40" s="5">
        <f t="shared" si="16"/>
        <v>3230776.9291357524</v>
      </c>
      <c r="N40" s="33">
        <f t="shared" si="26"/>
        <v>34.10409950171357</v>
      </c>
      <c r="O40" s="4"/>
      <c r="Q40" s="27" t="s">
        <v>56</v>
      </c>
      <c r="R40" s="29">
        <f t="shared" si="17"/>
        <v>94732.802693512582</v>
      </c>
      <c r="S40" s="29">
        <f t="shared" si="18"/>
        <v>468866.33621675195</v>
      </c>
      <c r="T40" s="35">
        <f t="shared" si="19"/>
        <v>34.10409950171357</v>
      </c>
      <c r="U40" s="42">
        <v>0.89571782863194893</v>
      </c>
      <c r="V40" s="43">
        <f t="shared" si="31"/>
        <v>0.10428217136805107</v>
      </c>
      <c r="W40" s="29">
        <f t="shared" si="27"/>
        <v>419971.93659468635</v>
      </c>
      <c r="X40" s="29">
        <f t="shared" si="20"/>
        <v>2465982.6740446822</v>
      </c>
      <c r="Y40" s="35">
        <f t="shared" si="28"/>
        <v>26.03092702770374</v>
      </c>
      <c r="Z40" s="36">
        <f t="shared" si="29"/>
        <v>8.0731724740098301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16337</v>
      </c>
      <c r="E41">
        <v>83</v>
      </c>
      <c r="F41" s="3">
        <f t="shared" si="21"/>
        <v>5.080492134418804E-3</v>
      </c>
      <c r="G41" s="2">
        <v>0.5</v>
      </c>
      <c r="H41" s="3">
        <f t="shared" si="22"/>
        <v>2.5083864728459609E-2</v>
      </c>
      <c r="I41" s="3">
        <f t="shared" si="23"/>
        <v>0.97491613527154042</v>
      </c>
      <c r="J41" s="5">
        <f t="shared" si="30"/>
        <v>92813.731793188199</v>
      </c>
      <c r="K41" s="5">
        <f t="shared" si="24"/>
        <v>2328.1270932438638</v>
      </c>
      <c r="L41" s="5">
        <f t="shared" si="25"/>
        <v>458248.3412328313</v>
      </c>
      <c r="M41" s="5">
        <f t="shared" si="16"/>
        <v>2761910.5929190004</v>
      </c>
      <c r="N41" s="33">
        <f t="shared" si="26"/>
        <v>29.757564312500826</v>
      </c>
      <c r="O41" s="4"/>
      <c r="Q41" s="27" t="s">
        <v>58</v>
      </c>
      <c r="R41" s="29">
        <f t="shared" si="17"/>
        <v>92813.731793188199</v>
      </c>
      <c r="S41" s="29">
        <f t="shared" si="18"/>
        <v>458248.3412328313</v>
      </c>
      <c r="T41" s="35">
        <f t="shared" si="19"/>
        <v>29.757564312500826</v>
      </c>
      <c r="U41" s="42">
        <v>0.86473435856680392</v>
      </c>
      <c r="V41" s="43">
        <f t="shared" si="31"/>
        <v>0.13526564143319608</v>
      </c>
      <c r="W41" s="29">
        <f t="shared" si="27"/>
        <v>396263.08542027423</v>
      </c>
      <c r="X41" s="29">
        <f t="shared" si="20"/>
        <v>2046010.7374499957</v>
      </c>
      <c r="Y41" s="35">
        <f t="shared" si="28"/>
        <v>22.044267566021485</v>
      </c>
      <c r="Z41" s="36">
        <f t="shared" si="29"/>
        <v>7.7132967464793403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13557</v>
      </c>
      <c r="E42">
        <v>103</v>
      </c>
      <c r="F42" s="3">
        <f t="shared" si="21"/>
        <v>7.5975510806225565E-3</v>
      </c>
      <c r="G42" s="2">
        <v>0.5</v>
      </c>
      <c r="H42" s="3">
        <f t="shared" si="22"/>
        <v>3.7279669912048938E-2</v>
      </c>
      <c r="I42" s="3">
        <f t="shared" si="23"/>
        <v>0.9627203300879511</v>
      </c>
      <c r="J42" s="5">
        <f t="shared" si="30"/>
        <v>90485.604699944335</v>
      </c>
      <c r="K42" s="5">
        <f t="shared" si="24"/>
        <v>3373.2734750060686</v>
      </c>
      <c r="L42" s="5">
        <f t="shared" si="25"/>
        <v>443994.83981220657</v>
      </c>
      <c r="M42" s="5">
        <f t="shared" si="16"/>
        <v>2303662.2516861693</v>
      </c>
      <c r="N42" s="33">
        <f t="shared" si="26"/>
        <v>25.458881104074518</v>
      </c>
      <c r="O42" s="4"/>
      <c r="Q42" s="27" t="s">
        <v>60</v>
      </c>
      <c r="R42" s="29">
        <f t="shared" si="17"/>
        <v>90485.604699944335</v>
      </c>
      <c r="S42" s="29">
        <f t="shared" si="18"/>
        <v>443994.83981220657</v>
      </c>
      <c r="T42" s="35">
        <f t="shared" si="19"/>
        <v>25.458881104074518</v>
      </c>
      <c r="U42" s="42">
        <v>0.81758889711164551</v>
      </c>
      <c r="V42" s="43">
        <f t="shared" si="31"/>
        <v>0.18241110288835449</v>
      </c>
      <c r="W42" s="29">
        <f t="shared" si="27"/>
        <v>363005.25140532368</v>
      </c>
      <c r="X42" s="29">
        <f t="shared" si="20"/>
        <v>1649747.6520297215</v>
      </c>
      <c r="Y42" s="35">
        <f t="shared" si="28"/>
        <v>18.232155904802571</v>
      </c>
      <c r="Z42" s="36">
        <f t="shared" si="29"/>
        <v>7.2267251992719466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10871</v>
      </c>
      <c r="E43">
        <v>120</v>
      </c>
      <c r="F43" s="3">
        <f t="shared" si="21"/>
        <v>1.1038542912335572E-2</v>
      </c>
      <c r="G43" s="2">
        <v>0.5</v>
      </c>
      <c r="H43" s="3">
        <f t="shared" si="22"/>
        <v>5.3710500402828758E-2</v>
      </c>
      <c r="I43" s="3">
        <f t="shared" si="23"/>
        <v>0.94628949959717124</v>
      </c>
      <c r="J43" s="5">
        <f t="shared" si="30"/>
        <v>87112.331224938272</v>
      </c>
      <c r="K43" s="5">
        <f t="shared" si="24"/>
        <v>4678.8469013483991</v>
      </c>
      <c r="L43" s="5">
        <f t="shared" si="25"/>
        <v>423864.53887132043</v>
      </c>
      <c r="M43" s="5">
        <f t="shared" si="16"/>
        <v>1859667.4118739627</v>
      </c>
      <c r="N43" s="33">
        <f t="shared" si="26"/>
        <v>21.347923832643136</v>
      </c>
      <c r="O43" s="4"/>
      <c r="Q43" s="27" t="s">
        <v>62</v>
      </c>
      <c r="R43" s="29">
        <f t="shared" si="17"/>
        <v>87112.331224938272</v>
      </c>
      <c r="S43" s="29">
        <f t="shared" si="18"/>
        <v>423864.53887132043</v>
      </c>
      <c r="T43" s="35">
        <f t="shared" si="19"/>
        <v>21.347923832643136</v>
      </c>
      <c r="U43" s="42">
        <v>0.77888026534586052</v>
      </c>
      <c r="V43" s="43">
        <f t="shared" si="31"/>
        <v>0.22111973465413948</v>
      </c>
      <c r="W43" s="29">
        <f t="shared" si="27"/>
        <v>330139.72450679488</v>
      </c>
      <c r="X43" s="29">
        <f t="shared" si="20"/>
        <v>1286742.4006243979</v>
      </c>
      <c r="Y43" s="35">
        <f t="shared" si="28"/>
        <v>14.771070668535076</v>
      </c>
      <c r="Z43" s="36">
        <f t="shared" si="29"/>
        <v>6.5768531641080603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7939</v>
      </c>
      <c r="E44">
        <v>161</v>
      </c>
      <c r="F44" s="3">
        <f t="shared" si="21"/>
        <v>2.0279632195490616E-2</v>
      </c>
      <c r="G44" s="2">
        <v>0.5</v>
      </c>
      <c r="H44" s="3">
        <f t="shared" si="22"/>
        <v>9.6505424683809862E-2</v>
      </c>
      <c r="I44" s="3">
        <f t="shared" si="23"/>
        <v>0.90349457531619015</v>
      </c>
      <c r="J44" s="5">
        <f t="shared" si="30"/>
        <v>82433.484323589873</v>
      </c>
      <c r="K44" s="5">
        <f t="shared" si="24"/>
        <v>7955.2784128142239</v>
      </c>
      <c r="L44" s="5">
        <f t="shared" si="25"/>
        <v>392279.22558591381</v>
      </c>
      <c r="M44" s="5">
        <f t="shared" si="16"/>
        <v>1435802.8730026423</v>
      </c>
      <c r="N44" s="33">
        <f t="shared" si="26"/>
        <v>17.41771423086335</v>
      </c>
      <c r="O44" s="4"/>
      <c r="Q44" s="27" t="s">
        <v>64</v>
      </c>
      <c r="R44" s="29">
        <f t="shared" si="17"/>
        <v>82433.484323589873</v>
      </c>
      <c r="S44" s="29">
        <f t="shared" si="18"/>
        <v>392279.22558591381</v>
      </c>
      <c r="T44" s="35">
        <f t="shared" si="19"/>
        <v>17.41771423086335</v>
      </c>
      <c r="U44" s="42">
        <v>0.71980976748499381</v>
      </c>
      <c r="V44" s="43">
        <f t="shared" si="31"/>
        <v>0.28019023251500619</v>
      </c>
      <c r="W44" s="29">
        <f t="shared" si="27"/>
        <v>282366.41815819003</v>
      </c>
      <c r="X44" s="29">
        <f t="shared" si="20"/>
        <v>956602.67611760297</v>
      </c>
      <c r="Y44" s="35">
        <f t="shared" si="28"/>
        <v>11.604540120644316</v>
      </c>
      <c r="Z44" s="36">
        <f t="shared" si="29"/>
        <v>5.813174110219034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5263</v>
      </c>
      <c r="E45">
        <v>199</v>
      </c>
      <c r="F45" s="3">
        <f t="shared" si="21"/>
        <v>3.7811134334030022E-2</v>
      </c>
      <c r="G45" s="2">
        <v>0.5</v>
      </c>
      <c r="H45" s="3">
        <f t="shared" si="22"/>
        <v>0.17272806180019099</v>
      </c>
      <c r="I45" s="3">
        <f t="shared" si="23"/>
        <v>0.82727193819980904</v>
      </c>
      <c r="J45" s="5">
        <f t="shared" si="30"/>
        <v>74478.20591077565</v>
      </c>
      <c r="K45" s="5">
        <f t="shared" si="24"/>
        <v>12864.476153323805</v>
      </c>
      <c r="L45" s="5">
        <f t="shared" si="25"/>
        <v>340229.83917056874</v>
      </c>
      <c r="M45" s="5">
        <f t="shared" si="16"/>
        <v>1043523.6474167284</v>
      </c>
      <c r="N45" s="33">
        <f t="shared" si="26"/>
        <v>14.011127613182065</v>
      </c>
      <c r="O45" s="4"/>
      <c r="Q45" s="27" t="s">
        <v>66</v>
      </c>
      <c r="R45" s="29">
        <f t="shared" si="17"/>
        <v>74478.20591077565</v>
      </c>
      <c r="S45" s="29">
        <f t="shared" si="18"/>
        <v>340229.83917056874</v>
      </c>
      <c r="T45" s="35">
        <f t="shared" si="19"/>
        <v>14.011127613182065</v>
      </c>
      <c r="U45" s="42">
        <v>0.68480776711742686</v>
      </c>
      <c r="V45" s="43">
        <f t="shared" si="31"/>
        <v>0.31519223288257314</v>
      </c>
      <c r="W45" s="29">
        <f t="shared" si="27"/>
        <v>232992.03646911844</v>
      </c>
      <c r="X45" s="29">
        <f t="shared" si="20"/>
        <v>674236.25795941299</v>
      </c>
      <c r="Y45" s="35">
        <f t="shared" si="28"/>
        <v>9.0527994023801153</v>
      </c>
      <c r="Z45" s="36">
        <f t="shared" si="29"/>
        <v>4.95832821080195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2872</v>
      </c>
      <c r="E46">
        <v>181</v>
      </c>
      <c r="F46" s="3">
        <f t="shared" si="21"/>
        <v>6.302228412256268E-2</v>
      </c>
      <c r="G46" s="2">
        <v>0.5</v>
      </c>
      <c r="H46" s="3">
        <f t="shared" si="22"/>
        <v>0.27222138667468793</v>
      </c>
      <c r="I46" s="3">
        <f t="shared" si="23"/>
        <v>0.72777861332531213</v>
      </c>
      <c r="J46" s="5">
        <f t="shared" si="30"/>
        <v>61613.729757451845</v>
      </c>
      <c r="K46" s="5">
        <f t="shared" si="24"/>
        <v>16772.574952773026</v>
      </c>
      <c r="L46" s="5">
        <f t="shared" si="25"/>
        <v>266137.21140532667</v>
      </c>
      <c r="M46" s="5">
        <f>L46+M47</f>
        <v>703293.80824615969</v>
      </c>
      <c r="N46" s="33">
        <f t="shared" si="26"/>
        <v>11.414563134138136</v>
      </c>
      <c r="O46" s="4"/>
      <c r="Q46" s="27" t="s">
        <v>68</v>
      </c>
      <c r="R46" s="29">
        <f t="shared" si="17"/>
        <v>61613.729757451845</v>
      </c>
      <c r="S46" s="29">
        <f t="shared" si="18"/>
        <v>266137.21140532667</v>
      </c>
      <c r="T46" s="35">
        <f t="shared" si="19"/>
        <v>11.414563134138136</v>
      </c>
      <c r="U46" s="42">
        <v>0.65629805890441617</v>
      </c>
      <c r="V46" s="43">
        <f t="shared" si="31"/>
        <v>0.34370194109558383</v>
      </c>
      <c r="W46" s="29">
        <f t="shared" si="27"/>
        <v>174665.33524755013</v>
      </c>
      <c r="X46" s="29">
        <f>X47+W46</f>
        <v>441244.22149029456</v>
      </c>
      <c r="Y46" s="35">
        <f t="shared" si="28"/>
        <v>7.1614593569857448</v>
      </c>
      <c r="Z46" s="36">
        <f t="shared" si="29"/>
        <v>4.2531037771523916</v>
      </c>
    </row>
    <row r="47" spans="1:26" s="2" customFormat="1" x14ac:dyDescent="0.25">
      <c r="A47" s="12">
        <v>19</v>
      </c>
      <c r="B47" s="13" t="s">
        <v>69</v>
      </c>
      <c r="C47" s="12"/>
      <c r="D47">
        <v>2447</v>
      </c>
      <c r="E47">
        <v>251</v>
      </c>
      <c r="F47" s="17">
        <f t="shared" si="21"/>
        <v>0.10257458111973845</v>
      </c>
      <c r="G47" s="12"/>
      <c r="H47" s="17">
        <v>1</v>
      </c>
      <c r="I47" s="17">
        <f t="shared" si="23"/>
        <v>0</v>
      </c>
      <c r="J47" s="21">
        <f t="shared" si="30"/>
        <v>44841.154804678823</v>
      </c>
      <c r="K47" s="21">
        <f t="shared" si="24"/>
        <v>44841.154804678823</v>
      </c>
      <c r="L47" s="21">
        <f>K47/F47</f>
        <v>437156.59684083302</v>
      </c>
      <c r="M47" s="21">
        <f>L47</f>
        <v>437156.59684083302</v>
      </c>
      <c r="N47" s="34">
        <f t="shared" si="26"/>
        <v>9.7490039840637461</v>
      </c>
      <c r="O47" s="4"/>
      <c r="Q47" s="30" t="s">
        <v>69</v>
      </c>
      <c r="R47" s="31">
        <f t="shared" si="17"/>
        <v>44841.154804678823</v>
      </c>
      <c r="S47" s="31">
        <f t="shared" si="18"/>
        <v>437156.59684083302</v>
      </c>
      <c r="T47" s="38">
        <f t="shared" si="19"/>
        <v>9.7490039840637461</v>
      </c>
      <c r="U47" s="44">
        <v>0.6098018151143324</v>
      </c>
      <c r="V47" s="45">
        <f t="shared" si="31"/>
        <v>0.3901981848856676</v>
      </c>
      <c r="W47" s="31">
        <f t="shared" si="27"/>
        <v>266578.8862427444</v>
      </c>
      <c r="X47" s="31">
        <f>W47</f>
        <v>266578.8862427444</v>
      </c>
      <c r="Y47" s="38">
        <f t="shared" si="28"/>
        <v>5.94496032503893</v>
      </c>
      <c r="Z47" s="37">
        <f t="shared" si="29"/>
        <v>3.8040436590248161</v>
      </c>
    </row>
    <row r="48" spans="1:26" s="2" customFormat="1" ht="13.2" x14ac:dyDescent="0.25">
      <c r="B48" s="2" t="s">
        <v>70</v>
      </c>
      <c r="D48" s="25">
        <f>SUM(D29:D47)</f>
        <v>207143</v>
      </c>
      <c r="E48" s="25">
        <f>SUM(E29:E47)</f>
        <v>1319</v>
      </c>
    </row>
    <row r="51" spans="1:26" s="2" customFormat="1" ht="18" thickBot="1" x14ac:dyDescent="0.35">
      <c r="B51" s="62" t="s">
        <v>89</v>
      </c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Q51" s="63" t="s">
        <v>92</v>
      </c>
      <c r="R51" s="64"/>
      <c r="S51" s="64"/>
      <c r="T51" s="64"/>
      <c r="U51" s="64"/>
      <c r="V51" s="64"/>
      <c r="W51" s="64"/>
      <c r="X51" s="64"/>
      <c r="Y51" s="64"/>
      <c r="Z51" s="65"/>
    </row>
    <row r="52" spans="1:26" s="9" customFormat="1" ht="14.25" customHeight="1" x14ac:dyDescent="0.35">
      <c r="A52" s="7"/>
      <c r="B52" s="59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0" t="s">
        <v>14</v>
      </c>
      <c r="S52" s="70"/>
      <c r="T52" s="70"/>
      <c r="U52" s="67" t="s">
        <v>15</v>
      </c>
      <c r="V52" s="71" t="s">
        <v>16</v>
      </c>
      <c r="W52" s="72" t="s">
        <v>17</v>
      </c>
      <c r="X52" s="72" t="s">
        <v>18</v>
      </c>
      <c r="Y52" s="73" t="s">
        <v>19</v>
      </c>
      <c r="Z52" s="73" t="s">
        <v>20</v>
      </c>
    </row>
    <row r="53" spans="1:26" s="10" customFormat="1" ht="35.549999999999997" customHeight="1" thickBot="1" x14ac:dyDescent="0.35">
      <c r="B53" s="60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7"/>
      <c r="V53" s="71"/>
      <c r="W53" s="72"/>
      <c r="X53" s="72"/>
      <c r="Y53" s="73"/>
      <c r="Z53" s="73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2877</v>
      </c>
      <c r="E54" s="49">
        <f>E4+E29</f>
        <v>20</v>
      </c>
      <c r="F54" s="3">
        <f>E54/D54</f>
        <v>6.9516857838025723E-3</v>
      </c>
      <c r="G54" s="2">
        <v>0.3</v>
      </c>
      <c r="H54" s="18">
        <f>C54*F54/(1+(1-G54)*C54*F54)</f>
        <v>6.9180214458664825E-3</v>
      </c>
      <c r="I54" s="18">
        <f>1-H54</f>
        <v>0.99308197855413349</v>
      </c>
      <c r="J54" s="19">
        <v>100000</v>
      </c>
      <c r="K54" s="20">
        <f>J54*H54</f>
        <v>691.8021445866483</v>
      </c>
      <c r="L54" s="20">
        <f>C54*(J55+G54*K54)</f>
        <v>99515.738498789346</v>
      </c>
      <c r="M54" s="5">
        <f t="shared" ref="M54:M70" si="32">L54+M55</f>
        <v>7698523.2051507737</v>
      </c>
      <c r="N54" s="32">
        <f>M54/J54</f>
        <v>76.985232051507737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99515.738498789346</v>
      </c>
      <c r="T54" s="35">
        <f t="shared" ref="T54:T72" si="35">N54</f>
        <v>76.985232051507737</v>
      </c>
      <c r="U54" s="42">
        <v>0.96170886472285344</v>
      </c>
      <c r="V54" s="43">
        <f>1-U54</f>
        <v>3.829113527714656E-2</v>
      </c>
      <c r="W54" s="29">
        <f>S54*U54</f>
        <v>95705.167893727063</v>
      </c>
      <c r="X54" s="29">
        <f t="shared" ref="X54:X70" si="36">X55+W54</f>
        <v>6779710.2586086346</v>
      </c>
      <c r="Y54" s="40">
        <f>X54/R54</f>
        <v>67.797102586086339</v>
      </c>
      <c r="Z54" s="36">
        <f>T54-Y54</f>
        <v>9.1881294654213974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12700</v>
      </c>
      <c r="E55" s="49">
        <f t="shared" si="37"/>
        <v>7</v>
      </c>
      <c r="F55" s="3">
        <f t="shared" ref="F55:F72" si="38">E55/D55</f>
        <v>5.5118110236220474E-4</v>
      </c>
      <c r="G55" s="2">
        <v>0.4</v>
      </c>
      <c r="H55" s="3">
        <f t="shared" ref="H55:H71" si="39">C55*F55/(1+(1-G55)*C55*F55)</f>
        <v>2.201811776547559E-3</v>
      </c>
      <c r="I55" s="3">
        <f t="shared" ref="I55:I72" si="40">1-H55</f>
        <v>0.99779818822345245</v>
      </c>
      <c r="J55" s="5">
        <f>I54*J54</f>
        <v>99308.197855413353</v>
      </c>
      <c r="K55" s="5">
        <f t="shared" ref="K55:K72" si="41">J55*H55</f>
        <v>218.65795954576416</v>
      </c>
      <c r="L55" s="5">
        <f t="shared" ref="L55:L71" si="42">C55*(J56+G55*K55)</f>
        <v>396708.01231874363</v>
      </c>
      <c r="M55" s="5">
        <f t="shared" si="32"/>
        <v>7599007.4666519845</v>
      </c>
      <c r="N55" s="33">
        <f t="shared" ref="N55:N72" si="43">M55/J55</f>
        <v>76.519437778094343</v>
      </c>
      <c r="O55" s="4"/>
      <c r="Q55" s="27" t="s">
        <v>36</v>
      </c>
      <c r="R55" s="29">
        <f t="shared" si="33"/>
        <v>99308.197855413353</v>
      </c>
      <c r="S55" s="29">
        <f t="shared" si="34"/>
        <v>396708.01231874363</v>
      </c>
      <c r="T55" s="35">
        <f t="shared" si="35"/>
        <v>76.519437778094343</v>
      </c>
      <c r="U55" s="42">
        <v>0.96170886472285344</v>
      </c>
      <c r="V55" s="43">
        <f>1-U55</f>
        <v>3.829113527714656E-2</v>
      </c>
      <c r="W55" s="29">
        <f t="shared" ref="W55:W72" si="44">S55*U55</f>
        <v>381517.61215351871</v>
      </c>
      <c r="X55" s="29">
        <f t="shared" si="36"/>
        <v>6684005.0907149073</v>
      </c>
      <c r="Y55" s="35">
        <f t="shared" ref="Y55:Y72" si="45">X55/R55</f>
        <v>67.305672996366411</v>
      </c>
      <c r="Z55" s="36">
        <f t="shared" ref="Z55:Z72" si="46">T55-Y55</f>
        <v>9.2137647817279316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21879</v>
      </c>
      <c r="E56" s="49">
        <f t="shared" si="37"/>
        <v>4</v>
      </c>
      <c r="F56" s="3">
        <f t="shared" si="38"/>
        <v>1.8282371223547693E-4</v>
      </c>
      <c r="G56" s="2">
        <v>0.5</v>
      </c>
      <c r="H56" s="3">
        <f t="shared" si="39"/>
        <v>9.1370094568047884E-4</v>
      </c>
      <c r="I56" s="3">
        <f t="shared" si="40"/>
        <v>0.99908629905431956</v>
      </c>
      <c r="J56" s="5">
        <f t="shared" ref="J56:J72" si="47">I55*J55</f>
        <v>99089.539895867594</v>
      </c>
      <c r="K56" s="5">
        <f t="shared" si="41"/>
        <v>90.53820630989776</v>
      </c>
      <c r="L56" s="5">
        <f t="shared" si="42"/>
        <v>495221.35396356322</v>
      </c>
      <c r="M56" s="5">
        <f t="shared" si="32"/>
        <v>7202299.4543332411</v>
      </c>
      <c r="N56" s="33">
        <f t="shared" si="43"/>
        <v>72.684760287534687</v>
      </c>
      <c r="O56" s="4"/>
      <c r="Q56" s="27" t="s">
        <v>38</v>
      </c>
      <c r="R56" s="29">
        <f t="shared" si="33"/>
        <v>99089.539895867594</v>
      </c>
      <c r="S56" s="29">
        <f t="shared" si="34"/>
        <v>495221.35396356322</v>
      </c>
      <c r="T56" s="35">
        <f t="shared" si="35"/>
        <v>72.684760287534687</v>
      </c>
      <c r="U56" s="42">
        <v>0.96170886472285344</v>
      </c>
      <c r="V56" s="43">
        <f>1-U56</f>
        <v>3.829113527714656E-2</v>
      </c>
      <c r="W56" s="29">
        <f t="shared" si="44"/>
        <v>476258.76610681275</v>
      </c>
      <c r="X56" s="29">
        <f t="shared" si="36"/>
        <v>6302487.4785613883</v>
      </c>
      <c r="Y56" s="35">
        <f t="shared" si="45"/>
        <v>63.603963497909284</v>
      </c>
      <c r="Z56" s="36">
        <f t="shared" si="46"/>
        <v>9.0807967896254027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23194</v>
      </c>
      <c r="E57" s="49">
        <f t="shared" si="37"/>
        <v>6</v>
      </c>
      <c r="F57" s="3">
        <f t="shared" si="38"/>
        <v>2.5868759161852203E-4</v>
      </c>
      <c r="G57" s="2">
        <v>0.5</v>
      </c>
      <c r="H57" s="3">
        <f t="shared" si="39"/>
        <v>1.2926020078417857E-3</v>
      </c>
      <c r="I57" s="3">
        <f t="shared" si="40"/>
        <v>0.99870739799215824</v>
      </c>
      <c r="J57" s="5">
        <f t="shared" si="47"/>
        <v>98999.001689557699</v>
      </c>
      <c r="K57" s="5">
        <f t="shared" si="41"/>
        <v>127.96630835825462</v>
      </c>
      <c r="L57" s="5">
        <f t="shared" si="42"/>
        <v>494675.09267689282</v>
      </c>
      <c r="M57" s="5">
        <f t="shared" si="32"/>
        <v>6707078.1003696779</v>
      </c>
      <c r="N57" s="33">
        <f t="shared" si="43"/>
        <v>67.748946816674135</v>
      </c>
      <c r="O57" s="4"/>
      <c r="Q57" s="27" t="s">
        <v>40</v>
      </c>
      <c r="R57" s="29">
        <f t="shared" si="33"/>
        <v>98999.001689557699</v>
      </c>
      <c r="S57" s="29">
        <f t="shared" si="34"/>
        <v>494675.09267689282</v>
      </c>
      <c r="T57" s="35">
        <f t="shared" si="35"/>
        <v>67.748946816674135</v>
      </c>
      <c r="U57" s="42">
        <v>0.96170886472285344</v>
      </c>
      <c r="V57" s="43">
        <f>1-U57</f>
        <v>3.829113527714656E-2</v>
      </c>
      <c r="W57" s="29">
        <f t="shared" si="44"/>
        <v>475733.42178496689</v>
      </c>
      <c r="X57" s="29">
        <f t="shared" si="36"/>
        <v>5826228.712454576</v>
      </c>
      <c r="Y57" s="35">
        <f t="shared" si="45"/>
        <v>58.851388529396857</v>
      </c>
      <c r="Z57" s="36">
        <f t="shared" si="46"/>
        <v>8.8975582872772776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23947</v>
      </c>
      <c r="E58" s="49">
        <f t="shared" si="37"/>
        <v>21</v>
      </c>
      <c r="F58" s="3">
        <f t="shared" si="38"/>
        <v>8.7693656825489619E-4</v>
      </c>
      <c r="G58" s="2">
        <v>0.5</v>
      </c>
      <c r="H58" s="3">
        <f t="shared" si="39"/>
        <v>4.3750911477322433E-3</v>
      </c>
      <c r="I58" s="3">
        <f t="shared" si="40"/>
        <v>0.99562490885226773</v>
      </c>
      <c r="J58" s="5">
        <f t="shared" si="47"/>
        <v>98871.035381199443</v>
      </c>
      <c r="K58" s="5">
        <f t="shared" si="41"/>
        <v>432.5697916634071</v>
      </c>
      <c r="L58" s="5">
        <f t="shared" si="42"/>
        <v>493273.75242683868</v>
      </c>
      <c r="M58" s="5">
        <f t="shared" si="32"/>
        <v>6212403.007692785</v>
      </c>
      <c r="N58" s="33">
        <f t="shared" si="43"/>
        <v>62.833396896681919</v>
      </c>
      <c r="O58" s="4"/>
      <c r="Q58" s="27" t="s">
        <v>42</v>
      </c>
      <c r="R58" s="29">
        <f t="shared" si="33"/>
        <v>98871.035381199443</v>
      </c>
      <c r="S58" s="29">
        <f t="shared" si="34"/>
        <v>493273.75242683868</v>
      </c>
      <c r="T58" s="35">
        <f t="shared" si="35"/>
        <v>62.833396896681919</v>
      </c>
      <c r="U58" s="42">
        <v>0.96170886472285344</v>
      </c>
      <c r="V58" s="43">
        <f>1-U58</f>
        <v>3.829113527714656E-2</v>
      </c>
      <c r="W58" s="29">
        <f t="shared" si="44"/>
        <v>474385.74044399691</v>
      </c>
      <c r="X58" s="29">
        <f t="shared" si="36"/>
        <v>5350495.2906696089</v>
      </c>
      <c r="Y58" s="35">
        <f t="shared" si="45"/>
        <v>54.115902296771317</v>
      </c>
      <c r="Z58" s="36">
        <f t="shared" si="46"/>
        <v>8.7174945999106015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25996</v>
      </c>
      <c r="E59" s="49">
        <f t="shared" si="37"/>
        <v>32</v>
      </c>
      <c r="F59" s="3">
        <f t="shared" si="38"/>
        <v>1.2309586090167718E-3</v>
      </c>
      <c r="G59" s="2">
        <v>0.5</v>
      </c>
      <c r="H59" s="3">
        <f t="shared" si="39"/>
        <v>6.1359104157079304E-3</v>
      </c>
      <c r="I59" s="3">
        <f t="shared" si="40"/>
        <v>0.99386408958429207</v>
      </c>
      <c r="J59" s="5">
        <f t="shared" si="47"/>
        <v>98438.465589536034</v>
      </c>
      <c r="K59" s="5">
        <f t="shared" si="41"/>
        <v>604.00960631714088</v>
      </c>
      <c r="L59" s="5">
        <f t="shared" si="42"/>
        <v>490682.30393188738</v>
      </c>
      <c r="M59" s="5">
        <f t="shared" si="32"/>
        <v>5719129.2552659465</v>
      </c>
      <c r="N59" s="33">
        <f t="shared" si="43"/>
        <v>58.098520949252659</v>
      </c>
      <c r="O59" s="4"/>
      <c r="Q59" s="27" t="s">
        <v>44</v>
      </c>
      <c r="R59" s="29">
        <f t="shared" si="33"/>
        <v>98438.465589536034</v>
      </c>
      <c r="S59" s="29">
        <f t="shared" si="34"/>
        <v>490682.30393188738</v>
      </c>
      <c r="T59" s="35">
        <f t="shared" si="35"/>
        <v>58.098520949252659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472572.04891027242</v>
      </c>
      <c r="X59" s="29">
        <f t="shared" si="36"/>
        <v>4876109.5502256118</v>
      </c>
      <c r="Y59" s="35">
        <f t="shared" si="45"/>
        <v>49.534595252203324</v>
      </c>
      <c r="Z59" s="36">
        <f t="shared" si="46"/>
        <v>8.5639256970493349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29487</v>
      </c>
      <c r="E60" s="49">
        <f t="shared" si="37"/>
        <v>35</v>
      </c>
      <c r="F60" s="3">
        <f t="shared" si="38"/>
        <v>1.1869637467358497E-3</v>
      </c>
      <c r="G60" s="2">
        <v>0.5</v>
      </c>
      <c r="H60" s="3">
        <f t="shared" si="39"/>
        <v>5.9172598015181993E-3</v>
      </c>
      <c r="I60" s="3">
        <f t="shared" si="40"/>
        <v>0.99408274019848175</v>
      </c>
      <c r="J60" s="5">
        <f t="shared" si="47"/>
        <v>97834.455983218897</v>
      </c>
      <c r="K60" s="5">
        <f t="shared" si="41"/>
        <v>578.91189359290286</v>
      </c>
      <c r="L60" s="5">
        <f t="shared" si="42"/>
        <v>487725.00018211221</v>
      </c>
      <c r="M60" s="5">
        <f t="shared" si="32"/>
        <v>5228446.9513340592</v>
      </c>
      <c r="N60" s="33">
        <f t="shared" si="43"/>
        <v>53.44177466710574</v>
      </c>
      <c r="O60" s="4"/>
      <c r="Q60" s="27" t="s">
        <v>46</v>
      </c>
      <c r="R60" s="29">
        <f t="shared" si="33"/>
        <v>97834.455983218897</v>
      </c>
      <c r="S60" s="29">
        <f t="shared" si="34"/>
        <v>487725.00018211221</v>
      </c>
      <c r="T60" s="35">
        <f t="shared" si="35"/>
        <v>53.44177466710574</v>
      </c>
      <c r="U60" s="42">
        <v>0.95736753435116873</v>
      </c>
      <c r="V60" s="43">
        <f t="shared" si="48"/>
        <v>4.2632465648831275E-2</v>
      </c>
      <c r="W60" s="29">
        <f t="shared" si="44"/>
        <v>466932.08086577209</v>
      </c>
      <c r="X60" s="29">
        <f t="shared" si="36"/>
        <v>4403537.5013153395</v>
      </c>
      <c r="Y60" s="35">
        <f t="shared" si="45"/>
        <v>45.010088287000421</v>
      </c>
      <c r="Z60" s="36">
        <f t="shared" si="46"/>
        <v>8.4316863801053188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28533</v>
      </c>
      <c r="E61" s="49">
        <f t="shared" si="37"/>
        <v>50</v>
      </c>
      <c r="F61" s="3">
        <f t="shared" si="38"/>
        <v>1.7523569200574773E-3</v>
      </c>
      <c r="G61" s="2">
        <v>0.5</v>
      </c>
      <c r="H61" s="3">
        <f t="shared" si="39"/>
        <v>8.7235675902016911E-3</v>
      </c>
      <c r="I61" s="3">
        <f t="shared" si="40"/>
        <v>0.99127643240979835</v>
      </c>
      <c r="J61" s="5">
        <f t="shared" si="47"/>
        <v>97255.544089625982</v>
      </c>
      <c r="K61" s="5">
        <f t="shared" si="41"/>
        <v>848.41531238769289</v>
      </c>
      <c r="L61" s="5">
        <f t="shared" si="42"/>
        <v>484156.68216716067</v>
      </c>
      <c r="M61" s="5">
        <f t="shared" si="32"/>
        <v>4740721.9511519475</v>
      </c>
      <c r="N61" s="33">
        <f t="shared" si="43"/>
        <v>48.74500467328761</v>
      </c>
      <c r="O61" s="4"/>
      <c r="Q61" s="27" t="s">
        <v>48</v>
      </c>
      <c r="R61" s="29">
        <f t="shared" si="33"/>
        <v>97255.544089625982</v>
      </c>
      <c r="S61" s="29">
        <f t="shared" si="34"/>
        <v>484156.68216716067</v>
      </c>
      <c r="T61" s="35">
        <f t="shared" si="35"/>
        <v>48.74500467328761</v>
      </c>
      <c r="U61" s="42">
        <v>0.95681081085376496</v>
      </c>
      <c r="V61" s="43">
        <f t="shared" si="48"/>
        <v>4.3189189146235041E-2</v>
      </c>
      <c r="W61" s="29">
        <f t="shared" si="44"/>
        <v>463246.3476446296</v>
      </c>
      <c r="X61" s="29">
        <f t="shared" si="36"/>
        <v>3936605.420449567</v>
      </c>
      <c r="Y61" s="35">
        <f t="shared" si="45"/>
        <v>40.476925580939458</v>
      </c>
      <c r="Z61" s="36">
        <f t="shared" si="46"/>
        <v>8.2680790923481524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28061</v>
      </c>
      <c r="E62" s="49">
        <f t="shared" si="37"/>
        <v>90</v>
      </c>
      <c r="F62" s="3">
        <f t="shared" si="38"/>
        <v>3.2072983856598126E-3</v>
      </c>
      <c r="G62" s="2">
        <v>0.5</v>
      </c>
      <c r="H62" s="3">
        <f t="shared" si="39"/>
        <v>1.5908930212826133E-2</v>
      </c>
      <c r="I62" s="3">
        <f t="shared" si="40"/>
        <v>0.98409106978717387</v>
      </c>
      <c r="J62" s="5">
        <f t="shared" si="47"/>
        <v>96407.128777238293</v>
      </c>
      <c r="K62" s="5">
        <f t="shared" si="41"/>
        <v>1533.7342837360261</v>
      </c>
      <c r="L62" s="5">
        <f t="shared" si="42"/>
        <v>478201.30817685148</v>
      </c>
      <c r="M62" s="5">
        <f t="shared" si="32"/>
        <v>4256565.2689847872</v>
      </c>
      <c r="N62" s="33">
        <f t="shared" si="43"/>
        <v>44.151976342124627</v>
      </c>
      <c r="O62" s="4"/>
      <c r="Q62" s="27" t="s">
        <v>50</v>
      </c>
      <c r="R62" s="29">
        <f t="shared" si="33"/>
        <v>96407.128777238293</v>
      </c>
      <c r="S62" s="29">
        <f t="shared" si="34"/>
        <v>478201.30817685148</v>
      </c>
      <c r="T62" s="35">
        <f t="shared" si="35"/>
        <v>44.151976342124627</v>
      </c>
      <c r="U62" s="42">
        <v>0.94800928093814252</v>
      </c>
      <c r="V62" s="43">
        <f t="shared" si="48"/>
        <v>5.1990719061857482E-2</v>
      </c>
      <c r="W62" s="29">
        <f t="shared" si="44"/>
        <v>453339.27830841608</v>
      </c>
      <c r="X62" s="29">
        <f t="shared" si="36"/>
        <v>3473359.0728049376</v>
      </c>
      <c r="Y62" s="35">
        <f t="shared" si="45"/>
        <v>36.028031504087245</v>
      </c>
      <c r="Z62" s="36">
        <f t="shared" si="46"/>
        <v>8.1239448380373815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30844</v>
      </c>
      <c r="E63" s="49">
        <f t="shared" si="37"/>
        <v>135</v>
      </c>
      <c r="F63" s="3">
        <f t="shared" si="38"/>
        <v>4.3768642199455325E-3</v>
      </c>
      <c r="G63" s="2">
        <v>0.5</v>
      </c>
      <c r="H63" s="3">
        <f t="shared" si="39"/>
        <v>2.1647451213059023E-2</v>
      </c>
      <c r="I63" s="3">
        <f t="shared" si="40"/>
        <v>0.978352548786941</v>
      </c>
      <c r="J63" s="5">
        <f t="shared" si="47"/>
        <v>94873.394493502274</v>
      </c>
      <c r="K63" s="5">
        <f t="shared" si="41"/>
        <v>2053.7671787153931</v>
      </c>
      <c r="L63" s="5">
        <f t="shared" si="42"/>
        <v>469232.55452072283</v>
      </c>
      <c r="M63" s="5">
        <f t="shared" si="32"/>
        <v>3778363.9608079358</v>
      </c>
      <c r="N63" s="33">
        <f t="shared" si="43"/>
        <v>39.825327015854903</v>
      </c>
      <c r="O63" s="4"/>
      <c r="Q63" s="27" t="s">
        <v>52</v>
      </c>
      <c r="R63" s="29">
        <f t="shared" si="33"/>
        <v>94873.394493502274</v>
      </c>
      <c r="S63" s="29">
        <f t="shared" si="34"/>
        <v>469232.55452072283</v>
      </c>
      <c r="T63" s="35">
        <f t="shared" si="35"/>
        <v>39.825327015854903</v>
      </c>
      <c r="U63" s="42">
        <v>0.94216194080535964</v>
      </c>
      <c r="V63" s="43">
        <f t="shared" si="48"/>
        <v>5.7838059194640357E-2</v>
      </c>
      <c r="W63" s="29">
        <f t="shared" si="44"/>
        <v>442093.05425630097</v>
      </c>
      <c r="X63" s="29">
        <f t="shared" si="36"/>
        <v>3020019.7944965214</v>
      </c>
      <c r="Y63" s="35">
        <f t="shared" si="45"/>
        <v>31.832104359914702</v>
      </c>
      <c r="Z63" s="36">
        <f t="shared" si="46"/>
        <v>7.9932226559402011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32566</v>
      </c>
      <c r="E64" s="49">
        <f t="shared" si="37"/>
        <v>196</v>
      </c>
      <c r="F64" s="3">
        <f t="shared" si="38"/>
        <v>6.0185469508075911E-3</v>
      </c>
      <c r="G64" s="2">
        <v>0.5</v>
      </c>
      <c r="H64" s="3">
        <f t="shared" si="39"/>
        <v>2.964666021297193E-2</v>
      </c>
      <c r="I64" s="3">
        <f t="shared" si="40"/>
        <v>0.97035333978702809</v>
      </c>
      <c r="J64" s="5">
        <f t="shared" si="47"/>
        <v>92819.627314786878</v>
      </c>
      <c r="K64" s="5">
        <f t="shared" si="41"/>
        <v>2751.7919520961746</v>
      </c>
      <c r="L64" s="5">
        <f t="shared" si="42"/>
        <v>457218.65669369401</v>
      </c>
      <c r="M64" s="5">
        <f t="shared" si="32"/>
        <v>3309131.4062872129</v>
      </c>
      <c r="N64" s="33">
        <f t="shared" si="43"/>
        <v>35.651203328630935</v>
      </c>
      <c r="O64" s="4"/>
      <c r="Q64" s="27" t="s">
        <v>54</v>
      </c>
      <c r="R64" s="29">
        <f t="shared" si="33"/>
        <v>92819.627314786878</v>
      </c>
      <c r="S64" s="29">
        <f t="shared" si="34"/>
        <v>457218.65669369401</v>
      </c>
      <c r="T64" s="35">
        <f t="shared" si="35"/>
        <v>35.651203328630935</v>
      </c>
      <c r="U64" s="42">
        <v>0.92489605986448908</v>
      </c>
      <c r="V64" s="43">
        <f t="shared" si="48"/>
        <v>7.5103940135510916E-2</v>
      </c>
      <c r="W64" s="29">
        <f t="shared" si="44"/>
        <v>422879.7340725321</v>
      </c>
      <c r="X64" s="29">
        <f t="shared" si="36"/>
        <v>2577926.7402402204</v>
      </c>
      <c r="Y64" s="35">
        <f t="shared" si="45"/>
        <v>27.773508845251925</v>
      </c>
      <c r="Z64" s="36">
        <f t="shared" si="46"/>
        <v>7.8776944833790097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32868</v>
      </c>
      <c r="E65" s="49">
        <f t="shared" si="37"/>
        <v>246</v>
      </c>
      <c r="F65" s="3">
        <f t="shared" si="38"/>
        <v>7.4844833880978456E-3</v>
      </c>
      <c r="G65" s="2">
        <v>0.5</v>
      </c>
      <c r="H65" s="3">
        <f t="shared" si="39"/>
        <v>3.6735059582474687E-2</v>
      </c>
      <c r="I65" s="3">
        <f t="shared" si="40"/>
        <v>0.96326494041752531</v>
      </c>
      <c r="J65" s="5">
        <f t="shared" si="47"/>
        <v>90067.835362690705</v>
      </c>
      <c r="K65" s="5">
        <f t="shared" si="41"/>
        <v>3308.6472985129635</v>
      </c>
      <c r="L65" s="5">
        <f t="shared" si="42"/>
        <v>442067.5585671711</v>
      </c>
      <c r="M65" s="5">
        <f t="shared" si="32"/>
        <v>2851912.7495935187</v>
      </c>
      <c r="N65" s="33">
        <f t="shared" si="43"/>
        <v>31.664053411623147</v>
      </c>
      <c r="O65" s="4"/>
      <c r="Q65" s="27" t="s">
        <v>56</v>
      </c>
      <c r="R65" s="29">
        <f t="shared" si="33"/>
        <v>90067.835362690705</v>
      </c>
      <c r="S65" s="29">
        <f t="shared" si="34"/>
        <v>442067.5585671711</v>
      </c>
      <c r="T65" s="35">
        <f t="shared" si="35"/>
        <v>31.664053411623147</v>
      </c>
      <c r="U65" s="42">
        <v>0.89970667843387275</v>
      </c>
      <c r="V65" s="43">
        <f t="shared" si="48"/>
        <v>0.10029332156612725</v>
      </c>
      <c r="W65" s="29">
        <f t="shared" si="44"/>
        <v>397731.13476184104</v>
      </c>
      <c r="X65" s="29">
        <f t="shared" si="36"/>
        <v>2155047.0061676884</v>
      </c>
      <c r="Y65" s="35">
        <f t="shared" si="45"/>
        <v>23.926932378130466</v>
      </c>
      <c r="Z65" s="36">
        <f t="shared" si="46"/>
        <v>7.7371210334926808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29913</v>
      </c>
      <c r="E66" s="49">
        <f t="shared" si="37"/>
        <v>267</v>
      </c>
      <c r="F66" s="3">
        <f t="shared" si="38"/>
        <v>8.9258850666934109E-3</v>
      </c>
      <c r="G66" s="2">
        <v>0.5</v>
      </c>
      <c r="H66" s="3">
        <f t="shared" si="39"/>
        <v>4.3655270515524598E-2</v>
      </c>
      <c r="I66" s="3">
        <f t="shared" si="40"/>
        <v>0.95634472948447535</v>
      </c>
      <c r="J66" s="5">
        <f t="shared" si="47"/>
        <v>86759.188064177739</v>
      </c>
      <c r="K66" s="5">
        <f t="shared" si="41"/>
        <v>3787.4958246489523</v>
      </c>
      <c r="L66" s="5">
        <f t="shared" si="42"/>
        <v>424327.20075926627</v>
      </c>
      <c r="M66" s="5">
        <f t="shared" si="32"/>
        <v>2409845.1910263477</v>
      </c>
      <c r="N66" s="33">
        <f t="shared" si="43"/>
        <v>27.776253383603944</v>
      </c>
      <c r="O66" s="4"/>
      <c r="Q66" s="27" t="s">
        <v>58</v>
      </c>
      <c r="R66" s="29">
        <f t="shared" si="33"/>
        <v>86759.188064177739</v>
      </c>
      <c r="S66" s="29">
        <f t="shared" si="34"/>
        <v>424327.20075926627</v>
      </c>
      <c r="T66" s="35">
        <f t="shared" si="35"/>
        <v>27.776253383603944</v>
      </c>
      <c r="U66" s="42">
        <v>0.86438699185239576</v>
      </c>
      <c r="V66" s="43">
        <f t="shared" si="48"/>
        <v>0.13561300814760424</v>
      </c>
      <c r="W66" s="29">
        <f t="shared" si="44"/>
        <v>366782.91262544977</v>
      </c>
      <c r="X66" s="29">
        <f t="shared" si="36"/>
        <v>1757315.8714058474</v>
      </c>
      <c r="Y66" s="35">
        <f t="shared" si="45"/>
        <v>20.255098170189431</v>
      </c>
      <c r="Z66" s="36">
        <f t="shared" si="46"/>
        <v>7.521155213414513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24848</v>
      </c>
      <c r="E67" s="49">
        <f t="shared" si="37"/>
        <v>308</v>
      </c>
      <c r="F67" s="3">
        <f t="shared" si="38"/>
        <v>1.2395363811976819E-2</v>
      </c>
      <c r="G67" s="2">
        <v>0.5</v>
      </c>
      <c r="H67" s="3">
        <f t="shared" si="39"/>
        <v>6.011398235615583E-2</v>
      </c>
      <c r="I67" s="3">
        <f t="shared" si="40"/>
        <v>0.93988601764384416</v>
      </c>
      <c r="J67" s="5">
        <f t="shared" si="47"/>
        <v>82971.692239528784</v>
      </c>
      <c r="K67" s="5">
        <f t="shared" si="41"/>
        <v>4987.7588433474248</v>
      </c>
      <c r="L67" s="5">
        <f t="shared" si="42"/>
        <v>402389.06408927531</v>
      </c>
      <c r="M67" s="5">
        <f t="shared" si="32"/>
        <v>1985517.9902670812</v>
      </c>
      <c r="N67" s="33">
        <f t="shared" si="43"/>
        <v>23.930065021876882</v>
      </c>
      <c r="O67" s="4"/>
      <c r="Q67" s="27" t="s">
        <v>60</v>
      </c>
      <c r="R67" s="29">
        <f t="shared" si="33"/>
        <v>82971.692239528784</v>
      </c>
      <c r="S67" s="29">
        <f t="shared" si="34"/>
        <v>402389.06408927531</v>
      </c>
      <c r="T67" s="35">
        <f t="shared" si="35"/>
        <v>23.930065021876882</v>
      </c>
      <c r="U67" s="42">
        <v>0.82345390469096191</v>
      </c>
      <c r="V67" s="43">
        <f t="shared" si="48"/>
        <v>0.17654609530903809</v>
      </c>
      <c r="W67" s="29">
        <f t="shared" si="44"/>
        <v>331348.84602925548</v>
      </c>
      <c r="X67" s="29">
        <f t="shared" si="36"/>
        <v>1390532.9587803977</v>
      </c>
      <c r="Y67" s="35">
        <f t="shared" si="45"/>
        <v>16.759124964766354</v>
      </c>
      <c r="Z67" s="36">
        <f t="shared" si="46"/>
        <v>7.1709400571105277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19368</v>
      </c>
      <c r="E68" s="49">
        <f t="shared" si="37"/>
        <v>345</v>
      </c>
      <c r="F68" s="3">
        <f t="shared" si="38"/>
        <v>1.7812887236679058E-2</v>
      </c>
      <c r="G68" s="2">
        <v>0.5</v>
      </c>
      <c r="H68" s="3">
        <f t="shared" si="39"/>
        <v>8.5267294431674953E-2</v>
      </c>
      <c r="I68" s="3">
        <f t="shared" si="40"/>
        <v>0.91473270556832509</v>
      </c>
      <c r="J68" s="5">
        <f t="shared" si="47"/>
        <v>77983.933396181354</v>
      </c>
      <c r="K68" s="5">
        <f t="shared" si="41"/>
        <v>6649.4790098323247</v>
      </c>
      <c r="L68" s="5">
        <f t="shared" si="42"/>
        <v>373295.96945632593</v>
      </c>
      <c r="M68" s="5">
        <f t="shared" si="32"/>
        <v>1583128.926177806</v>
      </c>
      <c r="N68" s="33">
        <f t="shared" si="43"/>
        <v>20.300706276702467</v>
      </c>
      <c r="O68" s="4"/>
      <c r="Q68" s="27" t="s">
        <v>62</v>
      </c>
      <c r="R68" s="29">
        <f t="shared" si="33"/>
        <v>77983.933396181354</v>
      </c>
      <c r="S68" s="29">
        <f t="shared" si="34"/>
        <v>373295.96945632593</v>
      </c>
      <c r="T68" s="35">
        <f t="shared" si="35"/>
        <v>20.300706276702467</v>
      </c>
      <c r="U68" s="42">
        <v>0.7557222850963411</v>
      </c>
      <c r="V68" s="43">
        <f t="shared" si="48"/>
        <v>0.2442777149036589</v>
      </c>
      <c r="W68" s="29">
        <f t="shared" si="44"/>
        <v>282108.08305478859</v>
      </c>
      <c r="X68" s="29">
        <f t="shared" si="36"/>
        <v>1059184.1127511421</v>
      </c>
      <c r="Y68" s="35">
        <f t="shared" si="45"/>
        <v>13.582081162412965</v>
      </c>
      <c r="Z68" s="36">
        <f t="shared" si="46"/>
        <v>6.7186251142895017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14087</v>
      </c>
      <c r="E69" s="49">
        <f t="shared" si="37"/>
        <v>385</v>
      </c>
      <c r="F69" s="3">
        <f t="shared" si="38"/>
        <v>2.7330162561226664E-2</v>
      </c>
      <c r="G69" s="2">
        <v>0.5</v>
      </c>
      <c r="H69" s="3">
        <f t="shared" si="39"/>
        <v>0.12791122628658758</v>
      </c>
      <c r="I69" s="3">
        <f t="shared" si="40"/>
        <v>0.87208877371341242</v>
      </c>
      <c r="J69" s="5">
        <f t="shared" si="47"/>
        <v>71334.454386349025</v>
      </c>
      <c r="K69" s="5">
        <f t="shared" si="41"/>
        <v>9124.4775370425505</v>
      </c>
      <c r="L69" s="5">
        <f t="shared" si="42"/>
        <v>333861.07808913873</v>
      </c>
      <c r="M69" s="5">
        <f t="shared" si="32"/>
        <v>1209832.95672148</v>
      </c>
      <c r="N69" s="33">
        <f t="shared" si="43"/>
        <v>16.960008555879565</v>
      </c>
      <c r="O69" s="4"/>
      <c r="Q69" s="27" t="s">
        <v>64</v>
      </c>
      <c r="R69" s="29">
        <f t="shared" si="33"/>
        <v>71334.454386349025</v>
      </c>
      <c r="S69" s="29">
        <f t="shared" si="34"/>
        <v>333861.07808913873</v>
      </c>
      <c r="T69" s="35">
        <f t="shared" si="35"/>
        <v>16.960008555879565</v>
      </c>
      <c r="U69" s="42">
        <v>0.69850988448397933</v>
      </c>
      <c r="V69" s="43">
        <f t="shared" si="48"/>
        <v>0.30149011551602067</v>
      </c>
      <c r="W69" s="29">
        <f t="shared" si="44"/>
        <v>233205.26308974109</v>
      </c>
      <c r="X69" s="29">
        <f t="shared" si="36"/>
        <v>777076.02969635348</v>
      </c>
      <c r="Y69" s="35">
        <f t="shared" si="45"/>
        <v>10.893418003699756</v>
      </c>
      <c r="Z69" s="36">
        <f t="shared" si="46"/>
        <v>6.0665905521798091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9313</v>
      </c>
      <c r="E70" s="49">
        <f t="shared" si="37"/>
        <v>398</v>
      </c>
      <c r="F70" s="3">
        <f t="shared" si="38"/>
        <v>4.2735960485343068E-2</v>
      </c>
      <c r="G70" s="2">
        <v>0.5</v>
      </c>
      <c r="H70" s="3">
        <f t="shared" si="39"/>
        <v>0.19305393868839735</v>
      </c>
      <c r="I70" s="3">
        <f t="shared" si="40"/>
        <v>0.80694606131160262</v>
      </c>
      <c r="J70" s="5">
        <f t="shared" si="47"/>
        <v>62209.976849306477</v>
      </c>
      <c r="K70" s="5">
        <f t="shared" si="41"/>
        <v>12009.881056472632</v>
      </c>
      <c r="L70" s="5">
        <f t="shared" si="42"/>
        <v>281025.18160535081</v>
      </c>
      <c r="M70" s="5">
        <f t="shared" si="32"/>
        <v>875971.87863234116</v>
      </c>
      <c r="N70" s="33">
        <f t="shared" si="43"/>
        <v>14.080890606248579</v>
      </c>
      <c r="O70" s="4"/>
      <c r="Q70" s="27" t="s">
        <v>66</v>
      </c>
      <c r="R70" s="29">
        <f t="shared" si="33"/>
        <v>62209.976849306477</v>
      </c>
      <c r="S70" s="29">
        <f t="shared" si="34"/>
        <v>281025.18160535081</v>
      </c>
      <c r="T70" s="35">
        <f t="shared" si="35"/>
        <v>14.080890606248579</v>
      </c>
      <c r="U70" s="42">
        <v>0.67065690345363116</v>
      </c>
      <c r="V70" s="43">
        <f t="shared" si="48"/>
        <v>0.32934309654636884</v>
      </c>
      <c r="W70" s="29">
        <f t="shared" si="44"/>
        <v>188471.47808793891</v>
      </c>
      <c r="X70" s="29">
        <f t="shared" si="36"/>
        <v>543870.76660661236</v>
      </c>
      <c r="Y70" s="35">
        <f t="shared" si="45"/>
        <v>8.7425007073069736</v>
      </c>
      <c r="Z70" s="36">
        <f t="shared" si="46"/>
        <v>5.338389898941605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4988</v>
      </c>
      <c r="E71" s="49">
        <f t="shared" si="49"/>
        <v>331</v>
      </c>
      <c r="F71" s="3">
        <f t="shared" si="38"/>
        <v>6.6359262229350444E-2</v>
      </c>
      <c r="G71" s="2">
        <v>0.5</v>
      </c>
      <c r="H71" s="3">
        <f t="shared" si="39"/>
        <v>0.28458430057604678</v>
      </c>
      <c r="I71" s="3">
        <f t="shared" si="40"/>
        <v>0.71541569942395322</v>
      </c>
      <c r="J71" s="5">
        <f t="shared" si="47"/>
        <v>50200.095792833847</v>
      </c>
      <c r="K71" s="5">
        <f t="shared" si="41"/>
        <v>14286.159150054169</v>
      </c>
      <c r="L71" s="5">
        <f t="shared" si="42"/>
        <v>215285.0810890338</v>
      </c>
      <c r="M71" s="5">
        <f>L71+M72</f>
        <v>594946.69702699035</v>
      </c>
      <c r="N71" s="33">
        <f t="shared" si="43"/>
        <v>11.851505213898816</v>
      </c>
      <c r="O71" s="4"/>
      <c r="Q71" s="27" t="s">
        <v>68</v>
      </c>
      <c r="R71" s="29">
        <f t="shared" si="33"/>
        <v>50200.095792833847</v>
      </c>
      <c r="S71" s="29">
        <f t="shared" si="34"/>
        <v>215285.0810890338</v>
      </c>
      <c r="T71" s="35">
        <f t="shared" si="35"/>
        <v>11.851505213898816</v>
      </c>
      <c r="U71" s="42">
        <v>0.63527807449444496</v>
      </c>
      <c r="V71" s="43">
        <f t="shared" si="48"/>
        <v>0.36472192550555504</v>
      </c>
      <c r="W71" s="29">
        <f t="shared" si="44"/>
        <v>136765.89178162185</v>
      </c>
      <c r="X71" s="29">
        <f>X72+W71</f>
        <v>355399.28851867351</v>
      </c>
      <c r="Y71" s="35">
        <f t="shared" si="45"/>
        <v>7.0796535924022557</v>
      </c>
      <c r="Z71" s="36">
        <f t="shared" si="46"/>
        <v>4.7718516214965607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4218</v>
      </c>
      <c r="E72" s="50">
        <f t="shared" si="49"/>
        <v>399</v>
      </c>
      <c r="F72" s="17">
        <f t="shared" si="38"/>
        <v>9.45945945945946E-2</v>
      </c>
      <c r="G72" s="12"/>
      <c r="H72" s="17">
        <v>1</v>
      </c>
      <c r="I72" s="17">
        <f t="shared" si="40"/>
        <v>0</v>
      </c>
      <c r="J72" s="21">
        <f t="shared" si="47"/>
        <v>35913.936642779678</v>
      </c>
      <c r="K72" s="21">
        <f t="shared" si="41"/>
        <v>35913.936642779678</v>
      </c>
      <c r="L72" s="21">
        <f>K72/F72</f>
        <v>379661.61593795655</v>
      </c>
      <c r="M72" s="21">
        <f>L72</f>
        <v>379661.61593795655</v>
      </c>
      <c r="N72" s="34">
        <f t="shared" si="43"/>
        <v>10.571428571428569</v>
      </c>
      <c r="O72" s="4"/>
      <c r="Q72" s="30" t="s">
        <v>69</v>
      </c>
      <c r="R72" s="31">
        <f t="shared" si="33"/>
        <v>35913.936642779678</v>
      </c>
      <c r="S72" s="31">
        <f t="shared" si="34"/>
        <v>379661.61593795655</v>
      </c>
      <c r="T72" s="38">
        <f t="shared" si="35"/>
        <v>10.571428571428569</v>
      </c>
      <c r="U72" s="44">
        <v>0.57586384179742911</v>
      </c>
      <c r="V72" s="45">
        <f t="shared" si="48"/>
        <v>0.42413615820257089</v>
      </c>
      <c r="W72" s="31">
        <f t="shared" si="44"/>
        <v>218633.39673705169</v>
      </c>
      <c r="X72" s="31">
        <f>W72</f>
        <v>218633.39673705169</v>
      </c>
      <c r="Y72" s="38">
        <f t="shared" si="45"/>
        <v>6.0877034704299637</v>
      </c>
      <c r="Z72" s="37">
        <f t="shared" si="46"/>
        <v>4.4837251009986057</v>
      </c>
    </row>
    <row r="73" spans="1:26" s="2" customFormat="1" ht="13.2" x14ac:dyDescent="0.25">
      <c r="B73" s="2" t="s">
        <v>70</v>
      </c>
      <c r="D73" s="25">
        <f>SUM(D54:D72)</f>
        <v>399687</v>
      </c>
      <c r="E73" s="25">
        <f>SUM(E54:E72)</f>
        <v>3275</v>
      </c>
    </row>
    <row r="77" spans="1:26" x14ac:dyDescent="0.25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x14ac:dyDescent="0.25">
      <c r="C78" s="53" t="s">
        <v>84</v>
      </c>
      <c r="D78" s="51">
        <v>0</v>
      </c>
      <c r="E78" s="52">
        <f>$N$4</f>
        <v>72.817457416432049</v>
      </c>
      <c r="F78" s="52">
        <f>$Y$4</f>
        <v>65.77347144457211</v>
      </c>
      <c r="G78" s="52">
        <f>E78-F78</f>
        <v>7.0439859718599394</v>
      </c>
    </row>
    <row r="79" spans="1:26" x14ac:dyDescent="0.25">
      <c r="C79" s="53" t="s">
        <v>85</v>
      </c>
      <c r="D79" s="51">
        <v>0</v>
      </c>
      <c r="E79" s="52">
        <f>$N$29</f>
        <v>81.266399323914186</v>
      </c>
      <c r="F79" s="52">
        <f>$Y$29</f>
        <v>71.324587785808745</v>
      </c>
      <c r="G79" s="52">
        <f t="shared" ref="G79:G80" si="50">E79-F79</f>
        <v>9.9418115381054406</v>
      </c>
    </row>
    <row r="80" spans="1:26" x14ac:dyDescent="0.25">
      <c r="C80" s="53" t="s">
        <v>86</v>
      </c>
      <c r="D80" s="51">
        <v>0</v>
      </c>
      <c r="E80" s="52">
        <f>$N$54</f>
        <v>76.985232051507737</v>
      </c>
      <c r="F80" s="52">
        <f>$Y$54</f>
        <v>67.797102586086339</v>
      </c>
      <c r="G80" s="52">
        <f t="shared" si="50"/>
        <v>9.1881294654213974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C9FA7A-2726-493D-A3E0-DA690F5B075D}">
  <dimension ref="A1:Z80"/>
  <sheetViews>
    <sheetView topLeftCell="A49" workbookViewId="0">
      <selection activeCell="D54" sqref="D54:E72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58" t="s">
        <v>87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Q1" s="63" t="s">
        <v>90</v>
      </c>
      <c r="R1" s="64"/>
      <c r="S1" s="64"/>
      <c r="T1" s="64"/>
      <c r="U1" s="64"/>
      <c r="V1" s="64"/>
      <c r="W1" s="64"/>
      <c r="X1" s="64"/>
      <c r="Y1" s="64"/>
      <c r="Z1" s="65"/>
    </row>
    <row r="2" spans="1:26" s="9" customFormat="1" ht="35.549999999999997" customHeight="1" x14ac:dyDescent="0.25">
      <c r="A2" s="7"/>
      <c r="B2" s="59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6" t="s">
        <v>14</v>
      </c>
      <c r="S2" s="66"/>
      <c r="T2" s="66"/>
      <c r="U2" s="67" t="s">
        <v>15</v>
      </c>
      <c r="V2" s="67" t="s">
        <v>16</v>
      </c>
      <c r="W2" s="68" t="s">
        <v>17</v>
      </c>
      <c r="X2" s="68" t="s">
        <v>18</v>
      </c>
      <c r="Y2" s="69" t="s">
        <v>19</v>
      </c>
      <c r="Z2" s="69" t="s">
        <v>20</v>
      </c>
    </row>
    <row r="3" spans="1:26" s="10" customFormat="1" ht="23.25" customHeight="1" thickBot="1" x14ac:dyDescent="0.35">
      <c r="B3" s="60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7"/>
      <c r="V3" s="67"/>
      <c r="W3" s="68"/>
      <c r="X3" s="68"/>
      <c r="Y3" s="69"/>
      <c r="Z3" s="69"/>
    </row>
    <row r="4" spans="1:26" s="2" customFormat="1" x14ac:dyDescent="0.25">
      <c r="A4" s="2">
        <v>1</v>
      </c>
      <c r="B4" s="1">
        <v>0</v>
      </c>
      <c r="C4" s="1">
        <v>1</v>
      </c>
      <c r="D4">
        <v>1352</v>
      </c>
      <c r="E4">
        <v>6</v>
      </c>
      <c r="F4" s="3">
        <f>E4/D4</f>
        <v>4.4378698224852072E-3</v>
      </c>
      <c r="G4" s="2">
        <v>0.3</v>
      </c>
      <c r="H4" s="18">
        <f>C4*F4/(1+(1-G4)*C4*F4)</f>
        <v>4.4241262350685744E-3</v>
      </c>
      <c r="I4" s="18">
        <f>1-H4</f>
        <v>0.9955758737649314</v>
      </c>
      <c r="J4" s="41">
        <v>100000</v>
      </c>
      <c r="K4" s="20">
        <f>J4*H4</f>
        <v>442.41262350685741</v>
      </c>
      <c r="L4" s="20">
        <f>C4*(J5+G4*K4)</f>
        <v>99690.311163545208</v>
      </c>
      <c r="M4" s="5">
        <f t="shared" ref="M4:M20" si="0">L4+M5</f>
        <v>7346913.6574442247</v>
      </c>
      <c r="N4" s="32">
        <f>M4/J4</f>
        <v>73.469136574442246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99690.311163545208</v>
      </c>
      <c r="T4" s="35">
        <f t="shared" ref="T4:T22" si="3">N4</f>
        <v>73.469136574442246</v>
      </c>
      <c r="U4" s="42">
        <v>0.96680194174873568</v>
      </c>
      <c r="V4" s="43">
        <f>1-U4</f>
        <v>3.3198058251264317E-2</v>
      </c>
      <c r="W4" s="29">
        <f>S4*U4</f>
        <v>96380.786406451167</v>
      </c>
      <c r="X4" s="29">
        <f t="shared" ref="X4:X20" si="4">X5+W4</f>
        <v>6644444.9592829421</v>
      </c>
      <c r="Y4" s="40">
        <f>X4/R4</f>
        <v>66.444449592829415</v>
      </c>
      <c r="Z4" s="36">
        <f>T4-Y4</f>
        <v>7.024686981612831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5976</v>
      </c>
      <c r="E5">
        <v>2</v>
      </c>
      <c r="F5" s="3">
        <f t="shared" ref="F5:F22" si="5">E5/D5</f>
        <v>3.3467202141900936E-4</v>
      </c>
      <c r="G5" s="2">
        <v>0.4</v>
      </c>
      <c r="H5" s="3">
        <f t="shared" ref="H5:H21" si="6">C5*F5/(1+(1-G5)*C5*F5)</f>
        <v>1.3376136971642587E-3</v>
      </c>
      <c r="I5" s="3">
        <f t="shared" ref="I5:I22" si="7">1-H5</f>
        <v>0.99866238630283577</v>
      </c>
      <c r="J5" s="5">
        <f>I4*J4</f>
        <v>99557.587376493146</v>
      </c>
      <c r="K5" s="5">
        <f t="shared" ref="K5:K22" si="8">J5*H5</f>
        <v>133.16959253142474</v>
      </c>
      <c r="L5" s="5">
        <f t="shared" ref="L5:L21" si="9">C5*(J6+G5*K5)</f>
        <v>397910.74248389713</v>
      </c>
      <c r="M5" s="5">
        <f t="shared" si="0"/>
        <v>7247223.3462806791</v>
      </c>
      <c r="N5" s="33">
        <f t="shared" ref="N5:N22" si="10">M5/J5</f>
        <v>72.794284566922357</v>
      </c>
      <c r="O5" s="4"/>
      <c r="Q5" s="27" t="s">
        <v>36</v>
      </c>
      <c r="R5" s="29">
        <f t="shared" si="1"/>
        <v>99557.587376493146</v>
      </c>
      <c r="S5" s="29">
        <f t="shared" si="2"/>
        <v>397910.74248389713</v>
      </c>
      <c r="T5" s="35">
        <f t="shared" si="3"/>
        <v>72.794284566922357</v>
      </c>
      <c r="U5" s="42">
        <v>0.96680194174873568</v>
      </c>
      <c r="V5" s="43">
        <f>1-U5</f>
        <v>3.3198058251264317E-2</v>
      </c>
      <c r="W5" s="29">
        <f t="shared" ref="W5:W22" si="11">S5*U5</f>
        <v>384700.87847611291</v>
      </c>
      <c r="X5" s="29">
        <f t="shared" si="4"/>
        <v>6548064.1728764912</v>
      </c>
      <c r="Y5" s="35">
        <f t="shared" ref="Y5:Y22" si="12">X5/R5</f>
        <v>65.771623694675583</v>
      </c>
      <c r="Z5" s="36">
        <f t="shared" ref="Z5:Z22" si="13">T5-Y5</f>
        <v>7.0226608722467745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10137</v>
      </c>
      <c r="E6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99424.417783961719</v>
      </c>
      <c r="K6" s="5">
        <f t="shared" si="8"/>
        <v>0</v>
      </c>
      <c r="L6" s="5">
        <f t="shared" si="9"/>
        <v>497122.08891980862</v>
      </c>
      <c r="M6" s="5">
        <f t="shared" si="0"/>
        <v>6849312.603796782</v>
      </c>
      <c r="N6" s="33">
        <f t="shared" si="10"/>
        <v>68.889642569288981</v>
      </c>
      <c r="O6" s="4"/>
      <c r="Q6" s="27" t="s">
        <v>38</v>
      </c>
      <c r="R6" s="29">
        <f t="shared" si="1"/>
        <v>99424.417783961719</v>
      </c>
      <c r="S6" s="29">
        <f t="shared" si="2"/>
        <v>497122.08891980862</v>
      </c>
      <c r="T6" s="35">
        <f t="shared" si="3"/>
        <v>68.889642569288981</v>
      </c>
      <c r="U6" s="42">
        <v>0.96680194174873568</v>
      </c>
      <c r="V6" s="43">
        <f>1-U6</f>
        <v>3.3198058251264317E-2</v>
      </c>
      <c r="W6" s="29">
        <f t="shared" si="11"/>
        <v>480618.60085385863</v>
      </c>
      <c r="X6" s="29">
        <f t="shared" si="4"/>
        <v>6163363.2944003781</v>
      </c>
      <c r="Y6" s="35">
        <f t="shared" si="12"/>
        <v>61.990438885874958</v>
      </c>
      <c r="Z6" s="36">
        <f t="shared" si="13"/>
        <v>6.8992036834140222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11620</v>
      </c>
      <c r="E7">
        <v>10</v>
      </c>
      <c r="F7" s="3">
        <f t="shared" si="5"/>
        <v>8.6058519793459555E-4</v>
      </c>
      <c r="G7" s="2">
        <v>0.5</v>
      </c>
      <c r="H7" s="3">
        <f t="shared" si="6"/>
        <v>4.2936882782310011E-3</v>
      </c>
      <c r="I7" s="3">
        <f t="shared" si="7"/>
        <v>0.99570631172176904</v>
      </c>
      <c r="J7" s="5">
        <f t="shared" si="14"/>
        <v>99424.417783961719</v>
      </c>
      <c r="K7" s="5">
        <f t="shared" si="8"/>
        <v>426.89745720893831</v>
      </c>
      <c r="L7" s="5">
        <f t="shared" si="9"/>
        <v>496054.84527678631</v>
      </c>
      <c r="M7" s="5">
        <f t="shared" si="0"/>
        <v>6352190.5148769729</v>
      </c>
      <c r="N7" s="33">
        <f t="shared" si="10"/>
        <v>63.889642569288981</v>
      </c>
      <c r="O7" s="4"/>
      <c r="Q7" s="27" t="s">
        <v>40</v>
      </c>
      <c r="R7" s="29">
        <f t="shared" si="1"/>
        <v>99424.417783961719</v>
      </c>
      <c r="S7" s="29">
        <f t="shared" si="2"/>
        <v>496054.84527678631</v>
      </c>
      <c r="T7" s="35">
        <f t="shared" si="3"/>
        <v>63.889642569288981</v>
      </c>
      <c r="U7" s="42">
        <v>0.96680194174873568</v>
      </c>
      <c r="V7" s="43">
        <f>1-U7</f>
        <v>3.3198058251264317E-2</v>
      </c>
      <c r="W7" s="29">
        <f t="shared" si="11"/>
        <v>479586.78762746567</v>
      </c>
      <c r="X7" s="29">
        <f t="shared" si="4"/>
        <v>5682744.6935465196</v>
      </c>
      <c r="Y7" s="35">
        <f t="shared" si="12"/>
        <v>57.15642917713128</v>
      </c>
      <c r="Z7" s="36">
        <f t="shared" si="13"/>
        <v>6.7332133921577011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11936</v>
      </c>
      <c r="E8">
        <v>11</v>
      </c>
      <c r="F8" s="3">
        <f t="shared" si="5"/>
        <v>9.2158176943699728E-4</v>
      </c>
      <c r="G8" s="2">
        <v>0.5</v>
      </c>
      <c r="H8" s="3">
        <f t="shared" si="6"/>
        <v>4.597316838717766E-3</v>
      </c>
      <c r="I8" s="3">
        <f t="shared" si="7"/>
        <v>0.99540268316128222</v>
      </c>
      <c r="J8" s="5">
        <f t="shared" si="14"/>
        <v>98997.520326752783</v>
      </c>
      <c r="K8" s="5">
        <f t="shared" si="8"/>
        <v>455.12296718948488</v>
      </c>
      <c r="L8" s="5">
        <f t="shared" si="9"/>
        <v>493849.79421579023</v>
      </c>
      <c r="M8" s="5">
        <f t="shared" si="0"/>
        <v>5856135.6696001869</v>
      </c>
      <c r="N8" s="33">
        <f t="shared" si="10"/>
        <v>59.154367203050469</v>
      </c>
      <c r="O8" s="4"/>
      <c r="Q8" s="27" t="s">
        <v>42</v>
      </c>
      <c r="R8" s="29">
        <f t="shared" si="1"/>
        <v>98997.520326752783</v>
      </c>
      <c r="S8" s="29">
        <f t="shared" si="2"/>
        <v>493849.79421579023</v>
      </c>
      <c r="T8" s="35">
        <f t="shared" si="3"/>
        <v>59.154367203050469</v>
      </c>
      <c r="U8" s="42">
        <v>0.96680194174873568</v>
      </c>
      <c r="V8" s="43">
        <f>1-U8</f>
        <v>3.3198058251264317E-2</v>
      </c>
      <c r="W8" s="29">
        <f t="shared" si="11"/>
        <v>477454.93998003955</v>
      </c>
      <c r="X8" s="29">
        <f t="shared" si="4"/>
        <v>5203157.9059190536</v>
      </c>
      <c r="Y8" s="35">
        <f t="shared" si="12"/>
        <v>52.558467007511183</v>
      </c>
      <c r="Z8" s="36">
        <f t="shared" si="13"/>
        <v>6.5959001955392864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13446</v>
      </c>
      <c r="E9">
        <v>17</v>
      </c>
      <c r="F9" s="3">
        <f t="shared" si="5"/>
        <v>1.2643165253607021E-3</v>
      </c>
      <c r="G9" s="2">
        <v>0.5</v>
      </c>
      <c r="H9" s="3">
        <f t="shared" si="6"/>
        <v>6.3016643807688039E-3</v>
      </c>
      <c r="I9" s="3">
        <f t="shared" si="7"/>
        <v>0.99369833561923115</v>
      </c>
      <c r="J9" s="5">
        <f t="shared" si="14"/>
        <v>98542.3973595633</v>
      </c>
      <c r="K9" s="5">
        <f t="shared" si="8"/>
        <v>620.98111543632592</v>
      </c>
      <c r="L9" s="5">
        <f t="shared" si="9"/>
        <v>491159.53400922567</v>
      </c>
      <c r="M9" s="5">
        <f t="shared" si="0"/>
        <v>5362285.8753843969</v>
      </c>
      <c r="N9" s="33">
        <f t="shared" si="10"/>
        <v>54.416028217969881</v>
      </c>
      <c r="O9" s="4"/>
      <c r="Q9" s="27" t="s">
        <v>44</v>
      </c>
      <c r="R9" s="29">
        <f t="shared" si="1"/>
        <v>98542.3973595633</v>
      </c>
      <c r="S9" s="29">
        <f t="shared" si="2"/>
        <v>491159.53400922567</v>
      </c>
      <c r="T9" s="35">
        <f t="shared" si="3"/>
        <v>54.416028217969881</v>
      </c>
      <c r="U9" s="42">
        <v>0.9555940589531835</v>
      </c>
      <c r="V9" s="43">
        <f t="shared" ref="V9:V22" si="15">1-U9</f>
        <v>4.4405941046816499E-2</v>
      </c>
      <c r="W9" s="29">
        <f t="shared" si="11"/>
        <v>469349.13269743015</v>
      </c>
      <c r="X9" s="29">
        <f t="shared" si="4"/>
        <v>4725702.9659390142</v>
      </c>
      <c r="Y9" s="35">
        <f t="shared" si="12"/>
        <v>47.956038137531635</v>
      </c>
      <c r="Z9" s="36">
        <f t="shared" si="13"/>
        <v>6.4599900804382457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14520</v>
      </c>
      <c r="E10">
        <v>26</v>
      </c>
      <c r="F10" s="3">
        <f t="shared" si="5"/>
        <v>1.7906336088154269E-3</v>
      </c>
      <c r="G10" s="2">
        <v>0.5</v>
      </c>
      <c r="H10" s="3">
        <f t="shared" si="6"/>
        <v>8.9132670551936924E-3</v>
      </c>
      <c r="I10" s="3">
        <f t="shared" si="7"/>
        <v>0.99108673294480631</v>
      </c>
      <c r="J10" s="5">
        <f t="shared" si="14"/>
        <v>97921.416244126973</v>
      </c>
      <c r="K10" s="5">
        <f t="shared" si="8"/>
        <v>872.79973340668539</v>
      </c>
      <c r="L10" s="5">
        <f t="shared" si="9"/>
        <v>487425.08188711817</v>
      </c>
      <c r="M10" s="5">
        <f t="shared" si="0"/>
        <v>4871126.3413751712</v>
      </c>
      <c r="N10" s="33">
        <f t="shared" si="10"/>
        <v>49.745260313954319</v>
      </c>
      <c r="O10" s="4"/>
      <c r="Q10" s="27" t="s">
        <v>46</v>
      </c>
      <c r="R10" s="29">
        <f t="shared" si="1"/>
        <v>97921.416244126973</v>
      </c>
      <c r="S10" s="29">
        <f t="shared" si="2"/>
        <v>487425.08188711817</v>
      </c>
      <c r="T10" s="35">
        <f t="shared" si="3"/>
        <v>49.745260313954319</v>
      </c>
      <c r="U10" s="42">
        <v>0.96363095511775332</v>
      </c>
      <c r="V10" s="43">
        <f t="shared" si="15"/>
        <v>3.6369044882246682E-2</v>
      </c>
      <c r="W10" s="29">
        <f t="shared" si="11"/>
        <v>469697.89720723283</v>
      </c>
      <c r="X10" s="29">
        <f t="shared" si="4"/>
        <v>4256353.8332415838</v>
      </c>
      <c r="Y10" s="35">
        <f t="shared" si="12"/>
        <v>43.467037104836265</v>
      </c>
      <c r="Z10" s="36">
        <f t="shared" si="13"/>
        <v>6.2782232091180532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13989</v>
      </c>
      <c r="E11">
        <v>34</v>
      </c>
      <c r="F11" s="3">
        <f t="shared" si="5"/>
        <v>2.4304810922867967E-3</v>
      </c>
      <c r="G11" s="2">
        <v>0.5</v>
      </c>
      <c r="H11" s="3">
        <f t="shared" si="6"/>
        <v>1.2079010942162852E-2</v>
      </c>
      <c r="I11" s="3">
        <f t="shared" si="7"/>
        <v>0.9879209890578371</v>
      </c>
      <c r="J11" s="5">
        <f t="shared" si="14"/>
        <v>97048.616510720283</v>
      </c>
      <c r="K11" s="5">
        <f t="shared" si="8"/>
        <v>1172.2513007547568</v>
      </c>
      <c r="L11" s="5">
        <f t="shared" si="9"/>
        <v>482312.45430171443</v>
      </c>
      <c r="M11" s="5">
        <f t="shared" si="0"/>
        <v>4383701.2594880527</v>
      </c>
      <c r="N11" s="33">
        <f t="shared" si="10"/>
        <v>45.170157155242038</v>
      </c>
      <c r="O11" s="4"/>
      <c r="Q11" s="27" t="s">
        <v>48</v>
      </c>
      <c r="R11" s="29">
        <f t="shared" si="1"/>
        <v>97048.616510720283</v>
      </c>
      <c r="S11" s="29">
        <f t="shared" si="2"/>
        <v>482312.45430171443</v>
      </c>
      <c r="T11" s="35">
        <f t="shared" si="3"/>
        <v>45.170157155242038</v>
      </c>
      <c r="U11" s="42">
        <v>0.96005435016735896</v>
      </c>
      <c r="V11" s="43">
        <f t="shared" si="15"/>
        <v>3.9945649832641039E-2</v>
      </c>
      <c r="W11" s="29">
        <f t="shared" si="11"/>
        <v>463046.16989225644</v>
      </c>
      <c r="X11" s="29">
        <f t="shared" si="4"/>
        <v>3786655.9360343507</v>
      </c>
      <c r="Y11" s="35">
        <f t="shared" si="12"/>
        <v>39.018134128847322</v>
      </c>
      <c r="Z11" s="36">
        <f t="shared" si="13"/>
        <v>6.1520230263947155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13713</v>
      </c>
      <c r="E12">
        <v>47</v>
      </c>
      <c r="F12" s="3">
        <f t="shared" si="5"/>
        <v>3.427404652519507E-3</v>
      </c>
      <c r="G12" s="2">
        <v>0.5</v>
      </c>
      <c r="H12" s="3">
        <f t="shared" si="6"/>
        <v>1.6991431980044106E-2</v>
      </c>
      <c r="I12" s="3">
        <f t="shared" si="7"/>
        <v>0.98300856801995584</v>
      </c>
      <c r="J12" s="5">
        <f t="shared" si="14"/>
        <v>95876.365209965516</v>
      </c>
      <c r="K12" s="5">
        <f t="shared" si="8"/>
        <v>1629.0767379589963</v>
      </c>
      <c r="L12" s="5">
        <f t="shared" si="9"/>
        <v>475309.1342049301</v>
      </c>
      <c r="M12" s="5">
        <f t="shared" si="0"/>
        <v>3901388.8051863383</v>
      </c>
      <c r="N12" s="33">
        <f t="shared" si="10"/>
        <v>40.691872252796074</v>
      </c>
      <c r="O12" s="4"/>
      <c r="Q12" s="27" t="s">
        <v>50</v>
      </c>
      <c r="R12" s="29">
        <f t="shared" si="1"/>
        <v>95876.365209965516</v>
      </c>
      <c r="S12" s="29">
        <f t="shared" si="2"/>
        <v>475309.1342049301</v>
      </c>
      <c r="T12" s="35">
        <f t="shared" si="3"/>
        <v>40.691872252796074</v>
      </c>
      <c r="U12" s="42">
        <v>0.94127750867207383</v>
      </c>
      <c r="V12" s="43">
        <f t="shared" si="15"/>
        <v>5.8722491327926174E-2</v>
      </c>
      <c r="W12" s="29">
        <f t="shared" si="11"/>
        <v>447397.79769349698</v>
      </c>
      <c r="X12" s="29">
        <f t="shared" si="4"/>
        <v>3323609.766142094</v>
      </c>
      <c r="Y12" s="35">
        <f t="shared" si="12"/>
        <v>34.665579560338124</v>
      </c>
      <c r="Z12" s="36">
        <f t="shared" si="13"/>
        <v>6.0262926924579503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14674</v>
      </c>
      <c r="E13">
        <v>91</v>
      </c>
      <c r="F13" s="3">
        <f t="shared" si="5"/>
        <v>6.2014447321793653E-3</v>
      </c>
      <c r="G13" s="2">
        <v>0.5</v>
      </c>
      <c r="H13" s="3">
        <f t="shared" si="6"/>
        <v>3.0533838875281018E-2</v>
      </c>
      <c r="I13" s="3">
        <f t="shared" si="7"/>
        <v>0.96946616112471895</v>
      </c>
      <c r="J13" s="5">
        <f t="shared" si="14"/>
        <v>94247.288472006519</v>
      </c>
      <c r="K13" s="5">
        <f t="shared" si="8"/>
        <v>2877.7315206363774</v>
      </c>
      <c r="L13" s="5">
        <f t="shared" si="9"/>
        <v>464042.11355844163</v>
      </c>
      <c r="M13" s="5">
        <f t="shared" si="0"/>
        <v>3426079.6709814081</v>
      </c>
      <c r="N13" s="33">
        <f t="shared" si="10"/>
        <v>36.352023772005154</v>
      </c>
      <c r="O13" s="4"/>
      <c r="Q13" s="27" t="s">
        <v>52</v>
      </c>
      <c r="R13" s="29">
        <f t="shared" si="1"/>
        <v>94247.288472006519</v>
      </c>
      <c r="S13" s="29">
        <f t="shared" si="2"/>
        <v>464042.11355844163</v>
      </c>
      <c r="T13" s="35">
        <f t="shared" si="3"/>
        <v>36.352023772005154</v>
      </c>
      <c r="U13" s="42">
        <v>0.95386474178345915</v>
      </c>
      <c r="V13" s="43">
        <f t="shared" si="15"/>
        <v>4.6135258216540853E-2</v>
      </c>
      <c r="W13" s="29">
        <f t="shared" si="11"/>
        <v>442633.41082607355</v>
      </c>
      <c r="X13" s="29">
        <f t="shared" si="4"/>
        <v>2876211.968448597</v>
      </c>
      <c r="Y13" s="35">
        <f t="shared" si="12"/>
        <v>30.517715841797337</v>
      </c>
      <c r="Z13" s="36">
        <f t="shared" si="13"/>
        <v>5.8343079302078173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15238</v>
      </c>
      <c r="E14">
        <v>130</v>
      </c>
      <c r="F14" s="3">
        <f t="shared" si="5"/>
        <v>8.5313033206457535E-3</v>
      </c>
      <c r="G14" s="2">
        <v>0.5</v>
      </c>
      <c r="H14" s="3">
        <f t="shared" si="6"/>
        <v>4.1765726402364582E-2</v>
      </c>
      <c r="I14" s="3">
        <f t="shared" si="7"/>
        <v>0.95823427359763547</v>
      </c>
      <c r="J14" s="5">
        <f t="shared" si="14"/>
        <v>91369.556951370134</v>
      </c>
      <c r="K14" s="5">
        <f t="shared" si="8"/>
        <v>3816.1159171361937</v>
      </c>
      <c r="L14" s="5">
        <f t="shared" si="9"/>
        <v>447307.4949640102</v>
      </c>
      <c r="M14" s="5">
        <f t="shared" si="0"/>
        <v>2962037.5574229662</v>
      </c>
      <c r="N14" s="33">
        <f t="shared" si="10"/>
        <v>32.418210794208619</v>
      </c>
      <c r="O14" s="4"/>
      <c r="Q14" s="27" t="s">
        <v>54</v>
      </c>
      <c r="R14" s="29">
        <f t="shared" si="1"/>
        <v>91369.556951370134</v>
      </c>
      <c r="S14" s="29">
        <f t="shared" si="2"/>
        <v>447307.4949640102</v>
      </c>
      <c r="T14" s="35">
        <f t="shared" si="3"/>
        <v>32.418210794208619</v>
      </c>
      <c r="U14" s="42">
        <v>0.94210046609890041</v>
      </c>
      <c r="V14" s="43">
        <f t="shared" si="15"/>
        <v>5.7899533901099587E-2</v>
      </c>
      <c r="W14" s="29">
        <f t="shared" si="11"/>
        <v>421408.59949512559</v>
      </c>
      <c r="X14" s="29">
        <f t="shared" si="4"/>
        <v>2433578.5576225235</v>
      </c>
      <c r="Y14" s="35">
        <f t="shared" si="12"/>
        <v>26.634457239600643</v>
      </c>
      <c r="Z14" s="36">
        <f t="shared" si="13"/>
        <v>5.7837535546079764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15121</v>
      </c>
      <c r="E15">
        <v>135</v>
      </c>
      <c r="F15" s="3">
        <f t="shared" si="5"/>
        <v>8.927980953640632E-3</v>
      </c>
      <c r="G15" s="2">
        <v>0.5</v>
      </c>
      <c r="H15" s="3">
        <f t="shared" si="6"/>
        <v>4.3665297409192352E-2</v>
      </c>
      <c r="I15" s="3">
        <f t="shared" si="7"/>
        <v>0.95633470259080766</v>
      </c>
      <c r="J15" s="5">
        <f t="shared" si="14"/>
        <v>87553.44103423394</v>
      </c>
      <c r="K15" s="5">
        <f t="shared" si="8"/>
        <v>3823.0470419580106</v>
      </c>
      <c r="L15" s="5">
        <f t="shared" si="9"/>
        <v>428209.58756627468</v>
      </c>
      <c r="M15" s="5">
        <f t="shared" si="0"/>
        <v>2514730.0624589561</v>
      </c>
      <c r="N15" s="33">
        <f t="shared" si="10"/>
        <v>28.722229906140196</v>
      </c>
      <c r="O15" s="4"/>
      <c r="Q15" s="27" t="s">
        <v>56</v>
      </c>
      <c r="R15" s="29">
        <f t="shared" si="1"/>
        <v>87553.44103423394</v>
      </c>
      <c r="S15" s="29">
        <f t="shared" si="2"/>
        <v>428209.58756627468</v>
      </c>
      <c r="T15" s="35">
        <f t="shared" si="3"/>
        <v>28.722229906140196</v>
      </c>
      <c r="U15" s="42">
        <v>0.91645683631107144</v>
      </c>
      <c r="V15" s="43">
        <f t="shared" si="15"/>
        <v>8.3543163688928557E-2</v>
      </c>
      <c r="W15" s="29">
        <f t="shared" si="11"/>
        <v>392435.60389905679</v>
      </c>
      <c r="X15" s="29">
        <f t="shared" si="4"/>
        <v>2012169.958127398</v>
      </c>
      <c r="Y15" s="35">
        <f t="shared" si="12"/>
        <v>22.982191611870824</v>
      </c>
      <c r="Z15" s="36">
        <f t="shared" si="13"/>
        <v>5.7400382942693717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13310</v>
      </c>
      <c r="E16">
        <v>185</v>
      </c>
      <c r="F16" s="3">
        <f t="shared" si="5"/>
        <v>1.3899323816679189E-2</v>
      </c>
      <c r="G16" s="2">
        <v>0.5</v>
      </c>
      <c r="H16" s="3">
        <f t="shared" si="6"/>
        <v>6.7162824469050642E-2</v>
      </c>
      <c r="I16" s="3">
        <f t="shared" si="7"/>
        <v>0.93283717553094936</v>
      </c>
      <c r="J16" s="5">
        <f t="shared" si="14"/>
        <v>83730.393992275931</v>
      </c>
      <c r="K16" s="5">
        <f t="shared" si="8"/>
        <v>5623.5697544276809</v>
      </c>
      <c r="L16" s="5">
        <f t="shared" si="9"/>
        <v>404593.04557531048</v>
      </c>
      <c r="M16" s="5">
        <f t="shared" si="0"/>
        <v>2086520.4748926815</v>
      </c>
      <c r="N16" s="33">
        <f t="shared" si="10"/>
        <v>24.919511009170236</v>
      </c>
      <c r="O16" s="4"/>
      <c r="Q16" s="27" t="s">
        <v>58</v>
      </c>
      <c r="R16" s="29">
        <f t="shared" si="1"/>
        <v>83730.393992275931</v>
      </c>
      <c r="S16" s="29">
        <f t="shared" si="2"/>
        <v>404593.04557531048</v>
      </c>
      <c r="T16" s="35">
        <f t="shared" si="3"/>
        <v>24.919511009170236</v>
      </c>
      <c r="U16" s="42">
        <v>0.8859396016463057</v>
      </c>
      <c r="V16" s="43">
        <f t="shared" si="15"/>
        <v>0.1140603983536943</v>
      </c>
      <c r="W16" s="29">
        <f t="shared" si="11"/>
        <v>358445.00162585615</v>
      </c>
      <c r="X16" s="29">
        <f t="shared" si="4"/>
        <v>1619734.3542283413</v>
      </c>
      <c r="Y16" s="35">
        <f t="shared" si="12"/>
        <v>19.344640303230396</v>
      </c>
      <c r="Z16" s="36">
        <f t="shared" si="13"/>
        <v>5.5748707059398406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11009</v>
      </c>
      <c r="E17">
        <v>186</v>
      </c>
      <c r="F17" s="3">
        <f t="shared" si="5"/>
        <v>1.6895267508402215E-2</v>
      </c>
      <c r="G17" s="2">
        <v>0.5</v>
      </c>
      <c r="H17" s="3">
        <f t="shared" si="6"/>
        <v>8.1052815060135952E-2</v>
      </c>
      <c r="I17" s="3">
        <f t="shared" si="7"/>
        <v>0.91894718493986405</v>
      </c>
      <c r="J17" s="5">
        <f t="shared" si="14"/>
        <v>78106.824237848254</v>
      </c>
      <c r="K17" s="5">
        <f t="shared" si="8"/>
        <v>6330.7779798848587</v>
      </c>
      <c r="L17" s="5">
        <f t="shared" si="9"/>
        <v>374707.17623952904</v>
      </c>
      <c r="M17" s="5">
        <f t="shared" si="0"/>
        <v>1681927.429317371</v>
      </c>
      <c r="N17" s="33">
        <f t="shared" si="10"/>
        <v>21.53368090085986</v>
      </c>
      <c r="O17" s="4"/>
      <c r="Q17" s="27" t="s">
        <v>60</v>
      </c>
      <c r="R17" s="29">
        <f t="shared" si="1"/>
        <v>78106.824237848254</v>
      </c>
      <c r="S17" s="29">
        <f t="shared" si="2"/>
        <v>374707.17623952904</v>
      </c>
      <c r="T17" s="35">
        <f t="shared" si="3"/>
        <v>21.53368090085986</v>
      </c>
      <c r="U17" s="42">
        <v>0.85631920960893304</v>
      </c>
      <c r="V17" s="43">
        <f t="shared" si="15"/>
        <v>0.14368079039106696</v>
      </c>
      <c r="W17" s="29">
        <f t="shared" si="11"/>
        <v>320868.95299222867</v>
      </c>
      <c r="X17" s="29">
        <f t="shared" si="4"/>
        <v>1261289.3526024851</v>
      </c>
      <c r="Y17" s="35">
        <f t="shared" si="12"/>
        <v>16.148260602193343</v>
      </c>
      <c r="Z17" s="36">
        <f t="shared" si="13"/>
        <v>5.3854202986665172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8138</v>
      </c>
      <c r="E18">
        <v>193</v>
      </c>
      <c r="F18" s="3">
        <f t="shared" si="5"/>
        <v>2.3715900712705823E-2</v>
      </c>
      <c r="G18" s="2">
        <v>0.5</v>
      </c>
      <c r="H18" s="3">
        <f t="shared" si="6"/>
        <v>0.11194246273418014</v>
      </c>
      <c r="I18" s="3">
        <f t="shared" si="7"/>
        <v>0.88805753726581982</v>
      </c>
      <c r="J18" s="5">
        <f t="shared" si="14"/>
        <v>71776.04625796339</v>
      </c>
      <c r="K18" s="5">
        <f t="shared" si="8"/>
        <v>8034.7873834388565</v>
      </c>
      <c r="L18" s="5">
        <f t="shared" si="9"/>
        <v>338793.26283121976</v>
      </c>
      <c r="M18" s="5">
        <f t="shared" si="0"/>
        <v>1307220.2530778418</v>
      </c>
      <c r="N18" s="33">
        <f t="shared" si="10"/>
        <v>18.212486215522198</v>
      </c>
      <c r="O18" s="4"/>
      <c r="Q18" s="27" t="s">
        <v>62</v>
      </c>
      <c r="R18" s="29">
        <f t="shared" si="1"/>
        <v>71776.04625796339</v>
      </c>
      <c r="S18" s="29">
        <f t="shared" si="2"/>
        <v>338793.26283121976</v>
      </c>
      <c r="T18" s="35">
        <f t="shared" si="3"/>
        <v>18.212486215522198</v>
      </c>
      <c r="U18" s="42">
        <v>0.77613843304153718</v>
      </c>
      <c r="V18" s="43">
        <f t="shared" si="15"/>
        <v>0.22386156695846282</v>
      </c>
      <c r="W18" s="29">
        <f t="shared" si="11"/>
        <v>262950.47213885258</v>
      </c>
      <c r="X18" s="29">
        <f t="shared" si="4"/>
        <v>940420.39961025654</v>
      </c>
      <c r="Y18" s="35">
        <f t="shared" si="12"/>
        <v>13.10214826030375</v>
      </c>
      <c r="Z18" s="36">
        <f t="shared" si="13"/>
        <v>5.1103379552184478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5741</v>
      </c>
      <c r="E19">
        <v>210</v>
      </c>
      <c r="F19" s="3">
        <f t="shared" si="5"/>
        <v>3.6578993206758406E-2</v>
      </c>
      <c r="G19" s="2">
        <v>0.5</v>
      </c>
      <c r="H19" s="3">
        <f t="shared" si="6"/>
        <v>0.16757101819342482</v>
      </c>
      <c r="I19" s="3">
        <f t="shared" si="7"/>
        <v>0.83242898180657521</v>
      </c>
      <c r="J19" s="5">
        <f t="shared" si="14"/>
        <v>63741.25887452453</v>
      </c>
      <c r="K19" s="5">
        <f t="shared" si="8"/>
        <v>10681.187650534752</v>
      </c>
      <c r="L19" s="5">
        <f t="shared" si="9"/>
        <v>292003.32524628576</v>
      </c>
      <c r="M19" s="5">
        <f t="shared" si="0"/>
        <v>968426.99024662201</v>
      </c>
      <c r="N19" s="33">
        <f t="shared" si="10"/>
        <v>15.193094823448384</v>
      </c>
      <c r="O19" s="4"/>
      <c r="Q19" s="27" t="s">
        <v>64</v>
      </c>
      <c r="R19" s="29">
        <f t="shared" si="1"/>
        <v>63741.25887452453</v>
      </c>
      <c r="S19" s="29">
        <f t="shared" si="2"/>
        <v>292003.32524628576</v>
      </c>
      <c r="T19" s="35">
        <f t="shared" si="3"/>
        <v>15.193094823448384</v>
      </c>
      <c r="U19" s="42">
        <v>0.73716277889453141</v>
      </c>
      <c r="V19" s="43">
        <f t="shared" si="15"/>
        <v>0.26283722110546859</v>
      </c>
      <c r="W19" s="29">
        <f t="shared" si="11"/>
        <v>215253.98268499569</v>
      </c>
      <c r="X19" s="29">
        <f t="shared" si="4"/>
        <v>677469.92747140396</v>
      </c>
      <c r="Y19" s="35">
        <f t="shared" si="12"/>
        <v>10.628436579908346</v>
      </c>
      <c r="Z19" s="36">
        <f t="shared" si="13"/>
        <v>4.5646582435400376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3727</v>
      </c>
      <c r="E20">
        <v>195</v>
      </c>
      <c r="F20" s="3">
        <f t="shared" si="5"/>
        <v>5.2320901529380195E-2</v>
      </c>
      <c r="G20" s="2">
        <v>0.5</v>
      </c>
      <c r="H20" s="3">
        <f t="shared" si="6"/>
        <v>0.23134416894056231</v>
      </c>
      <c r="I20" s="3">
        <f t="shared" si="7"/>
        <v>0.76865583105943769</v>
      </c>
      <c r="J20" s="5">
        <f t="shared" si="14"/>
        <v>53060.071223989784</v>
      </c>
      <c r="K20" s="5">
        <f t="shared" si="8"/>
        <v>12275.138081240961</v>
      </c>
      <c r="L20" s="5">
        <f t="shared" si="9"/>
        <v>234612.51091684651</v>
      </c>
      <c r="M20" s="5">
        <f t="shared" si="0"/>
        <v>676423.66500033624</v>
      </c>
      <c r="N20" s="33">
        <f t="shared" si="10"/>
        <v>12.748261534456972</v>
      </c>
      <c r="O20" s="4"/>
      <c r="Q20" s="27" t="s">
        <v>66</v>
      </c>
      <c r="R20" s="29">
        <f t="shared" si="1"/>
        <v>53060.071223989784</v>
      </c>
      <c r="S20" s="29">
        <f t="shared" si="2"/>
        <v>234612.51091684651</v>
      </c>
      <c r="T20" s="35">
        <f t="shared" si="3"/>
        <v>12.748261534456972</v>
      </c>
      <c r="U20" s="42">
        <v>0.7271372759570951</v>
      </c>
      <c r="V20" s="43">
        <f t="shared" si="15"/>
        <v>0.2728627240429049</v>
      </c>
      <c r="W20" s="29">
        <f t="shared" si="11"/>
        <v>170595.50209353</v>
      </c>
      <c r="X20" s="29">
        <f t="shared" si="4"/>
        <v>462215.94478640833</v>
      </c>
      <c r="Y20" s="35">
        <f t="shared" si="12"/>
        <v>8.7111821398654463</v>
      </c>
      <c r="Z20" s="36">
        <f t="shared" si="13"/>
        <v>4.037079394591526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1913</v>
      </c>
      <c r="E21">
        <v>148</v>
      </c>
      <c r="F21" s="3">
        <f t="shared" si="5"/>
        <v>7.7365394668060639E-2</v>
      </c>
      <c r="G21" s="2">
        <v>0.5</v>
      </c>
      <c r="H21" s="3">
        <f t="shared" si="6"/>
        <v>0.32413491020586949</v>
      </c>
      <c r="I21" s="3">
        <f t="shared" si="7"/>
        <v>0.67586508979413051</v>
      </c>
      <c r="J21" s="5">
        <f t="shared" si="14"/>
        <v>40784.933142748821</v>
      </c>
      <c r="K21" s="5">
        <f t="shared" si="8"/>
        <v>13219.82064197728</v>
      </c>
      <c r="L21" s="5">
        <f t="shared" si="9"/>
        <v>170875.11410880092</v>
      </c>
      <c r="M21" s="5">
        <f>L21+M22</f>
        <v>441811.15408348967</v>
      </c>
      <c r="N21" s="33">
        <f t="shared" si="10"/>
        <v>10.832705120225006</v>
      </c>
      <c r="O21" s="4"/>
      <c r="Q21" s="27" t="s">
        <v>68</v>
      </c>
      <c r="R21" s="29">
        <f t="shared" si="1"/>
        <v>40784.933142748821</v>
      </c>
      <c r="S21" s="29">
        <f t="shared" si="2"/>
        <v>170875.11410880092</v>
      </c>
      <c r="T21" s="35">
        <f t="shared" si="3"/>
        <v>10.832705120225006</v>
      </c>
      <c r="U21" s="42">
        <v>0.68635947845240242</v>
      </c>
      <c r="V21" s="43">
        <f t="shared" si="15"/>
        <v>0.31364052154759758</v>
      </c>
      <c r="W21" s="29">
        <f t="shared" si="11"/>
        <v>117281.75420021135</v>
      </c>
      <c r="X21" s="29">
        <f>X22+W21</f>
        <v>291620.44269287831</v>
      </c>
      <c r="Y21" s="35">
        <f t="shared" si="12"/>
        <v>7.1502003367811255</v>
      </c>
      <c r="Z21" s="36">
        <f t="shared" si="13"/>
        <v>3.6825047834438802</v>
      </c>
    </row>
    <row r="22" spans="1:26" s="2" customFormat="1" x14ac:dyDescent="0.25">
      <c r="A22" s="12">
        <v>19</v>
      </c>
      <c r="B22" s="13" t="s">
        <v>69</v>
      </c>
      <c r="C22" s="12"/>
      <c r="D22">
        <v>1494</v>
      </c>
      <c r="E22">
        <v>152</v>
      </c>
      <c r="F22" s="17">
        <f t="shared" si="5"/>
        <v>0.10174029451137885</v>
      </c>
      <c r="G22" s="12"/>
      <c r="H22" s="17">
        <v>1</v>
      </c>
      <c r="I22" s="17">
        <f t="shared" si="7"/>
        <v>0</v>
      </c>
      <c r="J22" s="21">
        <f t="shared" si="14"/>
        <v>27565.112500771542</v>
      </c>
      <c r="K22" s="21">
        <f t="shared" si="8"/>
        <v>27565.112500771542</v>
      </c>
      <c r="L22" s="21">
        <f>K22/F22</f>
        <v>270936.03997468873</v>
      </c>
      <c r="M22" s="21">
        <f>L22</f>
        <v>270936.03997468873</v>
      </c>
      <c r="N22" s="34">
        <f t="shared" si="10"/>
        <v>9.8289473684210531</v>
      </c>
      <c r="O22" s="4"/>
      <c r="Q22" s="30" t="s">
        <v>69</v>
      </c>
      <c r="R22" s="31">
        <f t="shared" si="1"/>
        <v>27565.112500771542</v>
      </c>
      <c r="S22" s="31">
        <f t="shared" si="2"/>
        <v>270936.03997468873</v>
      </c>
      <c r="T22" s="38">
        <f t="shared" si="3"/>
        <v>9.8289473684210531</v>
      </c>
      <c r="U22" s="44">
        <v>0.64346806172022719</v>
      </c>
      <c r="V22" s="45">
        <f t="shared" si="15"/>
        <v>0.35653193827977281</v>
      </c>
      <c r="W22" s="31">
        <f t="shared" si="11"/>
        <v>174338.68849266696</v>
      </c>
      <c r="X22" s="31">
        <f>W22</f>
        <v>174338.68849266696</v>
      </c>
      <c r="Y22" s="38">
        <f t="shared" si="12"/>
        <v>6.3246137119080235</v>
      </c>
      <c r="Z22" s="37">
        <f t="shared" si="13"/>
        <v>3.5043336565130296</v>
      </c>
    </row>
    <row r="23" spans="1:26" s="2" customFormat="1" ht="13.2" x14ac:dyDescent="0.25">
      <c r="B23" s="2" t="s">
        <v>70</v>
      </c>
      <c r="D23" s="25">
        <f>SUM(D4:D22)</f>
        <v>187054</v>
      </c>
      <c r="E23" s="25">
        <f>SUM(E4:E22)</f>
        <v>1778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1" t="s">
        <v>88</v>
      </c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Q26" s="63" t="s">
        <v>91</v>
      </c>
      <c r="R26" s="64"/>
      <c r="S26" s="64"/>
      <c r="T26" s="64"/>
      <c r="U26" s="64"/>
      <c r="V26" s="64"/>
      <c r="W26" s="64"/>
      <c r="X26" s="64"/>
      <c r="Y26" s="64"/>
      <c r="Z26" s="65"/>
    </row>
    <row r="27" spans="1:26" s="9" customFormat="1" ht="14.25" customHeight="1" x14ac:dyDescent="0.35">
      <c r="A27" s="7"/>
      <c r="B27" s="59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0" t="s">
        <v>14</v>
      </c>
      <c r="S27" s="70"/>
      <c r="T27" s="70"/>
      <c r="U27" s="67" t="s">
        <v>15</v>
      </c>
      <c r="V27" s="71" t="s">
        <v>16</v>
      </c>
      <c r="W27" s="72" t="s">
        <v>17</v>
      </c>
      <c r="X27" s="72" t="s">
        <v>18</v>
      </c>
      <c r="Y27" s="73" t="s">
        <v>19</v>
      </c>
      <c r="Z27" s="73" t="s">
        <v>20</v>
      </c>
    </row>
    <row r="28" spans="1:26" s="10" customFormat="1" ht="32.549999999999997" customHeight="1" thickBot="1" x14ac:dyDescent="0.35">
      <c r="B28" s="60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7"/>
      <c r="V28" s="71"/>
      <c r="W28" s="72"/>
      <c r="X28" s="72"/>
      <c r="Y28" s="73"/>
      <c r="Z28" s="73"/>
    </row>
    <row r="29" spans="1:26" s="2" customFormat="1" x14ac:dyDescent="0.25">
      <c r="A29" s="2">
        <v>1</v>
      </c>
      <c r="B29" s="1">
        <v>0</v>
      </c>
      <c r="C29" s="1">
        <v>1</v>
      </c>
      <c r="D29">
        <v>1206</v>
      </c>
      <c r="E29">
        <v>8</v>
      </c>
      <c r="F29" s="3">
        <f>E29/D29</f>
        <v>6.6334991708126038E-3</v>
      </c>
      <c r="G29" s="2">
        <v>0.3</v>
      </c>
      <c r="H29" s="18">
        <f>C29*F29/(1+(1-G29)*C29*F29)</f>
        <v>6.6028392208649722E-3</v>
      </c>
      <c r="I29" s="18">
        <f>1-H29</f>
        <v>0.99339716077913498</v>
      </c>
      <c r="J29" s="19">
        <v>100000</v>
      </c>
      <c r="K29" s="20">
        <f>J29*H29</f>
        <v>660.28392208649723</v>
      </c>
      <c r="L29" s="20">
        <f>C29*(J30+G29*K29)</f>
        <v>99537.801254539445</v>
      </c>
      <c r="M29" s="5">
        <f t="shared" ref="M29:M45" si="16">L29+M30</f>
        <v>8170484.2844196381</v>
      </c>
      <c r="N29" s="32">
        <f>M29/J29</f>
        <v>81.704842844196378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99537.801254539445</v>
      </c>
      <c r="T29" s="35">
        <f t="shared" ref="T29:T47" si="19">N29</f>
        <v>81.704842844196378</v>
      </c>
      <c r="U29" s="42">
        <v>0.95864674002964168</v>
      </c>
      <c r="V29" s="43">
        <f>1-U29</f>
        <v>4.1353259970358325E-2</v>
      </c>
      <c r="W29" s="29">
        <f>S29*U29</f>
        <v>95421.588682382615</v>
      </c>
      <c r="X29" s="29">
        <f t="shared" ref="X29:X45" si="20">X30+W29</f>
        <v>7174307.4232966676</v>
      </c>
      <c r="Y29" s="40">
        <f>X29/R29</f>
        <v>71.743074232966677</v>
      </c>
      <c r="Z29" s="36">
        <f>T29-Y29</f>
        <v>9.9617686112297008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5713</v>
      </c>
      <c r="E30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99339.716077913501</v>
      </c>
      <c r="K30" s="5">
        <f t="shared" ref="K30:K47" si="24">J30*H30</f>
        <v>0</v>
      </c>
      <c r="L30" s="5">
        <f t="shared" ref="L30:L46" si="25">C30*(J31+G30*K30)</f>
        <v>397358.864311654</v>
      </c>
      <c r="M30" s="5">
        <f t="shared" si="16"/>
        <v>8070946.4831650984</v>
      </c>
      <c r="N30" s="33">
        <f t="shared" ref="N30:N47" si="26">M30/J30</f>
        <v>81.245918569315663</v>
      </c>
      <c r="O30" s="4"/>
      <c r="Q30" s="27" t="s">
        <v>36</v>
      </c>
      <c r="R30" s="29">
        <f t="shared" si="17"/>
        <v>99339.716077913501</v>
      </c>
      <c r="S30" s="29">
        <f t="shared" si="18"/>
        <v>397358.864311654</v>
      </c>
      <c r="T30" s="35">
        <f t="shared" si="19"/>
        <v>81.245918569315663</v>
      </c>
      <c r="U30" s="42">
        <v>0.95864674002964168</v>
      </c>
      <c r="V30" s="43">
        <f>1-U30</f>
        <v>4.1353259970358325E-2</v>
      </c>
      <c r="W30" s="29">
        <f t="shared" ref="W30:W47" si="27">S30*U30</f>
        <v>380926.77989424783</v>
      </c>
      <c r="X30" s="29">
        <f t="shared" si="20"/>
        <v>7078885.8346142853</v>
      </c>
      <c r="Y30" s="35">
        <f t="shared" ref="Y30:Y47" si="28">X30/R30</f>
        <v>71.259372525911175</v>
      </c>
      <c r="Z30" s="36">
        <f t="shared" ref="Z30:Z47" si="29">T30-Y30</f>
        <v>9.9865460434044877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9688</v>
      </c>
      <c r="E31">
        <v>3</v>
      </c>
      <c r="F31" s="3">
        <f t="shared" si="21"/>
        <v>3.0966143682906687E-4</v>
      </c>
      <c r="G31" s="2">
        <v>0.5</v>
      </c>
      <c r="H31" s="3">
        <f t="shared" si="22"/>
        <v>1.5471094837811357E-3</v>
      </c>
      <c r="I31" s="3">
        <f t="shared" si="23"/>
        <v>0.99845289051621888</v>
      </c>
      <c r="J31" s="5">
        <f t="shared" ref="J31:J47" si="30">I30*J30</f>
        <v>99339.716077913501</v>
      </c>
      <c r="K31" s="5">
        <f t="shared" si="24"/>
        <v>153.68941686026534</v>
      </c>
      <c r="L31" s="5">
        <f t="shared" si="25"/>
        <v>496314.35684741684</v>
      </c>
      <c r="M31" s="5">
        <f t="shared" si="16"/>
        <v>7673587.6188534442</v>
      </c>
      <c r="N31" s="33">
        <f t="shared" si="26"/>
        <v>77.245918569315663</v>
      </c>
      <c r="O31" s="4"/>
      <c r="Q31" s="27" t="s">
        <v>38</v>
      </c>
      <c r="R31" s="29">
        <f t="shared" si="17"/>
        <v>99339.716077913501</v>
      </c>
      <c r="S31" s="29">
        <f t="shared" si="18"/>
        <v>496314.35684741684</v>
      </c>
      <c r="T31" s="35">
        <f t="shared" si="19"/>
        <v>77.245918569315663</v>
      </c>
      <c r="U31" s="42">
        <v>0.95864674002964168</v>
      </c>
      <c r="V31" s="43">
        <f>1-U31</f>
        <v>4.1353259970358325E-2</v>
      </c>
      <c r="W31" s="29">
        <f t="shared" si="27"/>
        <v>475790.14022168441</v>
      </c>
      <c r="X31" s="29">
        <f t="shared" si="20"/>
        <v>6697959.0547200376</v>
      </c>
      <c r="Y31" s="35">
        <f t="shared" si="28"/>
        <v>67.424785565792604</v>
      </c>
      <c r="Z31" s="36">
        <f t="shared" si="29"/>
        <v>9.8211330035230588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11451</v>
      </c>
      <c r="E32">
        <v>4</v>
      </c>
      <c r="F32" s="3">
        <f t="shared" si="21"/>
        <v>3.493144703519343E-4</v>
      </c>
      <c r="G32" s="2">
        <v>0.5</v>
      </c>
      <c r="H32" s="3">
        <f t="shared" si="22"/>
        <v>1.7450484250937964E-3</v>
      </c>
      <c r="I32" s="3">
        <f t="shared" si="23"/>
        <v>0.99825495157490618</v>
      </c>
      <c r="J32" s="5">
        <f t="shared" si="30"/>
        <v>99186.026661053242</v>
      </c>
      <c r="K32" s="5">
        <f t="shared" si="24"/>
        <v>173.08441961618226</v>
      </c>
      <c r="L32" s="5">
        <f t="shared" si="25"/>
        <v>495497.42225622578</v>
      </c>
      <c r="M32" s="5">
        <f t="shared" si="16"/>
        <v>7177273.2620060276</v>
      </c>
      <c r="N32" s="33">
        <f t="shared" si="26"/>
        <v>72.361737873952791</v>
      </c>
      <c r="O32" s="4"/>
      <c r="Q32" s="27" t="s">
        <v>40</v>
      </c>
      <c r="R32" s="29">
        <f t="shared" si="17"/>
        <v>99186.026661053242</v>
      </c>
      <c r="S32" s="29">
        <f t="shared" si="18"/>
        <v>495497.42225622578</v>
      </c>
      <c r="T32" s="35">
        <f t="shared" si="19"/>
        <v>72.361737873952791</v>
      </c>
      <c r="U32" s="42">
        <v>0.95864674002964168</v>
      </c>
      <c r="V32" s="43">
        <f>1-U32</f>
        <v>4.1353259970358325E-2</v>
      </c>
      <c r="W32" s="29">
        <f t="shared" si="27"/>
        <v>475006.98853902164</v>
      </c>
      <c r="X32" s="29">
        <f t="shared" si="20"/>
        <v>6222168.9144983534</v>
      </c>
      <c r="Y32" s="35">
        <f t="shared" si="28"/>
        <v>62.732313451382296</v>
      </c>
      <c r="Z32" s="36">
        <f t="shared" si="29"/>
        <v>9.6294244225704944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11967</v>
      </c>
      <c r="E33">
        <v>6</v>
      </c>
      <c r="F33" s="3">
        <f t="shared" si="21"/>
        <v>5.0137879167711202E-4</v>
      </c>
      <c r="G33" s="2">
        <v>0.5</v>
      </c>
      <c r="H33" s="3">
        <f t="shared" si="22"/>
        <v>2.5037556334501754E-3</v>
      </c>
      <c r="I33" s="3">
        <f t="shared" si="23"/>
        <v>0.99749624436654982</v>
      </c>
      <c r="J33" s="5">
        <f t="shared" si="30"/>
        <v>99012.942241437064</v>
      </c>
      <c r="K33" s="5">
        <f t="shared" si="24"/>
        <v>247.90421192147488</v>
      </c>
      <c r="L33" s="5">
        <f t="shared" si="25"/>
        <v>494444.95067738165</v>
      </c>
      <c r="M33" s="5">
        <f t="shared" si="16"/>
        <v>6681775.8397498019</v>
      </c>
      <c r="N33" s="33">
        <f t="shared" si="26"/>
        <v>67.483863104044474</v>
      </c>
      <c r="O33" s="4"/>
      <c r="Q33" s="27" t="s">
        <v>42</v>
      </c>
      <c r="R33" s="29">
        <f t="shared" si="17"/>
        <v>99012.942241437064</v>
      </c>
      <c r="S33" s="29">
        <f t="shared" si="18"/>
        <v>494444.95067738165</v>
      </c>
      <c r="T33" s="35">
        <f t="shared" si="19"/>
        <v>67.483863104044474</v>
      </c>
      <c r="U33" s="42">
        <v>0.95864674002964168</v>
      </c>
      <c r="V33" s="43">
        <f>1-U33</f>
        <v>4.1353259970358325E-2</v>
      </c>
      <c r="W33" s="29">
        <f t="shared" si="27"/>
        <v>473998.04009098891</v>
      </c>
      <c r="X33" s="29">
        <f t="shared" si="20"/>
        <v>5747161.9259593319</v>
      </c>
      <c r="Y33" s="35">
        <f t="shared" si="28"/>
        <v>58.044552518651813</v>
      </c>
      <c r="Z33" s="36">
        <f t="shared" si="29"/>
        <v>9.4393105853926613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12306</v>
      </c>
      <c r="E34">
        <v>6</v>
      </c>
      <c r="F34" s="3">
        <f t="shared" si="21"/>
        <v>4.8756704046806434E-4</v>
      </c>
      <c r="G34" s="2">
        <v>0.5</v>
      </c>
      <c r="H34" s="3">
        <f t="shared" si="22"/>
        <v>2.4348672997321647E-3</v>
      </c>
      <c r="I34" s="3">
        <f t="shared" si="23"/>
        <v>0.99756513270026781</v>
      </c>
      <c r="J34" s="5">
        <f t="shared" si="30"/>
        <v>98765.038029515592</v>
      </c>
      <c r="K34" s="5">
        <f t="shared" si="24"/>
        <v>240.47976145487118</v>
      </c>
      <c r="L34" s="5">
        <f t="shared" si="25"/>
        <v>493223.99074394075</v>
      </c>
      <c r="M34" s="5">
        <f t="shared" si="16"/>
        <v>6187330.8890724201</v>
      </c>
      <c r="N34" s="33">
        <f t="shared" si="26"/>
        <v>62.646975210229328</v>
      </c>
      <c r="O34" s="4"/>
      <c r="Q34" s="27" t="s">
        <v>44</v>
      </c>
      <c r="R34" s="29">
        <f t="shared" si="17"/>
        <v>98765.038029515592</v>
      </c>
      <c r="S34" s="29">
        <f t="shared" si="18"/>
        <v>493223.99074394075</v>
      </c>
      <c r="T34" s="35">
        <f t="shared" si="19"/>
        <v>62.646975210229328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478022.93450900313</v>
      </c>
      <c r="X34" s="29">
        <f t="shared" si="20"/>
        <v>5273163.8858683426</v>
      </c>
      <c r="Y34" s="35">
        <f t="shared" si="28"/>
        <v>53.390997371888581</v>
      </c>
      <c r="Z34" s="36">
        <f t="shared" si="29"/>
        <v>9.2559778383407476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14377</v>
      </c>
      <c r="E35">
        <v>5</v>
      </c>
      <c r="F35" s="3">
        <f t="shared" si="21"/>
        <v>3.4777770049384431E-4</v>
      </c>
      <c r="G35" s="2">
        <v>0.5</v>
      </c>
      <c r="H35" s="3">
        <f t="shared" si="22"/>
        <v>1.7373779491990685E-3</v>
      </c>
      <c r="I35" s="3">
        <f t="shared" si="23"/>
        <v>0.99826262205080096</v>
      </c>
      <c r="J35" s="5">
        <f t="shared" si="30"/>
        <v>98524.558268060719</v>
      </c>
      <c r="K35" s="5">
        <f t="shared" si="24"/>
        <v>171.17439498950748</v>
      </c>
      <c r="L35" s="5">
        <f t="shared" si="25"/>
        <v>492194.85535282985</v>
      </c>
      <c r="M35" s="5">
        <f t="shared" si="16"/>
        <v>5694106.8983284794</v>
      </c>
      <c r="N35" s="33">
        <f t="shared" si="26"/>
        <v>57.793782569785662</v>
      </c>
      <c r="O35" s="4"/>
      <c r="Q35" s="27" t="s">
        <v>46</v>
      </c>
      <c r="R35" s="29">
        <f t="shared" si="17"/>
        <v>98524.558268060719</v>
      </c>
      <c r="S35" s="29">
        <f t="shared" si="18"/>
        <v>492194.85535282985</v>
      </c>
      <c r="T35" s="35">
        <f t="shared" si="19"/>
        <v>57.793782569785662</v>
      </c>
      <c r="U35" s="42">
        <v>0.96192878092594225</v>
      </c>
      <c r="V35" s="43">
        <f t="shared" si="31"/>
        <v>3.8071219074057749E-2</v>
      </c>
      <c r="W35" s="29">
        <f t="shared" si="27"/>
        <v>473456.39718756807</v>
      </c>
      <c r="X35" s="29">
        <f t="shared" si="20"/>
        <v>4795140.9513593391</v>
      </c>
      <c r="Y35" s="35">
        <f t="shared" si="28"/>
        <v>48.669499621738552</v>
      </c>
      <c r="Z35" s="36">
        <f t="shared" si="29"/>
        <v>9.1242829480471102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14258</v>
      </c>
      <c r="E36">
        <v>12</v>
      </c>
      <c r="F36" s="3">
        <f t="shared" si="21"/>
        <v>8.4163276756908407E-4</v>
      </c>
      <c r="G36" s="2">
        <v>0.5</v>
      </c>
      <c r="H36" s="3">
        <f t="shared" si="22"/>
        <v>4.1993281075028005E-3</v>
      </c>
      <c r="I36" s="3">
        <f t="shared" si="23"/>
        <v>0.99580067189249721</v>
      </c>
      <c r="J36" s="5">
        <f t="shared" si="30"/>
        <v>98353.383873071216</v>
      </c>
      <c r="K36" s="5">
        <f t="shared" si="24"/>
        <v>413.01812936620058</v>
      </c>
      <c r="L36" s="5">
        <f t="shared" si="25"/>
        <v>490734.37404194055</v>
      </c>
      <c r="M36" s="5">
        <f t="shared" si="16"/>
        <v>5201912.0429756492</v>
      </c>
      <c r="N36" s="33">
        <f t="shared" si="26"/>
        <v>52.890015962124032</v>
      </c>
      <c r="O36" s="4"/>
      <c r="Q36" s="27" t="s">
        <v>48</v>
      </c>
      <c r="R36" s="29">
        <f t="shared" si="17"/>
        <v>98353.383873071216</v>
      </c>
      <c r="S36" s="29">
        <f t="shared" si="18"/>
        <v>490734.37404194055</v>
      </c>
      <c r="T36" s="35">
        <f t="shared" si="19"/>
        <v>52.890015962124032</v>
      </c>
      <c r="U36" s="42">
        <v>0.95558309086652893</v>
      </c>
      <c r="V36" s="43">
        <f t="shared" si="31"/>
        <v>4.4416909133471072E-2</v>
      </c>
      <c r="W36" s="29">
        <f t="shared" si="27"/>
        <v>468937.46994144889</v>
      </c>
      <c r="X36" s="29">
        <f t="shared" si="20"/>
        <v>4321684.5541717708</v>
      </c>
      <c r="Y36" s="35">
        <f t="shared" si="28"/>
        <v>43.940374840067214</v>
      </c>
      <c r="Z36" s="36">
        <f t="shared" si="29"/>
        <v>8.9496411220568177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14105</v>
      </c>
      <c r="E37">
        <v>13</v>
      </c>
      <c r="F37" s="3">
        <f t="shared" si="21"/>
        <v>9.2165898617511521E-4</v>
      </c>
      <c r="G37" s="2">
        <v>0.5</v>
      </c>
      <c r="H37" s="3">
        <f t="shared" si="22"/>
        <v>4.5977011494252873E-3</v>
      </c>
      <c r="I37" s="3">
        <f t="shared" si="23"/>
        <v>0.99540229885057474</v>
      </c>
      <c r="J37" s="5">
        <f t="shared" si="30"/>
        <v>97940.365743705013</v>
      </c>
      <c r="K37" s="5">
        <f t="shared" si="24"/>
        <v>450.30053215496559</v>
      </c>
      <c r="L37" s="5">
        <f t="shared" si="25"/>
        <v>488576.0773881377</v>
      </c>
      <c r="M37" s="5">
        <f t="shared" si="16"/>
        <v>4711177.6689337082</v>
      </c>
      <c r="N37" s="33">
        <f t="shared" si="26"/>
        <v>48.102512515239539</v>
      </c>
      <c r="O37" s="4"/>
      <c r="Q37" s="27" t="s">
        <v>50</v>
      </c>
      <c r="R37" s="29">
        <f t="shared" si="17"/>
        <v>97940.365743705013</v>
      </c>
      <c r="S37" s="29">
        <f t="shared" si="18"/>
        <v>488576.0773881377</v>
      </c>
      <c r="T37" s="35">
        <f t="shared" si="19"/>
        <v>48.102512515239539</v>
      </c>
      <c r="U37" s="42">
        <v>0.95343645724036619</v>
      </c>
      <c r="V37" s="43">
        <f t="shared" si="31"/>
        <v>4.6563542759633814E-2</v>
      </c>
      <c r="W37" s="29">
        <f t="shared" si="27"/>
        <v>465826.24431734101</v>
      </c>
      <c r="X37" s="29">
        <f t="shared" si="20"/>
        <v>3852747.0842303215</v>
      </c>
      <c r="Y37" s="35">
        <f t="shared" si="28"/>
        <v>39.33768324198801</v>
      </c>
      <c r="Z37" s="36">
        <f t="shared" si="29"/>
        <v>8.7648292732515287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15979</v>
      </c>
      <c r="E38">
        <v>26</v>
      </c>
      <c r="F38" s="3">
        <f t="shared" si="21"/>
        <v>1.6271356154953377E-3</v>
      </c>
      <c r="G38" s="2">
        <v>0.5</v>
      </c>
      <c r="H38" s="3">
        <f t="shared" si="22"/>
        <v>8.1027175268012976E-3</v>
      </c>
      <c r="I38" s="3">
        <f t="shared" si="23"/>
        <v>0.99189728247319875</v>
      </c>
      <c r="J38" s="5">
        <f t="shared" si="30"/>
        <v>97490.065211550056</v>
      </c>
      <c r="K38" s="5">
        <f t="shared" si="24"/>
        <v>789.93446007862815</v>
      </c>
      <c r="L38" s="5">
        <f t="shared" si="25"/>
        <v>485475.48990755371</v>
      </c>
      <c r="M38" s="5">
        <f t="shared" si="16"/>
        <v>4222601.5915455706</v>
      </c>
      <c r="N38" s="33">
        <f t="shared" si="26"/>
        <v>43.313147676972747</v>
      </c>
      <c r="O38" s="4"/>
      <c r="Q38" s="27" t="s">
        <v>52</v>
      </c>
      <c r="R38" s="29">
        <f t="shared" si="17"/>
        <v>97490.065211550056</v>
      </c>
      <c r="S38" s="29">
        <f t="shared" si="18"/>
        <v>485475.48990755371</v>
      </c>
      <c r="T38" s="35">
        <f t="shared" si="19"/>
        <v>43.313147676972747</v>
      </c>
      <c r="U38" s="42">
        <v>0.93748024841036759</v>
      </c>
      <c r="V38" s="43">
        <f t="shared" si="31"/>
        <v>6.2519751589632411E-2</v>
      </c>
      <c r="W38" s="29">
        <f t="shared" si="27"/>
        <v>455123.68287567835</v>
      </c>
      <c r="X38" s="29">
        <f t="shared" si="20"/>
        <v>3386920.8399129803</v>
      </c>
      <c r="Y38" s="35">
        <f t="shared" si="28"/>
        <v>34.741189602894202</v>
      </c>
      <c r="Z38" s="36">
        <f t="shared" si="29"/>
        <v>8.5719580740785446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17111</v>
      </c>
      <c r="E39">
        <v>34</v>
      </c>
      <c r="F39" s="3">
        <f t="shared" si="21"/>
        <v>1.9870258897785051E-3</v>
      </c>
      <c r="G39" s="2">
        <v>0.5</v>
      </c>
      <c r="H39" s="3">
        <f t="shared" si="22"/>
        <v>9.8860200046522444E-3</v>
      </c>
      <c r="I39" s="3">
        <f t="shared" si="23"/>
        <v>0.99011397999534778</v>
      </c>
      <c r="J39" s="5">
        <f t="shared" si="30"/>
        <v>96700.130751471428</v>
      </c>
      <c r="K39" s="5">
        <f t="shared" si="24"/>
        <v>955.97942706153424</v>
      </c>
      <c r="L39" s="5">
        <f t="shared" si="25"/>
        <v>481110.70518970327</v>
      </c>
      <c r="M39" s="5">
        <f t="shared" si="16"/>
        <v>3737126.1016380172</v>
      </c>
      <c r="N39" s="33">
        <f t="shared" si="26"/>
        <v>38.646546520632825</v>
      </c>
      <c r="O39" s="4"/>
      <c r="Q39" s="27" t="s">
        <v>54</v>
      </c>
      <c r="R39" s="29">
        <f t="shared" si="17"/>
        <v>96700.130751471428</v>
      </c>
      <c r="S39" s="29">
        <f t="shared" si="18"/>
        <v>481110.70518970327</v>
      </c>
      <c r="T39" s="35">
        <f t="shared" si="19"/>
        <v>38.646546520632825</v>
      </c>
      <c r="U39" s="42">
        <v>0.91788799906018037</v>
      </c>
      <c r="V39" s="43">
        <f t="shared" si="31"/>
        <v>8.2112000939819629E-2</v>
      </c>
      <c r="W39" s="29">
        <f t="shared" si="27"/>
        <v>441605.74251300906</v>
      </c>
      <c r="X39" s="29">
        <f t="shared" si="20"/>
        <v>2931797.1570373019</v>
      </c>
      <c r="Y39" s="35">
        <f t="shared" si="28"/>
        <v>30.318440463873834</v>
      </c>
      <c r="Z39" s="36">
        <f t="shared" si="29"/>
        <v>8.3281060567589904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17499</v>
      </c>
      <c r="E40">
        <v>55</v>
      </c>
      <c r="F40" s="3">
        <f t="shared" si="21"/>
        <v>3.1430367449568545E-3</v>
      </c>
      <c r="G40" s="2">
        <v>0.5</v>
      </c>
      <c r="H40" s="3">
        <f t="shared" si="22"/>
        <v>1.5592662943327755E-2</v>
      </c>
      <c r="I40" s="3">
        <f t="shared" si="23"/>
        <v>0.98440733705667227</v>
      </c>
      <c r="J40" s="5">
        <f t="shared" si="30"/>
        <v>95744.15132440989</v>
      </c>
      <c r="K40" s="5">
        <f t="shared" si="24"/>
        <v>1492.906280396491</v>
      </c>
      <c r="L40" s="5">
        <f t="shared" si="25"/>
        <v>474988.49092105817</v>
      </c>
      <c r="M40" s="5">
        <f t="shared" si="16"/>
        <v>3256015.3964483137</v>
      </c>
      <c r="N40" s="33">
        <f t="shared" si="26"/>
        <v>34.007460000516978</v>
      </c>
      <c r="O40" s="4"/>
      <c r="Q40" s="27" t="s">
        <v>56</v>
      </c>
      <c r="R40" s="29">
        <f t="shared" si="17"/>
        <v>95744.15132440989</v>
      </c>
      <c r="S40" s="29">
        <f t="shared" si="18"/>
        <v>474988.49092105817</v>
      </c>
      <c r="T40" s="35">
        <f t="shared" si="19"/>
        <v>34.007460000516978</v>
      </c>
      <c r="U40" s="42">
        <v>0.89571782863194893</v>
      </c>
      <c r="V40" s="43">
        <f t="shared" si="31"/>
        <v>0.10428217136805107</v>
      </c>
      <c r="W40" s="29">
        <f t="shared" si="27"/>
        <v>425455.65971297643</v>
      </c>
      <c r="X40" s="29">
        <f t="shared" si="20"/>
        <v>2490191.414524293</v>
      </c>
      <c r="Y40" s="35">
        <f t="shared" si="28"/>
        <v>26.00880972965939</v>
      </c>
      <c r="Z40" s="36">
        <f t="shared" si="29"/>
        <v>7.9986502708575884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16269</v>
      </c>
      <c r="E41">
        <v>80</v>
      </c>
      <c r="F41" s="3">
        <f t="shared" si="21"/>
        <v>4.9173274325404141E-3</v>
      </c>
      <c r="G41" s="2">
        <v>0.5</v>
      </c>
      <c r="H41" s="3">
        <f t="shared" si="22"/>
        <v>2.4288056348290728E-2</v>
      </c>
      <c r="I41" s="3">
        <f t="shared" si="23"/>
        <v>0.97571194365170932</v>
      </c>
      <c r="J41" s="5">
        <f t="shared" si="30"/>
        <v>94251.245044013398</v>
      </c>
      <c r="K41" s="5">
        <f t="shared" si="24"/>
        <v>2289.1795505255545</v>
      </c>
      <c r="L41" s="5">
        <f t="shared" si="25"/>
        <v>465533.27634375315</v>
      </c>
      <c r="M41" s="5">
        <f t="shared" si="16"/>
        <v>2781026.9055272555</v>
      </c>
      <c r="N41" s="33">
        <f t="shared" si="26"/>
        <v>29.50652698782465</v>
      </c>
      <c r="O41" s="4"/>
      <c r="Q41" s="27" t="s">
        <v>58</v>
      </c>
      <c r="R41" s="29">
        <f t="shared" si="17"/>
        <v>94251.245044013398</v>
      </c>
      <c r="S41" s="29">
        <f t="shared" si="18"/>
        <v>465533.27634375315</v>
      </c>
      <c r="T41" s="35">
        <f t="shared" si="19"/>
        <v>29.50652698782465</v>
      </c>
      <c r="U41" s="42">
        <v>0.86473435856680392</v>
      </c>
      <c r="V41" s="43">
        <f t="shared" si="31"/>
        <v>0.13526564143319608</v>
      </c>
      <c r="W41" s="29">
        <f t="shared" si="27"/>
        <v>402562.61911061808</v>
      </c>
      <c r="X41" s="29">
        <f t="shared" si="20"/>
        <v>2064735.7548113165</v>
      </c>
      <c r="Y41" s="35">
        <f t="shared" si="28"/>
        <v>21.906721272988246</v>
      </c>
      <c r="Z41" s="36">
        <f t="shared" si="29"/>
        <v>7.5998057148364033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13507</v>
      </c>
      <c r="E42">
        <v>89</v>
      </c>
      <c r="F42" s="3">
        <f t="shared" si="21"/>
        <v>6.5891759828237209E-3</v>
      </c>
      <c r="G42" s="2">
        <v>0.5</v>
      </c>
      <c r="H42" s="3">
        <f t="shared" si="22"/>
        <v>3.2411959648931135E-2</v>
      </c>
      <c r="I42" s="3">
        <f t="shared" si="23"/>
        <v>0.96758804035106882</v>
      </c>
      <c r="J42" s="5">
        <f t="shared" si="30"/>
        <v>91962.065493487855</v>
      </c>
      <c r="K42" s="5">
        <f t="shared" si="24"/>
        <v>2980.6707560072905</v>
      </c>
      <c r="L42" s="5">
        <f t="shared" si="25"/>
        <v>452358.65057742101</v>
      </c>
      <c r="M42" s="5">
        <f t="shared" si="16"/>
        <v>2315493.6291835024</v>
      </c>
      <c r="N42" s="33">
        <f t="shared" si="26"/>
        <v>25.178791023864839</v>
      </c>
      <c r="O42" s="4"/>
      <c r="Q42" s="27" t="s">
        <v>60</v>
      </c>
      <c r="R42" s="29">
        <f t="shared" si="17"/>
        <v>91962.065493487855</v>
      </c>
      <c r="S42" s="29">
        <f t="shared" si="18"/>
        <v>452358.65057742101</v>
      </c>
      <c r="T42" s="35">
        <f t="shared" si="19"/>
        <v>25.178791023864839</v>
      </c>
      <c r="U42" s="42">
        <v>0.81758889711164551</v>
      </c>
      <c r="V42" s="43">
        <f t="shared" si="31"/>
        <v>0.18241110288835449</v>
      </c>
      <c r="W42" s="29">
        <f t="shared" si="27"/>
        <v>369843.41022450587</v>
      </c>
      <c r="X42" s="29">
        <f t="shared" si="20"/>
        <v>1662173.1357006985</v>
      </c>
      <c r="Y42" s="35">
        <f t="shared" si="28"/>
        <v>18.074552009908938</v>
      </c>
      <c r="Z42" s="36">
        <f t="shared" si="29"/>
        <v>7.1042390139559011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10821</v>
      </c>
      <c r="E43">
        <v>140</v>
      </c>
      <c r="F43" s="3">
        <f t="shared" si="21"/>
        <v>1.2937806117734036E-2</v>
      </c>
      <c r="G43" s="2">
        <v>0.5</v>
      </c>
      <c r="H43" s="3">
        <f t="shared" si="22"/>
        <v>6.2662250469966874E-2</v>
      </c>
      <c r="I43" s="3">
        <f t="shared" si="23"/>
        <v>0.93733774953003313</v>
      </c>
      <c r="J43" s="5">
        <f t="shared" si="30"/>
        <v>88981.394737480558</v>
      </c>
      <c r="K43" s="5">
        <f t="shared" si="24"/>
        <v>5575.7744442069989</v>
      </c>
      <c r="L43" s="5">
        <f t="shared" si="25"/>
        <v>430967.53757688531</v>
      </c>
      <c r="M43" s="5">
        <f t="shared" si="16"/>
        <v>1863134.9786060816</v>
      </c>
      <c r="N43" s="33">
        <f t="shared" si="26"/>
        <v>20.938478027938753</v>
      </c>
      <c r="O43" s="4"/>
      <c r="Q43" s="27" t="s">
        <v>62</v>
      </c>
      <c r="R43" s="29">
        <f t="shared" si="17"/>
        <v>88981.394737480558</v>
      </c>
      <c r="S43" s="29">
        <f t="shared" si="18"/>
        <v>430967.53757688531</v>
      </c>
      <c r="T43" s="35">
        <f t="shared" si="19"/>
        <v>20.938478027938753</v>
      </c>
      <c r="U43" s="42">
        <v>0.77888026534586052</v>
      </c>
      <c r="V43" s="43">
        <f t="shared" si="31"/>
        <v>0.22111973465413948</v>
      </c>
      <c r="W43" s="29">
        <f t="shared" si="27"/>
        <v>335672.11002333654</v>
      </c>
      <c r="X43" s="29">
        <f t="shared" si="20"/>
        <v>1292329.7254761925</v>
      </c>
      <c r="Y43" s="35">
        <f t="shared" si="28"/>
        <v>14.523594840122685</v>
      </c>
      <c r="Z43" s="36">
        <f t="shared" si="29"/>
        <v>6.4148831878160681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7895</v>
      </c>
      <c r="E44">
        <v>139</v>
      </c>
      <c r="F44" s="3">
        <f t="shared" si="21"/>
        <v>1.760607979734009E-2</v>
      </c>
      <c r="G44" s="2">
        <v>0.5</v>
      </c>
      <c r="H44" s="3">
        <f t="shared" si="22"/>
        <v>8.4319077949651211E-2</v>
      </c>
      <c r="I44" s="3">
        <f t="shared" si="23"/>
        <v>0.91568092205034879</v>
      </c>
      <c r="J44" s="5">
        <f t="shared" si="30"/>
        <v>83405.620293273561</v>
      </c>
      <c r="K44" s="5">
        <f t="shared" si="24"/>
        <v>7032.684998947544</v>
      </c>
      <c r="L44" s="5">
        <f t="shared" si="25"/>
        <v>399446.38896899892</v>
      </c>
      <c r="M44" s="5">
        <f t="shared" si="16"/>
        <v>1432167.4410291961</v>
      </c>
      <c r="N44" s="33">
        <f t="shared" si="26"/>
        <v>17.17111432051416</v>
      </c>
      <c r="O44" s="4"/>
      <c r="Q44" s="27" t="s">
        <v>64</v>
      </c>
      <c r="R44" s="29">
        <f t="shared" si="17"/>
        <v>83405.620293273561</v>
      </c>
      <c r="S44" s="29">
        <f t="shared" si="18"/>
        <v>399446.38896899892</v>
      </c>
      <c r="T44" s="35">
        <f t="shared" si="19"/>
        <v>17.17111432051416</v>
      </c>
      <c r="U44" s="42">
        <v>0.71980976748499381</v>
      </c>
      <c r="V44" s="43">
        <f t="shared" si="31"/>
        <v>0.28019023251500619</v>
      </c>
      <c r="W44" s="29">
        <f t="shared" si="27"/>
        <v>287525.41236649553</v>
      </c>
      <c r="X44" s="29">
        <f t="shared" si="20"/>
        <v>956657.61545285606</v>
      </c>
      <c r="Y44" s="35">
        <f t="shared" si="28"/>
        <v>11.469941858702391</v>
      </c>
      <c r="Z44" s="36">
        <f t="shared" si="29"/>
        <v>5.701172461811769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5212</v>
      </c>
      <c r="E45">
        <v>169</v>
      </c>
      <c r="F45" s="3">
        <f t="shared" si="21"/>
        <v>3.242517267843438E-2</v>
      </c>
      <c r="G45" s="2">
        <v>0.5</v>
      </c>
      <c r="H45" s="3">
        <f t="shared" si="22"/>
        <v>0.14996894134350872</v>
      </c>
      <c r="I45" s="3">
        <f t="shared" si="23"/>
        <v>0.85003105865649131</v>
      </c>
      <c r="J45" s="5">
        <f t="shared" si="30"/>
        <v>76372.935294326016</v>
      </c>
      <c r="K45" s="5">
        <f t="shared" si="24"/>
        <v>11453.568253386366</v>
      </c>
      <c r="L45" s="5">
        <f t="shared" si="25"/>
        <v>353230.75583816419</v>
      </c>
      <c r="M45" s="5">
        <f t="shared" si="16"/>
        <v>1032721.0520601973</v>
      </c>
      <c r="N45" s="33">
        <f t="shared" si="26"/>
        <v>13.522081455692346</v>
      </c>
      <c r="O45" s="4"/>
      <c r="Q45" s="27" t="s">
        <v>66</v>
      </c>
      <c r="R45" s="29">
        <f t="shared" si="17"/>
        <v>76372.935294326016</v>
      </c>
      <c r="S45" s="29">
        <f t="shared" si="18"/>
        <v>353230.75583816419</v>
      </c>
      <c r="T45" s="35">
        <f t="shared" si="19"/>
        <v>13.522081455692346</v>
      </c>
      <c r="U45" s="42">
        <v>0.68480776711742686</v>
      </c>
      <c r="V45" s="43">
        <f t="shared" si="31"/>
        <v>0.31519223288257314</v>
      </c>
      <c r="W45" s="29">
        <f t="shared" si="27"/>
        <v>241895.1651827342</v>
      </c>
      <c r="X45" s="29">
        <f t="shared" si="20"/>
        <v>669132.20308636059</v>
      </c>
      <c r="Y45" s="35">
        <f t="shared" si="28"/>
        <v>8.7613786285371766</v>
      </c>
      <c r="Z45" s="36">
        <f t="shared" si="29"/>
        <v>4.7607028271551695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2769</v>
      </c>
      <c r="E46">
        <v>190</v>
      </c>
      <c r="F46" s="3">
        <f t="shared" si="21"/>
        <v>6.8616829180209463E-2</v>
      </c>
      <c r="G46" s="2">
        <v>0.5</v>
      </c>
      <c r="H46" s="3">
        <f t="shared" si="22"/>
        <v>0.29284833538840938</v>
      </c>
      <c r="I46" s="3">
        <f t="shared" si="23"/>
        <v>0.70715166461159062</v>
      </c>
      <c r="J46" s="5">
        <f t="shared" si="30"/>
        <v>64919.367040939651</v>
      </c>
      <c r="K46" s="5">
        <f t="shared" si="24"/>
        <v>19011.528572408344</v>
      </c>
      <c r="L46" s="5">
        <f t="shared" si="25"/>
        <v>277068.0137736774</v>
      </c>
      <c r="M46" s="5">
        <f>L46+M47</f>
        <v>679490.29622203321</v>
      </c>
      <c r="N46" s="33">
        <f t="shared" si="26"/>
        <v>10.466680856477405</v>
      </c>
      <c r="O46" s="4"/>
      <c r="Q46" s="27" t="s">
        <v>68</v>
      </c>
      <c r="R46" s="29">
        <f t="shared" si="17"/>
        <v>64919.367040939651</v>
      </c>
      <c r="S46" s="29">
        <f t="shared" si="18"/>
        <v>277068.0137736774</v>
      </c>
      <c r="T46" s="35">
        <f t="shared" si="19"/>
        <v>10.466680856477405</v>
      </c>
      <c r="U46" s="42">
        <v>0.65629805890441617</v>
      </c>
      <c r="V46" s="43">
        <f t="shared" si="31"/>
        <v>0.34370194109558383</v>
      </c>
      <c r="W46" s="29">
        <f t="shared" si="27"/>
        <v>181839.19962416653</v>
      </c>
      <c r="X46" s="29">
        <f>X47+W46</f>
        <v>427237.03790362645</v>
      </c>
      <c r="Y46" s="35">
        <f t="shared" si="28"/>
        <v>6.5810413344634267</v>
      </c>
      <c r="Z46" s="36">
        <f t="shared" si="29"/>
        <v>3.8856395220139781</v>
      </c>
    </row>
    <row r="47" spans="1:26" s="2" customFormat="1" x14ac:dyDescent="0.25">
      <c r="A47" s="12">
        <v>19</v>
      </c>
      <c r="B47" s="13" t="s">
        <v>69</v>
      </c>
      <c r="C47" s="12"/>
      <c r="D47">
        <v>2209</v>
      </c>
      <c r="E47">
        <v>252</v>
      </c>
      <c r="F47" s="17">
        <f t="shared" si="21"/>
        <v>0.11407876867360797</v>
      </c>
      <c r="G47" s="12"/>
      <c r="H47" s="17">
        <v>1</v>
      </c>
      <c r="I47" s="17">
        <f t="shared" si="23"/>
        <v>0</v>
      </c>
      <c r="J47" s="21">
        <f t="shared" si="30"/>
        <v>45907.838468531307</v>
      </c>
      <c r="K47" s="21">
        <f t="shared" si="24"/>
        <v>45907.838468531307</v>
      </c>
      <c r="L47" s="21">
        <f>K47/F47</f>
        <v>402422.28244835575</v>
      </c>
      <c r="M47" s="21">
        <f>L47</f>
        <v>402422.28244835575</v>
      </c>
      <c r="N47" s="34">
        <f t="shared" si="26"/>
        <v>8.7658730158730158</v>
      </c>
      <c r="O47" s="4"/>
      <c r="Q47" s="30" t="s">
        <v>69</v>
      </c>
      <c r="R47" s="31">
        <f t="shared" si="17"/>
        <v>45907.838468531307</v>
      </c>
      <c r="S47" s="31">
        <f t="shared" si="18"/>
        <v>402422.28244835575</v>
      </c>
      <c r="T47" s="38">
        <f t="shared" si="19"/>
        <v>8.7658730158730158</v>
      </c>
      <c r="U47" s="44">
        <v>0.6098018151143324</v>
      </c>
      <c r="V47" s="45">
        <f t="shared" si="31"/>
        <v>0.3901981848856676</v>
      </c>
      <c r="W47" s="31">
        <f t="shared" si="27"/>
        <v>245397.83827945989</v>
      </c>
      <c r="X47" s="31">
        <f>W47</f>
        <v>245397.83827945989</v>
      </c>
      <c r="Y47" s="38">
        <f t="shared" si="28"/>
        <v>5.3454452761411115</v>
      </c>
      <c r="Z47" s="37">
        <f t="shared" si="29"/>
        <v>3.4204277397319043</v>
      </c>
    </row>
    <row r="48" spans="1:26" s="2" customFormat="1" ht="13.2" x14ac:dyDescent="0.25">
      <c r="B48" s="2" t="s">
        <v>70</v>
      </c>
      <c r="D48" s="25">
        <f>SUM(D29:D47)</f>
        <v>204342</v>
      </c>
      <c r="E48" s="25">
        <f>SUM(E29:E47)</f>
        <v>1231</v>
      </c>
    </row>
    <row r="51" spans="1:26" s="2" customFormat="1" ht="18" thickBot="1" x14ac:dyDescent="0.35">
      <c r="B51" s="62" t="s">
        <v>89</v>
      </c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Q51" s="63" t="s">
        <v>92</v>
      </c>
      <c r="R51" s="64"/>
      <c r="S51" s="64"/>
      <c r="T51" s="64"/>
      <c r="U51" s="64"/>
      <c r="V51" s="64"/>
      <c r="W51" s="64"/>
      <c r="X51" s="64"/>
      <c r="Y51" s="64"/>
      <c r="Z51" s="65"/>
    </row>
    <row r="52" spans="1:26" s="9" customFormat="1" ht="14.25" customHeight="1" x14ac:dyDescent="0.35">
      <c r="A52" s="7"/>
      <c r="B52" s="59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0" t="s">
        <v>14</v>
      </c>
      <c r="S52" s="70"/>
      <c r="T52" s="70"/>
      <c r="U52" s="67" t="s">
        <v>15</v>
      </c>
      <c r="V52" s="71" t="s">
        <v>16</v>
      </c>
      <c r="W52" s="72" t="s">
        <v>17</v>
      </c>
      <c r="X52" s="72" t="s">
        <v>18</v>
      </c>
      <c r="Y52" s="73" t="s">
        <v>19</v>
      </c>
      <c r="Z52" s="73" t="s">
        <v>20</v>
      </c>
    </row>
    <row r="53" spans="1:26" s="10" customFormat="1" ht="35.549999999999997" customHeight="1" thickBot="1" x14ac:dyDescent="0.35">
      <c r="B53" s="60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7"/>
      <c r="V53" s="71"/>
      <c r="W53" s="72"/>
      <c r="X53" s="72"/>
      <c r="Y53" s="73"/>
      <c r="Z53" s="73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v>2558</v>
      </c>
      <c r="E54" s="49">
        <v>14</v>
      </c>
      <c r="F54" s="3">
        <f>E54/D54</f>
        <v>5.4730258014073496E-3</v>
      </c>
      <c r="G54" s="2">
        <v>0.3</v>
      </c>
      <c r="H54" s="18">
        <f>C54*F54/(1+(1-G54)*C54*F54)</f>
        <v>5.4521380169795155E-3</v>
      </c>
      <c r="I54" s="18">
        <f>1-H54</f>
        <v>0.99454786198302048</v>
      </c>
      <c r="J54" s="19">
        <v>100000</v>
      </c>
      <c r="K54" s="20">
        <f>J54*H54</f>
        <v>545.21380169795157</v>
      </c>
      <c r="L54" s="20">
        <f>C54*(J55+G54*K54)</f>
        <v>99618.350338811433</v>
      </c>
      <c r="M54" s="5">
        <f t="shared" ref="M54:M70" si="32">L54+M55</f>
        <v>7762282.3445844296</v>
      </c>
      <c r="N54" s="32">
        <f>M54/J54</f>
        <v>77.62282344584429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99618.350338811433</v>
      </c>
      <c r="T54" s="35">
        <f t="shared" ref="T54:T72" si="35">N54</f>
        <v>77.62282344584429</v>
      </c>
      <c r="U54" s="42">
        <v>0.96170886472285344</v>
      </c>
      <c r="V54" s="43">
        <f>1-U54</f>
        <v>3.829113527714656E-2</v>
      </c>
      <c r="W54" s="29">
        <f>S54*U54</f>
        <v>95803.850609901827</v>
      </c>
      <c r="X54" s="29">
        <f t="shared" ref="X54:X70" si="36">X55+W54</f>
        <v>6841283.8046448957</v>
      </c>
      <c r="Y54" s="40">
        <f>X54/R54</f>
        <v>68.412838046448954</v>
      </c>
      <c r="Z54" s="36">
        <f>T54-Y54</f>
        <v>9.209985399395336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v>11689</v>
      </c>
      <c r="E55" s="49">
        <v>2</v>
      </c>
      <c r="F55" s="3">
        <f t="shared" ref="F55:F72" si="37">E55/D55</f>
        <v>1.7110103516126274E-4</v>
      </c>
      <c r="G55" s="2">
        <v>0.4</v>
      </c>
      <c r="H55" s="3">
        <f t="shared" ref="H55:H71" si="38">C55*F55/(1+(1-G55)*C55*F55)</f>
        <v>6.8412321059022735E-4</v>
      </c>
      <c r="I55" s="3">
        <f t="shared" ref="I55:I72" si="39">1-H55</f>
        <v>0.99931587678940981</v>
      </c>
      <c r="J55" s="5">
        <f>I54*J54</f>
        <v>99454.786198302041</v>
      </c>
      <c r="K55" s="5">
        <f t="shared" ref="K55:K72" si="40">J55*H55</f>
        <v>68.039327642547022</v>
      </c>
      <c r="L55" s="5">
        <f t="shared" ref="L55:L71" si="41">C55*(J56+G55*K55)</f>
        <v>397655.85040686605</v>
      </c>
      <c r="M55" s="5">
        <f t="shared" si="32"/>
        <v>7662663.9942456186</v>
      </c>
      <c r="N55" s="33">
        <f t="shared" ref="N55:N72" si="42">M55/J55</f>
        <v>77.04670923495928</v>
      </c>
      <c r="O55" s="4"/>
      <c r="Q55" s="27" t="s">
        <v>36</v>
      </c>
      <c r="R55" s="29">
        <f t="shared" si="33"/>
        <v>99454.786198302041</v>
      </c>
      <c r="S55" s="29">
        <f t="shared" si="34"/>
        <v>397655.85040686605</v>
      </c>
      <c r="T55" s="35">
        <f t="shared" si="35"/>
        <v>77.04670923495928</v>
      </c>
      <c r="U55" s="42">
        <v>0.96170886472285344</v>
      </c>
      <c r="V55" s="43">
        <f>1-U55</f>
        <v>3.829113527714656E-2</v>
      </c>
      <c r="W55" s="29">
        <f t="shared" ref="W55:W72" si="43">S55*U55</f>
        <v>382429.15644518798</v>
      </c>
      <c r="X55" s="29">
        <f t="shared" si="36"/>
        <v>6745479.9540349934</v>
      </c>
      <c r="Y55" s="35">
        <f t="shared" ref="Y55:Y72" si="44">X55/R55</f>
        <v>67.824588558113618</v>
      </c>
      <c r="Z55" s="36">
        <f t="shared" ref="Z55:Z72" si="45">T55-Y55</f>
        <v>9.2221206768456625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v>19825</v>
      </c>
      <c r="E56" s="49">
        <v>3</v>
      </c>
      <c r="F56" s="3">
        <f t="shared" si="37"/>
        <v>1.5132408575031526E-4</v>
      </c>
      <c r="G56" s="2">
        <v>0.5</v>
      </c>
      <c r="H56" s="3">
        <f t="shared" si="38"/>
        <v>7.563342997604942E-4</v>
      </c>
      <c r="I56" s="3">
        <f t="shared" si="39"/>
        <v>0.99924366570023948</v>
      </c>
      <c r="J56" s="5">
        <f t="shared" ref="J56:J72" si="46">I55*J55</f>
        <v>99386.746870659495</v>
      </c>
      <c r="K56" s="5">
        <f t="shared" si="40"/>
        <v>75.169605599893742</v>
      </c>
      <c r="L56" s="5">
        <f t="shared" si="41"/>
        <v>496745.81033929775</v>
      </c>
      <c r="M56" s="5">
        <f t="shared" si="32"/>
        <v>7265008.143838753</v>
      </c>
      <c r="N56" s="33">
        <f t="shared" si="42"/>
        <v>73.098359414996565</v>
      </c>
      <c r="O56" s="4"/>
      <c r="Q56" s="27" t="s">
        <v>38</v>
      </c>
      <c r="R56" s="29">
        <f t="shared" si="33"/>
        <v>99386.746870659495</v>
      </c>
      <c r="S56" s="29">
        <f t="shared" si="34"/>
        <v>496745.81033929775</v>
      </c>
      <c r="T56" s="35">
        <f t="shared" si="35"/>
        <v>73.098359414996565</v>
      </c>
      <c r="U56" s="42">
        <v>0.96170886472285344</v>
      </c>
      <c r="V56" s="43">
        <f>1-U56</f>
        <v>3.829113527714656E-2</v>
      </c>
      <c r="W56" s="29">
        <f t="shared" si="43"/>
        <v>477724.84931723989</v>
      </c>
      <c r="X56" s="29">
        <f t="shared" si="36"/>
        <v>6363050.797589805</v>
      </c>
      <c r="Y56" s="35">
        <f t="shared" si="44"/>
        <v>64.023131835380312</v>
      </c>
      <c r="Z56" s="36">
        <f t="shared" si="45"/>
        <v>9.0752275796162536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v>23071</v>
      </c>
      <c r="E57" s="49">
        <v>14</v>
      </c>
      <c r="F57" s="3">
        <f t="shared" si="37"/>
        <v>6.0682241775389021E-4</v>
      </c>
      <c r="G57" s="2">
        <v>0.5</v>
      </c>
      <c r="H57" s="3">
        <f t="shared" si="38"/>
        <v>3.0295161429931623E-3</v>
      </c>
      <c r="I57" s="3">
        <f t="shared" si="39"/>
        <v>0.99697048385700682</v>
      </c>
      <c r="J57" s="5">
        <f t="shared" si="46"/>
        <v>99311.577265059605</v>
      </c>
      <c r="K57" s="5">
        <f t="shared" si="40"/>
        <v>300.86602651061082</v>
      </c>
      <c r="L57" s="5">
        <f t="shared" si="41"/>
        <v>495805.72125902143</v>
      </c>
      <c r="M57" s="5">
        <f t="shared" si="32"/>
        <v>6768262.3334994549</v>
      </c>
      <c r="N57" s="33">
        <f t="shared" si="42"/>
        <v>68.151795791493342</v>
      </c>
      <c r="O57" s="4"/>
      <c r="Q57" s="27" t="s">
        <v>40</v>
      </c>
      <c r="R57" s="29">
        <f t="shared" si="33"/>
        <v>99311.577265059605</v>
      </c>
      <c r="S57" s="29">
        <f t="shared" si="34"/>
        <v>495805.72125902143</v>
      </c>
      <c r="T57" s="35">
        <f t="shared" si="35"/>
        <v>68.151795791493342</v>
      </c>
      <c r="U57" s="42">
        <v>0.96170886472285344</v>
      </c>
      <c r="V57" s="43">
        <f>1-U57</f>
        <v>3.829113527714656E-2</v>
      </c>
      <c r="W57" s="29">
        <f t="shared" si="43"/>
        <v>476820.75731510902</v>
      </c>
      <c r="X57" s="29">
        <f t="shared" si="36"/>
        <v>5885325.9482725654</v>
      </c>
      <c r="Y57" s="35">
        <f t="shared" si="44"/>
        <v>59.261227244078583</v>
      </c>
      <c r="Z57" s="36">
        <f t="shared" si="45"/>
        <v>8.8905685474147589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v>23903</v>
      </c>
      <c r="E58" s="49">
        <v>17</v>
      </c>
      <c r="F58" s="3">
        <f t="shared" si="37"/>
        <v>7.1120779818432836E-4</v>
      </c>
      <c r="G58" s="2">
        <v>0.5</v>
      </c>
      <c r="H58" s="3">
        <f t="shared" si="38"/>
        <v>3.5497275062120232E-3</v>
      </c>
      <c r="I58" s="3">
        <f t="shared" si="39"/>
        <v>0.99645027249378793</v>
      </c>
      <c r="J58" s="5">
        <f t="shared" si="46"/>
        <v>99010.711238548989</v>
      </c>
      <c r="K58" s="5">
        <f t="shared" si="40"/>
        <v>351.46104509309322</v>
      </c>
      <c r="L58" s="5">
        <f t="shared" si="41"/>
        <v>494174.90358001227</v>
      </c>
      <c r="M58" s="5">
        <f t="shared" si="32"/>
        <v>6272456.6122404337</v>
      </c>
      <c r="N58" s="33">
        <f t="shared" si="42"/>
        <v>63.351293347727264</v>
      </c>
      <c r="O58" s="4"/>
      <c r="Q58" s="27" t="s">
        <v>42</v>
      </c>
      <c r="R58" s="29">
        <f t="shared" si="33"/>
        <v>99010.711238548989</v>
      </c>
      <c r="S58" s="29">
        <f t="shared" si="34"/>
        <v>494174.90358001227</v>
      </c>
      <c r="T58" s="35">
        <f t="shared" si="35"/>
        <v>63.351293347727264</v>
      </c>
      <c r="U58" s="42">
        <v>0.96170886472285344</v>
      </c>
      <c r="V58" s="43">
        <f>1-U58</f>
        <v>3.829113527714656E-2</v>
      </c>
      <c r="W58" s="29">
        <f t="shared" si="43"/>
        <v>475252.38549645914</v>
      </c>
      <c r="X58" s="29">
        <f t="shared" si="36"/>
        <v>5408505.1909574559</v>
      </c>
      <c r="Y58" s="35">
        <f t="shared" si="44"/>
        <v>54.625455400745572</v>
      </c>
      <c r="Z58" s="36">
        <f t="shared" si="45"/>
        <v>8.7258379469816916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v>25752</v>
      </c>
      <c r="E59" s="49">
        <v>23</v>
      </c>
      <c r="F59" s="3">
        <f t="shared" si="37"/>
        <v>8.9313451382416905E-4</v>
      </c>
      <c r="G59" s="2">
        <v>0.5</v>
      </c>
      <c r="H59" s="3">
        <f t="shared" si="38"/>
        <v>4.4557236676417596E-3</v>
      </c>
      <c r="I59" s="3">
        <f t="shared" si="39"/>
        <v>0.9955442763323582</v>
      </c>
      <c r="J59" s="5">
        <f t="shared" si="46"/>
        <v>98659.250193455897</v>
      </c>
      <c r="K59" s="5">
        <f t="shared" si="40"/>
        <v>439.59835611877128</v>
      </c>
      <c r="L59" s="5">
        <f t="shared" si="41"/>
        <v>492197.25507698255</v>
      </c>
      <c r="M59" s="5">
        <f t="shared" si="32"/>
        <v>5778281.7086604219</v>
      </c>
      <c r="N59" s="33">
        <f t="shared" si="42"/>
        <v>58.568068349699431</v>
      </c>
      <c r="O59" s="4"/>
      <c r="Q59" s="27" t="s">
        <v>44</v>
      </c>
      <c r="R59" s="29">
        <f t="shared" si="33"/>
        <v>98659.250193455897</v>
      </c>
      <c r="S59" s="29">
        <f t="shared" si="34"/>
        <v>492197.25507698255</v>
      </c>
      <c r="T59" s="35">
        <f t="shared" si="35"/>
        <v>58.568068349699431</v>
      </c>
      <c r="U59" s="42">
        <v>0.963091689110254</v>
      </c>
      <c r="V59" s="43">
        <f t="shared" ref="V59:V72" si="47">1-U59</f>
        <v>3.6908310889745999E-2</v>
      </c>
      <c r="W59" s="29">
        <f t="shared" si="43"/>
        <v>474031.08576752164</v>
      </c>
      <c r="X59" s="29">
        <f t="shared" si="36"/>
        <v>4933252.8054609969</v>
      </c>
      <c r="Y59" s="35">
        <f t="shared" si="44"/>
        <v>50.002942408214466</v>
      </c>
      <c r="Z59" s="36">
        <f t="shared" si="45"/>
        <v>8.5651259414849648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v>28897</v>
      </c>
      <c r="E60" s="49">
        <v>31</v>
      </c>
      <c r="F60" s="3">
        <f t="shared" si="37"/>
        <v>1.0727757206630446E-3</v>
      </c>
      <c r="G60" s="2">
        <v>0.5</v>
      </c>
      <c r="H60" s="3">
        <f t="shared" si="38"/>
        <v>5.3495314845812695E-3</v>
      </c>
      <c r="I60" s="3">
        <f t="shared" si="39"/>
        <v>0.99465046851541872</v>
      </c>
      <c r="J60" s="5">
        <f t="shared" si="46"/>
        <v>98219.651837337122</v>
      </c>
      <c r="K60" s="5">
        <f t="shared" si="40"/>
        <v>525.4291199084455</v>
      </c>
      <c r="L60" s="5">
        <f t="shared" si="41"/>
        <v>489784.68638691457</v>
      </c>
      <c r="M60" s="5">
        <f t="shared" si="32"/>
        <v>5286084.4535834389</v>
      </c>
      <c r="N60" s="33">
        <f t="shared" si="42"/>
        <v>53.819010296817119</v>
      </c>
      <c r="O60" s="4"/>
      <c r="Q60" s="27" t="s">
        <v>46</v>
      </c>
      <c r="R60" s="29">
        <f t="shared" si="33"/>
        <v>98219.651837337122</v>
      </c>
      <c r="S60" s="29">
        <f t="shared" si="34"/>
        <v>489784.68638691457</v>
      </c>
      <c r="T60" s="35">
        <f t="shared" si="35"/>
        <v>53.819010296817119</v>
      </c>
      <c r="U60" s="42">
        <v>0.95736753435116873</v>
      </c>
      <c r="V60" s="43">
        <f t="shared" si="47"/>
        <v>4.2632465648831275E-2</v>
      </c>
      <c r="W60" s="29">
        <f t="shared" si="43"/>
        <v>468903.95756920084</v>
      </c>
      <c r="X60" s="29">
        <f t="shared" si="36"/>
        <v>4459221.7196934754</v>
      </c>
      <c r="Y60" s="35">
        <f t="shared" si="44"/>
        <v>45.400504240011479</v>
      </c>
      <c r="Z60" s="36">
        <f t="shared" si="45"/>
        <v>8.41850605680564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v>28247</v>
      </c>
      <c r="E61" s="49">
        <v>46</v>
      </c>
      <c r="F61" s="3">
        <f t="shared" si="37"/>
        <v>1.6284915212234927E-3</v>
      </c>
      <c r="G61" s="2">
        <v>0.5</v>
      </c>
      <c r="H61" s="3">
        <f t="shared" si="38"/>
        <v>8.1094422114096343E-3</v>
      </c>
      <c r="I61" s="3">
        <f t="shared" si="39"/>
        <v>0.99189055778859037</v>
      </c>
      <c r="J61" s="5">
        <f t="shared" si="46"/>
        <v>97694.222717428682</v>
      </c>
      <c r="K61" s="5">
        <f t="shared" si="40"/>
        <v>792.24565351557021</v>
      </c>
      <c r="L61" s="5">
        <f t="shared" si="41"/>
        <v>486490.49945335451</v>
      </c>
      <c r="M61" s="5">
        <f t="shared" si="32"/>
        <v>4796299.767196524</v>
      </c>
      <c r="N61" s="33">
        <f t="shared" si="42"/>
        <v>49.095019477962055</v>
      </c>
      <c r="O61" s="4"/>
      <c r="Q61" s="27" t="s">
        <v>48</v>
      </c>
      <c r="R61" s="29">
        <f t="shared" si="33"/>
        <v>97694.222717428682</v>
      </c>
      <c r="S61" s="29">
        <f t="shared" si="34"/>
        <v>486490.49945335451</v>
      </c>
      <c r="T61" s="35">
        <f t="shared" si="35"/>
        <v>49.095019477962055</v>
      </c>
      <c r="U61" s="42">
        <v>0.95681081085376496</v>
      </c>
      <c r="V61" s="43">
        <f t="shared" si="47"/>
        <v>4.3189189146235041E-2</v>
      </c>
      <c r="W61" s="29">
        <f t="shared" si="43"/>
        <v>465479.36925461725</v>
      </c>
      <c r="X61" s="29">
        <f t="shared" si="36"/>
        <v>3990317.7621242749</v>
      </c>
      <c r="Y61" s="35">
        <f t="shared" si="44"/>
        <v>40.844971699768699</v>
      </c>
      <c r="Z61" s="36">
        <f t="shared" si="45"/>
        <v>8.2500477781933554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v>27818</v>
      </c>
      <c r="E62" s="49">
        <v>60</v>
      </c>
      <c r="F62" s="3">
        <f t="shared" si="37"/>
        <v>2.1568768423323027E-3</v>
      </c>
      <c r="G62" s="2">
        <v>0.5</v>
      </c>
      <c r="H62" s="3">
        <f t="shared" si="38"/>
        <v>1.0726544622425628E-2</v>
      </c>
      <c r="I62" s="3">
        <f t="shared" si="39"/>
        <v>0.98927345537757438</v>
      </c>
      <c r="J62" s="5">
        <f t="shared" si="46"/>
        <v>96901.977063913117</v>
      </c>
      <c r="K62" s="5">
        <f t="shared" si="40"/>
        <v>1039.4233809773289</v>
      </c>
      <c r="L62" s="5">
        <f t="shared" si="41"/>
        <v>481911.32686712226</v>
      </c>
      <c r="M62" s="5">
        <f t="shared" si="32"/>
        <v>4309809.2677431693</v>
      </c>
      <c r="N62" s="33">
        <f t="shared" si="42"/>
        <v>44.475968378855384</v>
      </c>
      <c r="O62" s="4"/>
      <c r="Q62" s="27" t="s">
        <v>50</v>
      </c>
      <c r="R62" s="29">
        <f t="shared" si="33"/>
        <v>96901.977063913117</v>
      </c>
      <c r="S62" s="29">
        <f t="shared" si="34"/>
        <v>481911.32686712226</v>
      </c>
      <c r="T62" s="35">
        <f t="shared" si="35"/>
        <v>44.475968378855384</v>
      </c>
      <c r="U62" s="42">
        <v>0.94800928093814252</v>
      </c>
      <c r="V62" s="43">
        <f t="shared" si="47"/>
        <v>5.1990719061857482E-2</v>
      </c>
      <c r="W62" s="29">
        <f t="shared" si="43"/>
        <v>456856.41045924672</v>
      </c>
      <c r="X62" s="29">
        <f t="shared" si="36"/>
        <v>3524838.3928696578</v>
      </c>
      <c r="Y62" s="35">
        <f t="shared" si="44"/>
        <v>36.375299035898919</v>
      </c>
      <c r="Z62" s="36">
        <f t="shared" si="45"/>
        <v>8.1006693429564649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v>30653</v>
      </c>
      <c r="E63" s="49">
        <v>117</v>
      </c>
      <c r="F63" s="3">
        <f t="shared" si="37"/>
        <v>3.816918409291097E-3</v>
      </c>
      <c r="G63" s="2">
        <v>0.5</v>
      </c>
      <c r="H63" s="3">
        <f t="shared" si="38"/>
        <v>1.8904202549643732E-2</v>
      </c>
      <c r="I63" s="3">
        <f t="shared" si="39"/>
        <v>0.98109579745035624</v>
      </c>
      <c r="J63" s="5">
        <f t="shared" si="46"/>
        <v>95862.553682935788</v>
      </c>
      <c r="K63" s="5">
        <f t="shared" si="40"/>
        <v>1812.2051317483138</v>
      </c>
      <c r="L63" s="5">
        <f t="shared" si="41"/>
        <v>474782.25558530819</v>
      </c>
      <c r="M63" s="5">
        <f t="shared" si="32"/>
        <v>3827897.9408760471</v>
      </c>
      <c r="N63" s="33">
        <f t="shared" si="42"/>
        <v>39.931107547340879</v>
      </c>
      <c r="O63" s="4"/>
      <c r="Q63" s="27" t="s">
        <v>52</v>
      </c>
      <c r="R63" s="29">
        <f t="shared" si="33"/>
        <v>95862.553682935788</v>
      </c>
      <c r="S63" s="29">
        <f t="shared" si="34"/>
        <v>474782.25558530819</v>
      </c>
      <c r="T63" s="35">
        <f t="shared" si="35"/>
        <v>39.931107547340879</v>
      </c>
      <c r="U63" s="42">
        <v>0.94216194080535964</v>
      </c>
      <c r="V63" s="43">
        <f t="shared" si="47"/>
        <v>5.7838059194640357E-2</v>
      </c>
      <c r="W63" s="29">
        <f t="shared" si="43"/>
        <v>447321.77138220024</v>
      </c>
      <c r="X63" s="29">
        <f t="shared" si="36"/>
        <v>3067981.9824104114</v>
      </c>
      <c r="Y63" s="35">
        <f t="shared" si="44"/>
        <v>32.003966768481085</v>
      </c>
      <c r="Z63" s="36">
        <f t="shared" si="45"/>
        <v>7.9271407788597941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v>32349</v>
      </c>
      <c r="E64" s="49">
        <v>164</v>
      </c>
      <c r="F64" s="3">
        <f t="shared" si="37"/>
        <v>5.0697084917617234E-3</v>
      </c>
      <c r="G64" s="2">
        <v>0.5</v>
      </c>
      <c r="H64" s="3">
        <f t="shared" si="38"/>
        <v>2.5031289111389236E-2</v>
      </c>
      <c r="I64" s="3">
        <f t="shared" si="39"/>
        <v>0.97496871088861081</v>
      </c>
      <c r="J64" s="5">
        <f t="shared" si="46"/>
        <v>94050.348551187475</v>
      </c>
      <c r="K64" s="5">
        <f t="shared" si="40"/>
        <v>2354.2014656117017</v>
      </c>
      <c r="L64" s="5">
        <f t="shared" si="41"/>
        <v>464366.23909190815</v>
      </c>
      <c r="M64" s="5">
        <f t="shared" si="32"/>
        <v>3353115.6852907389</v>
      </c>
      <c r="N64" s="33">
        <f t="shared" si="42"/>
        <v>35.652347247451033</v>
      </c>
      <c r="O64" s="4"/>
      <c r="Q64" s="27" t="s">
        <v>54</v>
      </c>
      <c r="R64" s="29">
        <f t="shared" si="33"/>
        <v>94050.348551187475</v>
      </c>
      <c r="S64" s="29">
        <f t="shared" si="34"/>
        <v>464366.23909190815</v>
      </c>
      <c r="T64" s="35">
        <f t="shared" si="35"/>
        <v>35.652347247451033</v>
      </c>
      <c r="U64" s="42">
        <v>0.92489605986448908</v>
      </c>
      <c r="V64" s="43">
        <f t="shared" si="47"/>
        <v>7.5103940135510916E-2</v>
      </c>
      <c r="W64" s="29">
        <f t="shared" si="43"/>
        <v>429490.50487019715</v>
      </c>
      <c r="X64" s="29">
        <f t="shared" si="36"/>
        <v>2620660.2110282113</v>
      </c>
      <c r="Y64" s="35">
        <f t="shared" si="44"/>
        <v>27.864439115841247</v>
      </c>
      <c r="Z64" s="36">
        <f t="shared" si="45"/>
        <v>7.787908131609786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v>32620</v>
      </c>
      <c r="E65" s="49">
        <v>190</v>
      </c>
      <c r="F65" s="3">
        <f t="shared" si="37"/>
        <v>5.8246474555487433E-3</v>
      </c>
      <c r="G65" s="2">
        <v>0.5</v>
      </c>
      <c r="H65" s="3">
        <f t="shared" si="38"/>
        <v>2.8705242483758876E-2</v>
      </c>
      <c r="I65" s="3">
        <f t="shared" si="39"/>
        <v>0.97129475751624117</v>
      </c>
      <c r="J65" s="5">
        <f t="shared" si="46"/>
        <v>91696.14708557578</v>
      </c>
      <c r="K65" s="5">
        <f t="shared" si="40"/>
        <v>2632.1601369178725</v>
      </c>
      <c r="L65" s="5">
        <f t="shared" si="41"/>
        <v>451900.3350855842</v>
      </c>
      <c r="M65" s="5">
        <f t="shared" si="32"/>
        <v>2888749.4461988308</v>
      </c>
      <c r="N65" s="33">
        <f t="shared" si="42"/>
        <v>31.503498653033855</v>
      </c>
      <c r="O65" s="4"/>
      <c r="Q65" s="27" t="s">
        <v>56</v>
      </c>
      <c r="R65" s="29">
        <f t="shared" si="33"/>
        <v>91696.14708557578</v>
      </c>
      <c r="S65" s="29">
        <f t="shared" si="34"/>
        <v>451900.3350855842</v>
      </c>
      <c r="T65" s="35">
        <f t="shared" si="35"/>
        <v>31.503498653033855</v>
      </c>
      <c r="U65" s="42">
        <v>0.89970667843387275</v>
      </c>
      <c r="V65" s="43">
        <f t="shared" si="47"/>
        <v>0.10029332156612725</v>
      </c>
      <c r="W65" s="29">
        <f t="shared" si="43"/>
        <v>406577.74946300505</v>
      </c>
      <c r="X65" s="29">
        <f t="shared" si="36"/>
        <v>2191169.706158014</v>
      </c>
      <c r="Y65" s="35">
        <f t="shared" si="44"/>
        <v>23.895984463917515</v>
      </c>
      <c r="Z65" s="36">
        <f t="shared" si="45"/>
        <v>7.6075141891163405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v>29579</v>
      </c>
      <c r="E66" s="49">
        <v>265</v>
      </c>
      <c r="F66" s="3">
        <f t="shared" si="37"/>
        <v>8.9590587917103351E-3</v>
      </c>
      <c r="G66" s="2">
        <v>0.5</v>
      </c>
      <c r="H66" s="3">
        <f t="shared" si="38"/>
        <v>4.3813964254418594E-2</v>
      </c>
      <c r="I66" s="3">
        <f t="shared" si="39"/>
        <v>0.95618603574558136</v>
      </c>
      <c r="J66" s="5">
        <f t="shared" si="46"/>
        <v>89063.986948657912</v>
      </c>
      <c r="K66" s="5">
        <f t="shared" si="40"/>
        <v>3902.2463405245021</v>
      </c>
      <c r="L66" s="5">
        <f t="shared" si="41"/>
        <v>435564.31889197824</v>
      </c>
      <c r="M66" s="5">
        <f t="shared" si="32"/>
        <v>2436849.1111132465</v>
      </c>
      <c r="N66" s="33">
        <f t="shared" si="42"/>
        <v>27.360656024954281</v>
      </c>
      <c r="O66" s="4"/>
      <c r="Q66" s="27" t="s">
        <v>58</v>
      </c>
      <c r="R66" s="29">
        <f t="shared" si="33"/>
        <v>89063.986948657912</v>
      </c>
      <c r="S66" s="29">
        <f t="shared" si="34"/>
        <v>435564.31889197824</v>
      </c>
      <c r="T66" s="35">
        <f t="shared" si="35"/>
        <v>27.360656024954281</v>
      </c>
      <c r="U66" s="42">
        <v>0.86438699185239576</v>
      </c>
      <c r="V66" s="43">
        <f t="shared" si="47"/>
        <v>0.13561300814760424</v>
      </c>
      <c r="W66" s="29">
        <f t="shared" si="43"/>
        <v>376496.13136527472</v>
      </c>
      <c r="X66" s="29">
        <f t="shared" si="36"/>
        <v>1784591.956695009</v>
      </c>
      <c r="Y66" s="35">
        <f t="shared" si="44"/>
        <v>20.037189192122739</v>
      </c>
      <c r="Z66" s="36">
        <f t="shared" si="45"/>
        <v>7.3234668328315422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v>24516</v>
      </c>
      <c r="E67" s="49">
        <v>275</v>
      </c>
      <c r="F67" s="3">
        <f t="shared" si="37"/>
        <v>1.1217164300864741E-2</v>
      </c>
      <c r="G67" s="2">
        <v>0.5</v>
      </c>
      <c r="H67" s="3">
        <f t="shared" si="38"/>
        <v>5.4555914853095799E-2</v>
      </c>
      <c r="I67" s="3">
        <f t="shared" si="39"/>
        <v>0.94544408514690415</v>
      </c>
      <c r="J67" s="5">
        <f t="shared" si="46"/>
        <v>85161.740608133405</v>
      </c>
      <c r="K67" s="5">
        <f t="shared" si="40"/>
        <v>4646.0766693587566</v>
      </c>
      <c r="L67" s="5">
        <f t="shared" si="41"/>
        <v>414193.51136727014</v>
      </c>
      <c r="M67" s="5">
        <f t="shared" si="32"/>
        <v>2001284.7922212682</v>
      </c>
      <c r="N67" s="33">
        <f t="shared" si="42"/>
        <v>23.49981080624055</v>
      </c>
      <c r="O67" s="4"/>
      <c r="Q67" s="27" t="s">
        <v>60</v>
      </c>
      <c r="R67" s="29">
        <f t="shared" si="33"/>
        <v>85161.740608133405</v>
      </c>
      <c r="S67" s="29">
        <f t="shared" si="34"/>
        <v>414193.51136727014</v>
      </c>
      <c r="T67" s="35">
        <f t="shared" si="35"/>
        <v>23.49981080624055</v>
      </c>
      <c r="U67" s="42">
        <v>0.82345390469096191</v>
      </c>
      <c r="V67" s="43">
        <f t="shared" si="47"/>
        <v>0.17654609530903809</v>
      </c>
      <c r="W67" s="29">
        <f t="shared" si="43"/>
        <v>341069.26423303894</v>
      </c>
      <c r="X67" s="29">
        <f t="shared" si="36"/>
        <v>1408095.8253297342</v>
      </c>
      <c r="Y67" s="35">
        <f t="shared" si="44"/>
        <v>16.534371130446967</v>
      </c>
      <c r="Z67" s="36">
        <f t="shared" si="45"/>
        <v>6.9654396757935828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v>18959</v>
      </c>
      <c r="E68" s="49">
        <v>333</v>
      </c>
      <c r="F68" s="3">
        <f t="shared" si="37"/>
        <v>1.7564217522021204E-2</v>
      </c>
      <c r="G68" s="2">
        <v>0.5</v>
      </c>
      <c r="H68" s="3">
        <f t="shared" si="38"/>
        <v>8.4127024227572428E-2</v>
      </c>
      <c r="I68" s="3">
        <f t="shared" si="39"/>
        <v>0.91587297577242754</v>
      </c>
      <c r="J68" s="5">
        <f t="shared" si="46"/>
        <v>80515.66393877464</v>
      </c>
      <c r="K68" s="5">
        <f t="shared" si="40"/>
        <v>6773.5432108763735</v>
      </c>
      <c r="L68" s="5">
        <f t="shared" si="41"/>
        <v>385644.46166668227</v>
      </c>
      <c r="M68" s="5">
        <f t="shared" si="32"/>
        <v>1587091.2808539981</v>
      </c>
      <c r="N68" s="33">
        <f t="shared" si="42"/>
        <v>19.711584096988222</v>
      </c>
      <c r="O68" s="4"/>
      <c r="Q68" s="27" t="s">
        <v>62</v>
      </c>
      <c r="R68" s="29">
        <f t="shared" si="33"/>
        <v>80515.66393877464</v>
      </c>
      <c r="S68" s="29">
        <f t="shared" si="34"/>
        <v>385644.46166668227</v>
      </c>
      <c r="T68" s="35">
        <f t="shared" si="35"/>
        <v>19.711584096988222</v>
      </c>
      <c r="U68" s="42">
        <v>0.7557222850963411</v>
      </c>
      <c r="V68" s="43">
        <f t="shared" si="47"/>
        <v>0.2442777149036589</v>
      </c>
      <c r="W68" s="29">
        <f t="shared" si="43"/>
        <v>291440.11380549346</v>
      </c>
      <c r="X68" s="29">
        <f t="shared" si="36"/>
        <v>1067026.5610966953</v>
      </c>
      <c r="Y68" s="35">
        <f t="shared" si="44"/>
        <v>13.252409641781986</v>
      </c>
      <c r="Z68" s="36">
        <f t="shared" si="45"/>
        <v>6.4591744552062362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v>13636</v>
      </c>
      <c r="E69" s="49">
        <v>349</v>
      </c>
      <c r="F69" s="3">
        <f t="shared" si="37"/>
        <v>2.559401584042241E-2</v>
      </c>
      <c r="G69" s="2">
        <v>0.5</v>
      </c>
      <c r="H69" s="3">
        <f t="shared" si="38"/>
        <v>0.12027432194920221</v>
      </c>
      <c r="I69" s="3">
        <f t="shared" si="39"/>
        <v>0.87972567805079782</v>
      </c>
      <c r="J69" s="5">
        <f t="shared" si="46"/>
        <v>73742.120727898262</v>
      </c>
      <c r="K69" s="5">
        <f t="shared" si="40"/>
        <v>8869.2835696441725</v>
      </c>
      <c r="L69" s="5">
        <f t="shared" si="41"/>
        <v>346537.39471538085</v>
      </c>
      <c r="M69" s="5">
        <f t="shared" si="32"/>
        <v>1201446.8191873159</v>
      </c>
      <c r="N69" s="33">
        <f t="shared" si="42"/>
        <v>16.292544984169165</v>
      </c>
      <c r="O69" s="4"/>
      <c r="Q69" s="27" t="s">
        <v>64</v>
      </c>
      <c r="R69" s="29">
        <f t="shared" si="33"/>
        <v>73742.120727898262</v>
      </c>
      <c r="S69" s="29">
        <f t="shared" si="34"/>
        <v>346537.39471538085</v>
      </c>
      <c r="T69" s="35">
        <f t="shared" si="35"/>
        <v>16.292544984169165</v>
      </c>
      <c r="U69" s="42">
        <v>0.69850988448397933</v>
      </c>
      <c r="V69" s="43">
        <f t="shared" si="47"/>
        <v>0.30149011551602067</v>
      </c>
      <c r="W69" s="29">
        <f t="shared" si="43"/>
        <v>242059.79555201982</v>
      </c>
      <c r="X69" s="29">
        <f t="shared" si="36"/>
        <v>775586.44729120191</v>
      </c>
      <c r="Y69" s="35">
        <f t="shared" si="44"/>
        <v>10.517550073628145</v>
      </c>
      <c r="Z69" s="36">
        <f t="shared" si="45"/>
        <v>5.7749949105410199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v>8939</v>
      </c>
      <c r="E70" s="49">
        <v>364</v>
      </c>
      <c r="F70" s="3">
        <f t="shared" si="37"/>
        <v>4.0720438527799531E-2</v>
      </c>
      <c r="G70" s="2">
        <v>0.5</v>
      </c>
      <c r="H70" s="3">
        <f t="shared" si="38"/>
        <v>0.18479033404406539</v>
      </c>
      <c r="I70" s="3">
        <f t="shared" si="39"/>
        <v>0.81520966595593458</v>
      </c>
      <c r="J70" s="5">
        <f t="shared" si="46"/>
        <v>64872.837158254093</v>
      </c>
      <c r="K70" s="5">
        <f t="shared" si="40"/>
        <v>11987.873248860031</v>
      </c>
      <c r="L70" s="5">
        <f t="shared" si="41"/>
        <v>294394.50266912038</v>
      </c>
      <c r="M70" s="5">
        <f t="shared" si="32"/>
        <v>854909.42447193502</v>
      </c>
      <c r="N70" s="33">
        <f t="shared" si="42"/>
        <v>13.178233940754366</v>
      </c>
      <c r="O70" s="4"/>
      <c r="Q70" s="27" t="s">
        <v>66</v>
      </c>
      <c r="R70" s="29">
        <f t="shared" si="33"/>
        <v>64872.837158254093</v>
      </c>
      <c r="S70" s="29">
        <f t="shared" si="34"/>
        <v>294394.50266912038</v>
      </c>
      <c r="T70" s="35">
        <f t="shared" si="35"/>
        <v>13.178233940754366</v>
      </c>
      <c r="U70" s="42">
        <v>0.67065690345363116</v>
      </c>
      <c r="V70" s="43">
        <f t="shared" si="47"/>
        <v>0.32934309654636884</v>
      </c>
      <c r="W70" s="29">
        <f t="shared" si="43"/>
        <v>197437.70555384402</v>
      </c>
      <c r="X70" s="29">
        <f t="shared" si="36"/>
        <v>533526.65173918207</v>
      </c>
      <c r="Y70" s="35">
        <f t="shared" si="44"/>
        <v>8.2241917435747425</v>
      </c>
      <c r="Z70" s="36">
        <f t="shared" si="45"/>
        <v>4.9540421971796231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v>4682</v>
      </c>
      <c r="E71" s="49">
        <v>338</v>
      </c>
      <c r="F71" s="3">
        <f t="shared" si="37"/>
        <v>7.2191371208885094E-2</v>
      </c>
      <c r="G71" s="2">
        <v>0.5</v>
      </c>
      <c r="H71" s="3">
        <f t="shared" si="38"/>
        <v>0.30577166636511671</v>
      </c>
      <c r="I71" s="3">
        <f t="shared" si="39"/>
        <v>0.69422833363488334</v>
      </c>
      <c r="J71" s="5">
        <f t="shared" si="46"/>
        <v>52884.963909394057</v>
      </c>
      <c r="K71" s="5">
        <f t="shared" si="40"/>
        <v>16170.723540234478</v>
      </c>
      <c r="L71" s="5">
        <f t="shared" si="41"/>
        <v>223998.01069638412</v>
      </c>
      <c r="M71" s="5">
        <f>L71+M72</f>
        <v>560514.92180281458</v>
      </c>
      <c r="N71" s="33">
        <f t="shared" si="42"/>
        <v>10.598757763418824</v>
      </c>
      <c r="O71" s="4"/>
      <c r="Q71" s="27" t="s">
        <v>68</v>
      </c>
      <c r="R71" s="29">
        <f t="shared" si="33"/>
        <v>52884.963909394057</v>
      </c>
      <c r="S71" s="29">
        <f t="shared" si="34"/>
        <v>223998.01069638412</v>
      </c>
      <c r="T71" s="35">
        <f t="shared" si="35"/>
        <v>10.598757763418824</v>
      </c>
      <c r="U71" s="42">
        <v>0.63527807449444496</v>
      </c>
      <c r="V71" s="43">
        <f t="shared" si="47"/>
        <v>0.36472192550555504</v>
      </c>
      <c r="W71" s="29">
        <f t="shared" si="43"/>
        <v>142301.02492578499</v>
      </c>
      <c r="X71" s="29">
        <f>X72+W71</f>
        <v>336088.94618533802</v>
      </c>
      <c r="Y71" s="35">
        <f t="shared" si="44"/>
        <v>6.3550945550638431</v>
      </c>
      <c r="Z71" s="36">
        <f t="shared" si="45"/>
        <v>4.243663208354981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v>3703</v>
      </c>
      <c r="E72" s="50">
        <v>404</v>
      </c>
      <c r="F72" s="17">
        <f t="shared" si="37"/>
        <v>0.10910072913853633</v>
      </c>
      <c r="G72" s="12"/>
      <c r="H72" s="17">
        <v>1</v>
      </c>
      <c r="I72" s="17">
        <f t="shared" si="39"/>
        <v>0</v>
      </c>
      <c r="J72" s="21">
        <f t="shared" si="46"/>
        <v>36714.240369159583</v>
      </c>
      <c r="K72" s="21">
        <f t="shared" si="40"/>
        <v>36714.240369159583</v>
      </c>
      <c r="L72" s="21">
        <f>K72/F72</f>
        <v>336516.91110643052</v>
      </c>
      <c r="M72" s="21">
        <f>L72</f>
        <v>336516.91110643052</v>
      </c>
      <c r="N72" s="34">
        <f t="shared" si="42"/>
        <v>9.1658415841584162</v>
      </c>
      <c r="O72" s="4"/>
      <c r="Q72" s="30" t="s">
        <v>69</v>
      </c>
      <c r="R72" s="31">
        <f t="shared" si="33"/>
        <v>36714.240369159583</v>
      </c>
      <c r="S72" s="31">
        <f t="shared" si="34"/>
        <v>336516.91110643052</v>
      </c>
      <c r="T72" s="38">
        <f t="shared" si="35"/>
        <v>9.1658415841584162</v>
      </c>
      <c r="U72" s="44">
        <v>0.57586384179742911</v>
      </c>
      <c r="V72" s="45">
        <f t="shared" si="47"/>
        <v>0.42413615820257089</v>
      </c>
      <c r="W72" s="31">
        <f t="shared" si="43"/>
        <v>193787.92125955303</v>
      </c>
      <c r="X72" s="31">
        <f>W72</f>
        <v>193787.92125955303</v>
      </c>
      <c r="Y72" s="38">
        <f t="shared" si="44"/>
        <v>5.2782767479600992</v>
      </c>
      <c r="Z72" s="37">
        <f t="shared" si="45"/>
        <v>3.8875648361983171</v>
      </c>
    </row>
    <row r="73" spans="1:26" s="2" customFormat="1" ht="13.2" x14ac:dyDescent="0.25">
      <c r="B73" s="2" t="s">
        <v>70</v>
      </c>
      <c r="D73" s="25">
        <f>SUM(D54:D72)</f>
        <v>391396</v>
      </c>
      <c r="E73" s="25">
        <f>SUM(E54:E72)</f>
        <v>3009</v>
      </c>
    </row>
    <row r="77" spans="1:26" x14ac:dyDescent="0.25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x14ac:dyDescent="0.25">
      <c r="C78" s="53" t="s">
        <v>84</v>
      </c>
      <c r="D78" s="51">
        <v>0</v>
      </c>
      <c r="E78" s="52">
        <f>$N$4</f>
        <v>73.469136574442246</v>
      </c>
      <c r="F78" s="52">
        <f>$Y$4</f>
        <v>66.444449592829415</v>
      </c>
      <c r="G78" s="52">
        <f>E78-F78</f>
        <v>7.024686981612831</v>
      </c>
    </row>
    <row r="79" spans="1:26" x14ac:dyDescent="0.25">
      <c r="C79" s="53" t="s">
        <v>85</v>
      </c>
      <c r="D79" s="51">
        <v>0</v>
      </c>
      <c r="E79" s="52">
        <f>$N$29</f>
        <v>81.704842844196378</v>
      </c>
      <c r="F79" s="52">
        <f>$Y$29</f>
        <v>71.743074232966677</v>
      </c>
      <c r="G79" s="52">
        <f t="shared" ref="G79:G80" si="48">E79-F79</f>
        <v>9.9617686112297008</v>
      </c>
    </row>
    <row r="80" spans="1:26" x14ac:dyDescent="0.25">
      <c r="C80" s="53" t="s">
        <v>86</v>
      </c>
      <c r="D80" s="51">
        <v>0</v>
      </c>
      <c r="E80" s="52">
        <f>$N$54</f>
        <v>77.62282344584429</v>
      </c>
      <c r="F80" s="52">
        <f>$Y$54</f>
        <v>68.412838046448954</v>
      </c>
      <c r="G80" s="52">
        <f t="shared" si="48"/>
        <v>9.209985399395336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B0488-5665-434F-97B9-14C46A6C4CFB}">
  <dimension ref="A1:Z80"/>
  <sheetViews>
    <sheetView tabSelected="1" topLeftCell="A40" workbookViewId="0">
      <selection activeCell="D54" sqref="D54:E72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58" t="s">
        <v>87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Q1" s="63" t="s">
        <v>90</v>
      </c>
      <c r="R1" s="64"/>
      <c r="S1" s="64"/>
      <c r="T1" s="64"/>
      <c r="U1" s="64"/>
      <c r="V1" s="64"/>
      <c r="W1" s="64"/>
      <c r="X1" s="64"/>
      <c r="Y1" s="64"/>
      <c r="Z1" s="65"/>
    </row>
    <row r="2" spans="1:26" s="9" customFormat="1" ht="35.549999999999997" customHeight="1" x14ac:dyDescent="0.25">
      <c r="A2" s="7"/>
      <c r="B2" s="59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66" t="s">
        <v>14</v>
      </c>
      <c r="S2" s="66"/>
      <c r="T2" s="66"/>
      <c r="U2" s="67" t="s">
        <v>15</v>
      </c>
      <c r="V2" s="67" t="s">
        <v>16</v>
      </c>
      <c r="W2" s="68" t="s">
        <v>17</v>
      </c>
      <c r="X2" s="68" t="s">
        <v>18</v>
      </c>
      <c r="Y2" s="69" t="s">
        <v>19</v>
      </c>
      <c r="Z2" s="69" t="s">
        <v>20</v>
      </c>
    </row>
    <row r="3" spans="1:26" s="10" customFormat="1" ht="23.25" customHeight="1" thickBot="1" x14ac:dyDescent="0.35">
      <c r="B3" s="60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7"/>
      <c r="V3" s="67"/>
      <c r="W3" s="68"/>
      <c r="X3" s="68"/>
      <c r="Y3" s="69"/>
      <c r="Z3" s="69"/>
    </row>
    <row r="4" spans="1:26" s="2" customFormat="1" x14ac:dyDescent="0.25">
      <c r="A4" s="2">
        <v>1</v>
      </c>
      <c r="B4" s="1">
        <v>0</v>
      </c>
      <c r="C4" s="1">
        <v>1</v>
      </c>
      <c r="D4">
        <v>1128</v>
      </c>
      <c r="E4">
        <v>5</v>
      </c>
      <c r="F4" s="3">
        <f>E4/D4</f>
        <v>4.4326241134751776E-3</v>
      </c>
      <c r="G4" s="2">
        <v>0.3</v>
      </c>
      <c r="H4" s="18">
        <f>C4*F4/(1+(1-G4)*C4*F4)</f>
        <v>4.4189129474149361E-3</v>
      </c>
      <c r="I4" s="18">
        <f>1-H4</f>
        <v>0.99558108705258508</v>
      </c>
      <c r="J4" s="41">
        <v>100000</v>
      </c>
      <c r="K4" s="20">
        <f>J4*H4</f>
        <v>441.8912947414936</v>
      </c>
      <c r="L4" s="20">
        <f>C4*(J5+G4*K4)</f>
        <v>99690.676093680959</v>
      </c>
      <c r="M4" s="5">
        <f t="shared" ref="M4:M20" si="0">L4+M5</f>
        <v>7692564.3151970701</v>
      </c>
      <c r="N4" s="32">
        <f>M4/J4</f>
        <v>76.925643151970704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99690.676093680959</v>
      </c>
      <c r="T4" s="35">
        <f t="shared" ref="T4:T22" si="3">N4</f>
        <v>76.925643151970704</v>
      </c>
      <c r="U4" s="42">
        <v>0.96680194174873568</v>
      </c>
      <c r="V4" s="43">
        <f>1-U4</f>
        <v>3.3198058251264317E-2</v>
      </c>
      <c r="W4" s="29">
        <f>S4*U4</f>
        <v>96381.139221615013</v>
      </c>
      <c r="X4" s="29">
        <f t="shared" ref="X4:X20" si="4">X5+W4</f>
        <v>6899262.6378353434</v>
      </c>
      <c r="Y4" s="40">
        <f>X4/R4</f>
        <v>68.992626378353435</v>
      </c>
      <c r="Z4" s="36">
        <f>T4-Y4</f>
        <v>7.9330167736172683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5660</v>
      </c>
      <c r="E5">
        <v>1</v>
      </c>
      <c r="F5" s="3">
        <f t="shared" ref="F5:F22" si="5">E5/D5</f>
        <v>1.7667844522968197E-4</v>
      </c>
      <c r="G5" s="2">
        <v>0.4</v>
      </c>
      <c r="H5" s="3">
        <f t="shared" ref="H5:H21" si="6">C5*F5/(1+(1-G5)*C5*F5)</f>
        <v>7.0641424131110482E-4</v>
      </c>
      <c r="I5" s="3">
        <f t="shared" ref="I5:I22" si="7">1-H5</f>
        <v>0.99929358575868887</v>
      </c>
      <c r="J5" s="5">
        <f>I4*J4</f>
        <v>99558.108705258506</v>
      </c>
      <c r="K5" s="5">
        <f t="shared" ref="K5:K22" si="8">J5*H5</f>
        <v>70.329265827393684</v>
      </c>
      <c r="L5" s="5">
        <f t="shared" ref="L5:L21" si="9">C5*(J6+G5*K5)</f>
        <v>398063.64458304824</v>
      </c>
      <c r="M5" s="5">
        <f t="shared" si="0"/>
        <v>7592873.6391033893</v>
      </c>
      <c r="N5" s="33">
        <f t="shared" ref="N5:N22" si="10">M5/J5</f>
        <v>76.265748092725119</v>
      </c>
      <c r="O5" s="4"/>
      <c r="Q5" s="27" t="s">
        <v>36</v>
      </c>
      <c r="R5" s="29">
        <f t="shared" si="1"/>
        <v>99558.108705258506</v>
      </c>
      <c r="S5" s="29">
        <f t="shared" si="2"/>
        <v>398063.64458304824</v>
      </c>
      <c r="T5" s="35">
        <f t="shared" si="3"/>
        <v>76.265748092725119</v>
      </c>
      <c r="U5" s="42">
        <v>0.96680194174873568</v>
      </c>
      <c r="V5" s="43">
        <f>1-U5</f>
        <v>3.3198058251264317E-2</v>
      </c>
      <c r="W5" s="29">
        <f t="shared" ref="W5:W22" si="11">S5*U5</f>
        <v>384848.7045224696</v>
      </c>
      <c r="X5" s="29">
        <f t="shared" si="4"/>
        <v>6802881.4986137282</v>
      </c>
      <c r="Y5" s="35">
        <f t="shared" ref="Y5:Y22" si="12">X5/R5</f>
        <v>68.330762678042021</v>
      </c>
      <c r="Z5" s="36">
        <f t="shared" ref="Z5:Z22" si="13">T5-Y5</f>
        <v>7.9349854146830978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9509</v>
      </c>
      <c r="E6">
        <v>4</v>
      </c>
      <c r="F6" s="3">
        <f t="shared" si="5"/>
        <v>4.206541171521716E-4</v>
      </c>
      <c r="G6" s="2">
        <v>0.5</v>
      </c>
      <c r="H6" s="3">
        <f t="shared" si="6"/>
        <v>2.1010610358230906E-3</v>
      </c>
      <c r="I6" s="3">
        <f t="shared" si="7"/>
        <v>0.99789893896417692</v>
      </c>
      <c r="J6" s="5">
        <f t="shared" ref="J6:J22" si="14">I5*J5</f>
        <v>99487.779439431106</v>
      </c>
      <c r="K6" s="5">
        <f t="shared" si="8"/>
        <v>209.0298969207503</v>
      </c>
      <c r="L6" s="5">
        <f t="shared" si="9"/>
        <v>496916.32245485368</v>
      </c>
      <c r="M6" s="5">
        <f t="shared" si="0"/>
        <v>7194809.994520341</v>
      </c>
      <c r="N6" s="33">
        <f t="shared" si="10"/>
        <v>72.318530326637699</v>
      </c>
      <c r="O6" s="4"/>
      <c r="Q6" s="27" t="s">
        <v>38</v>
      </c>
      <c r="R6" s="29">
        <f t="shared" si="1"/>
        <v>99487.779439431106</v>
      </c>
      <c r="S6" s="29">
        <f t="shared" si="2"/>
        <v>496916.32245485368</v>
      </c>
      <c r="T6" s="35">
        <f t="shared" si="3"/>
        <v>72.318530326637699</v>
      </c>
      <c r="U6" s="42">
        <v>0.96680194174873568</v>
      </c>
      <c r="V6" s="43">
        <f>1-U6</f>
        <v>3.3198058251264317E-2</v>
      </c>
      <c r="W6" s="29">
        <f t="shared" si="11"/>
        <v>480419.6654359934</v>
      </c>
      <c r="X6" s="29">
        <f t="shared" si="4"/>
        <v>6418032.7940912582</v>
      </c>
      <c r="Y6" s="35">
        <f t="shared" si="12"/>
        <v>64.51076534478895</v>
      </c>
      <c r="Z6" s="36">
        <f t="shared" si="13"/>
        <v>7.8077649818487487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11632</v>
      </c>
      <c r="E7">
        <v>3</v>
      </c>
      <c r="F7" s="3">
        <f t="shared" si="5"/>
        <v>2.5790921595598347E-4</v>
      </c>
      <c r="G7" s="2">
        <v>0.5</v>
      </c>
      <c r="H7" s="3">
        <f t="shared" si="6"/>
        <v>1.2887151509944584E-3</v>
      </c>
      <c r="I7" s="3">
        <f t="shared" si="7"/>
        <v>0.99871128484900551</v>
      </c>
      <c r="J7" s="5">
        <f t="shared" si="14"/>
        <v>99278.749542510355</v>
      </c>
      <c r="K7" s="5">
        <f t="shared" si="8"/>
        <v>127.94202870721725</v>
      </c>
      <c r="L7" s="5">
        <f t="shared" si="9"/>
        <v>496073.89264078374</v>
      </c>
      <c r="M7" s="5">
        <f t="shared" si="0"/>
        <v>6697893.6720654871</v>
      </c>
      <c r="N7" s="33">
        <f t="shared" si="10"/>
        <v>67.465532180152039</v>
      </c>
      <c r="O7" s="4"/>
      <c r="Q7" s="27" t="s">
        <v>40</v>
      </c>
      <c r="R7" s="29">
        <f t="shared" si="1"/>
        <v>99278.749542510355</v>
      </c>
      <c r="S7" s="29">
        <f t="shared" si="2"/>
        <v>496073.89264078374</v>
      </c>
      <c r="T7" s="35">
        <f t="shared" si="3"/>
        <v>67.465532180152039</v>
      </c>
      <c r="U7" s="42">
        <v>0.96680194174873568</v>
      </c>
      <c r="V7" s="43">
        <f>1-U7</f>
        <v>3.3198058251264317E-2</v>
      </c>
      <c r="W7" s="29">
        <f t="shared" si="11"/>
        <v>479605.20265596354</v>
      </c>
      <c r="X7" s="29">
        <f t="shared" si="4"/>
        <v>5937613.1286552651</v>
      </c>
      <c r="Y7" s="35">
        <f t="shared" si="12"/>
        <v>59.807493104179635</v>
      </c>
      <c r="Z7" s="36">
        <f t="shared" si="13"/>
        <v>7.658039075972404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12017</v>
      </c>
      <c r="E8">
        <v>10</v>
      </c>
      <c r="F8" s="3">
        <f t="shared" si="5"/>
        <v>8.3215444786552384E-4</v>
      </c>
      <c r="G8" s="2">
        <v>0.5</v>
      </c>
      <c r="H8" s="3">
        <f t="shared" si="6"/>
        <v>4.1521341969772462E-3</v>
      </c>
      <c r="I8" s="3">
        <f t="shared" si="7"/>
        <v>0.99584786580302276</v>
      </c>
      <c r="J8" s="5">
        <f t="shared" si="14"/>
        <v>99150.807513803142</v>
      </c>
      <c r="K8" s="5">
        <f t="shared" si="8"/>
        <v>411.68745853597051</v>
      </c>
      <c r="L8" s="5">
        <f t="shared" si="9"/>
        <v>494724.8189226758</v>
      </c>
      <c r="M8" s="5">
        <f t="shared" si="0"/>
        <v>6201819.7794247037</v>
      </c>
      <c r="N8" s="33">
        <f t="shared" si="10"/>
        <v>62.549362278883365</v>
      </c>
      <c r="O8" s="4"/>
      <c r="Q8" s="27" t="s">
        <v>42</v>
      </c>
      <c r="R8" s="29">
        <f t="shared" si="1"/>
        <v>99150.807513803142</v>
      </c>
      <c r="S8" s="29">
        <f t="shared" si="2"/>
        <v>494724.8189226758</v>
      </c>
      <c r="T8" s="35">
        <f t="shared" si="3"/>
        <v>62.549362278883365</v>
      </c>
      <c r="U8" s="42">
        <v>0.96680194174873568</v>
      </c>
      <c r="V8" s="43">
        <f>1-U8</f>
        <v>3.3198058251264317E-2</v>
      </c>
      <c r="W8" s="29">
        <f t="shared" si="11"/>
        <v>478300.91556573461</v>
      </c>
      <c r="X8" s="29">
        <f t="shared" si="4"/>
        <v>5458007.9259993015</v>
      </c>
      <c r="Y8" s="35">
        <f t="shared" si="12"/>
        <v>55.047538823518636</v>
      </c>
      <c r="Z8" s="36">
        <f t="shared" si="13"/>
        <v>7.5018234553647289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13263</v>
      </c>
      <c r="E9">
        <v>11</v>
      </c>
      <c r="F9" s="3">
        <f t="shared" si="5"/>
        <v>8.2937495287642318E-4</v>
      </c>
      <c r="G9" s="2">
        <v>0.5</v>
      </c>
      <c r="H9" s="3">
        <f t="shared" si="6"/>
        <v>4.1382942703434783E-3</v>
      </c>
      <c r="I9" s="3">
        <f t="shared" si="7"/>
        <v>0.99586170572965649</v>
      </c>
      <c r="J9" s="5">
        <f t="shared" si="14"/>
        <v>98739.120055267165</v>
      </c>
      <c r="K9" s="5">
        <f t="shared" si="8"/>
        <v>408.61153478346893</v>
      </c>
      <c r="L9" s="5">
        <f t="shared" si="9"/>
        <v>492674.07143937715</v>
      </c>
      <c r="M9" s="5">
        <f t="shared" si="0"/>
        <v>5707094.9605020275</v>
      </c>
      <c r="N9" s="33">
        <f t="shared" si="10"/>
        <v>57.799734870106192</v>
      </c>
      <c r="O9" s="4"/>
      <c r="Q9" s="27" t="s">
        <v>44</v>
      </c>
      <c r="R9" s="29">
        <f t="shared" si="1"/>
        <v>98739.120055267165</v>
      </c>
      <c r="S9" s="29">
        <f t="shared" si="2"/>
        <v>492674.07143937715</v>
      </c>
      <c r="T9" s="35">
        <f t="shared" si="3"/>
        <v>57.799734870106192</v>
      </c>
      <c r="U9" s="42">
        <v>0.9555940589531835</v>
      </c>
      <c r="V9" s="43">
        <f t="shared" ref="V9:V22" si="15">1-U9</f>
        <v>4.4405941046816499E-2</v>
      </c>
      <c r="W9" s="29">
        <f t="shared" si="11"/>
        <v>470796.41566774511</v>
      </c>
      <c r="X9" s="29">
        <f t="shared" si="4"/>
        <v>4979707.0104335668</v>
      </c>
      <c r="Y9" s="35">
        <f t="shared" si="12"/>
        <v>50.432969299769731</v>
      </c>
      <c r="Z9" s="36">
        <f t="shared" si="13"/>
        <v>7.3667655703364616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14311</v>
      </c>
      <c r="E10">
        <v>19</v>
      </c>
      <c r="F10" s="3">
        <f t="shared" si="5"/>
        <v>1.3276500593948711E-3</v>
      </c>
      <c r="G10" s="2">
        <v>0.5</v>
      </c>
      <c r="H10" s="3">
        <f t="shared" si="6"/>
        <v>6.61629000243758E-3</v>
      </c>
      <c r="I10" s="3">
        <f t="shared" si="7"/>
        <v>0.99338370999756243</v>
      </c>
      <c r="J10" s="5">
        <f t="shared" si="14"/>
        <v>98330.508520483694</v>
      </c>
      <c r="K10" s="5">
        <f t="shared" si="8"/>
        <v>650.58316045867957</v>
      </c>
      <c r="L10" s="5">
        <f t="shared" si="9"/>
        <v>490026.08470127173</v>
      </c>
      <c r="M10" s="5">
        <f t="shared" si="0"/>
        <v>5214420.8890626505</v>
      </c>
      <c r="N10" s="33">
        <f t="shared" si="10"/>
        <v>53.029532415937929</v>
      </c>
      <c r="O10" s="4"/>
      <c r="Q10" s="27" t="s">
        <v>46</v>
      </c>
      <c r="R10" s="29">
        <f t="shared" si="1"/>
        <v>98330.508520483694</v>
      </c>
      <c r="S10" s="29">
        <f t="shared" si="2"/>
        <v>490026.08470127173</v>
      </c>
      <c r="T10" s="35">
        <f t="shared" si="3"/>
        <v>53.029532415937929</v>
      </c>
      <c r="U10" s="42">
        <v>0.96363095511775332</v>
      </c>
      <c r="V10" s="43">
        <f t="shared" si="15"/>
        <v>3.6369044882246682E-2</v>
      </c>
      <c r="W10" s="29">
        <f t="shared" si="11"/>
        <v>472204.30403329956</v>
      </c>
      <c r="X10" s="29">
        <f t="shared" si="4"/>
        <v>4508910.5947658215</v>
      </c>
      <c r="Y10" s="35">
        <f t="shared" si="12"/>
        <v>45.854645344649562</v>
      </c>
      <c r="Z10" s="36">
        <f t="shared" si="13"/>
        <v>7.1748870712883672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14211</v>
      </c>
      <c r="E11">
        <v>20</v>
      </c>
      <c r="F11" s="3">
        <f t="shared" si="5"/>
        <v>1.4073604953908944E-3</v>
      </c>
      <c r="G11" s="2">
        <v>0.5</v>
      </c>
      <c r="H11" s="3">
        <f t="shared" si="6"/>
        <v>7.0121309866068302E-3</v>
      </c>
      <c r="I11" s="3">
        <f t="shared" si="7"/>
        <v>0.9929878690133932</v>
      </c>
      <c r="J11" s="5">
        <f t="shared" si="14"/>
        <v>97679.925360025009</v>
      </c>
      <c r="K11" s="5">
        <f t="shared" si="8"/>
        <v>684.94443138647375</v>
      </c>
      <c r="L11" s="5">
        <f t="shared" si="9"/>
        <v>486687.26572165894</v>
      </c>
      <c r="M11" s="5">
        <f t="shared" si="0"/>
        <v>4724394.8043613788</v>
      </c>
      <c r="N11" s="33">
        <f t="shared" si="10"/>
        <v>48.36607713353979</v>
      </c>
      <c r="O11" s="4"/>
      <c r="Q11" s="27" t="s">
        <v>48</v>
      </c>
      <c r="R11" s="29">
        <f t="shared" si="1"/>
        <v>97679.925360025009</v>
      </c>
      <c r="S11" s="29">
        <f t="shared" si="2"/>
        <v>486687.26572165894</v>
      </c>
      <c r="T11" s="35">
        <f t="shared" si="3"/>
        <v>48.36607713353979</v>
      </c>
      <c r="U11" s="42">
        <v>0.96005435016735896</v>
      </c>
      <c r="V11" s="43">
        <f t="shared" si="15"/>
        <v>3.9945649832641039E-2</v>
      </c>
      <c r="W11" s="29">
        <f t="shared" si="11"/>
        <v>467246.22662713606</v>
      </c>
      <c r="X11" s="29">
        <f t="shared" si="4"/>
        <v>4036706.290732522</v>
      </c>
      <c r="Y11" s="35">
        <f t="shared" si="12"/>
        <v>41.325853555417666</v>
      </c>
      <c r="Z11" s="36">
        <f t="shared" si="13"/>
        <v>7.0402235781221236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13527</v>
      </c>
      <c r="E12">
        <v>39</v>
      </c>
      <c r="F12" s="3">
        <f t="shared" si="5"/>
        <v>2.8831226436016855E-3</v>
      </c>
      <c r="G12" s="2">
        <v>0.5</v>
      </c>
      <c r="H12" s="3">
        <f t="shared" si="6"/>
        <v>1.4312451833094793E-2</v>
      </c>
      <c r="I12" s="3">
        <f t="shared" si="7"/>
        <v>0.98568754816690518</v>
      </c>
      <c r="J12" s="5">
        <f t="shared" si="14"/>
        <v>96994.980928638543</v>
      </c>
      <c r="K12" s="5">
        <f t="shared" si="8"/>
        <v>1388.2359925930873</v>
      </c>
      <c r="L12" s="5">
        <f t="shared" si="9"/>
        <v>481504.31466170994</v>
      </c>
      <c r="M12" s="5">
        <f t="shared" si="0"/>
        <v>4237707.5386397196</v>
      </c>
      <c r="N12" s="33">
        <f t="shared" si="10"/>
        <v>43.689967234052034</v>
      </c>
      <c r="O12" s="4"/>
      <c r="Q12" s="27" t="s">
        <v>50</v>
      </c>
      <c r="R12" s="29">
        <f t="shared" si="1"/>
        <v>96994.980928638543</v>
      </c>
      <c r="S12" s="29">
        <f t="shared" si="2"/>
        <v>481504.31466170994</v>
      </c>
      <c r="T12" s="35">
        <f t="shared" si="3"/>
        <v>43.689967234052034</v>
      </c>
      <c r="U12" s="42">
        <v>0.94127750867207383</v>
      </c>
      <c r="V12" s="43">
        <f t="shared" si="15"/>
        <v>5.8722491327926174E-2</v>
      </c>
      <c r="W12" s="29">
        <f t="shared" si="11"/>
        <v>453229.18171962863</v>
      </c>
      <c r="X12" s="29">
        <f t="shared" si="4"/>
        <v>3569460.0641053859</v>
      </c>
      <c r="Y12" s="35">
        <f t="shared" si="12"/>
        <v>36.800461528329187</v>
      </c>
      <c r="Z12" s="36">
        <f t="shared" si="13"/>
        <v>6.889505705722847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14233</v>
      </c>
      <c r="E13">
        <v>63</v>
      </c>
      <c r="F13" s="3">
        <f t="shared" si="5"/>
        <v>4.4263331693950676E-3</v>
      </c>
      <c r="G13" s="2">
        <v>0.5</v>
      </c>
      <c r="H13" s="3">
        <f t="shared" si="6"/>
        <v>2.188944095062715E-2</v>
      </c>
      <c r="I13" s="3">
        <f t="shared" si="7"/>
        <v>0.97811055904937283</v>
      </c>
      <c r="J13" s="5">
        <f t="shared" si="14"/>
        <v>95606.744936045448</v>
      </c>
      <c r="K13" s="5">
        <f t="shared" si="8"/>
        <v>2092.7781977592381</v>
      </c>
      <c r="L13" s="5">
        <f t="shared" si="9"/>
        <v>472801.77918582916</v>
      </c>
      <c r="M13" s="5">
        <f t="shared" si="0"/>
        <v>3756203.2239780095</v>
      </c>
      <c r="N13" s="33">
        <f t="shared" si="10"/>
        <v>39.28805678397125</v>
      </c>
      <c r="O13" s="4"/>
      <c r="Q13" s="27" t="s">
        <v>52</v>
      </c>
      <c r="R13" s="29">
        <f t="shared" si="1"/>
        <v>95606.744936045448</v>
      </c>
      <c r="S13" s="29">
        <f t="shared" si="2"/>
        <v>472801.77918582916</v>
      </c>
      <c r="T13" s="35">
        <f t="shared" si="3"/>
        <v>39.28805678397125</v>
      </c>
      <c r="U13" s="42">
        <v>0.95386474178345915</v>
      </c>
      <c r="V13" s="43">
        <f t="shared" si="15"/>
        <v>4.6135258216540853E-2</v>
      </c>
      <c r="W13" s="29">
        <f t="shared" si="11"/>
        <v>450988.94701785099</v>
      </c>
      <c r="X13" s="29">
        <f t="shared" si="4"/>
        <v>3116230.8823857573</v>
      </c>
      <c r="Y13" s="35">
        <f t="shared" si="12"/>
        <v>32.594257700858954</v>
      </c>
      <c r="Z13" s="36">
        <f t="shared" si="13"/>
        <v>6.693799083112296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14995</v>
      </c>
      <c r="E14">
        <v>104</v>
      </c>
      <c r="F14" s="3">
        <f t="shared" si="5"/>
        <v>6.9356452150716903E-3</v>
      </c>
      <c r="G14" s="2">
        <v>0.5</v>
      </c>
      <c r="H14" s="3">
        <f t="shared" si="6"/>
        <v>3.4087184529662404E-2</v>
      </c>
      <c r="I14" s="3">
        <f t="shared" si="7"/>
        <v>0.96591281547033758</v>
      </c>
      <c r="J14" s="5">
        <f t="shared" si="14"/>
        <v>93513.96673828621</v>
      </c>
      <c r="K14" s="5">
        <f t="shared" si="8"/>
        <v>3187.6278403086744</v>
      </c>
      <c r="L14" s="5">
        <f t="shared" si="9"/>
        <v>459600.76409065933</v>
      </c>
      <c r="M14" s="5">
        <f t="shared" si="0"/>
        <v>3283401.4447921803</v>
      </c>
      <c r="N14" s="33">
        <f t="shared" si="10"/>
        <v>35.111348168785355</v>
      </c>
      <c r="O14" s="4"/>
      <c r="Q14" s="27" t="s">
        <v>54</v>
      </c>
      <c r="R14" s="29">
        <f t="shared" si="1"/>
        <v>93513.96673828621</v>
      </c>
      <c r="S14" s="29">
        <f t="shared" si="2"/>
        <v>459600.76409065933</v>
      </c>
      <c r="T14" s="35">
        <f t="shared" si="3"/>
        <v>35.111348168785355</v>
      </c>
      <c r="U14" s="42">
        <v>0.94210046609890041</v>
      </c>
      <c r="V14" s="43">
        <f t="shared" si="15"/>
        <v>5.7899533901099587E-2</v>
      </c>
      <c r="W14" s="29">
        <f t="shared" si="11"/>
        <v>432990.09406922094</v>
      </c>
      <c r="X14" s="29">
        <f t="shared" si="4"/>
        <v>2665241.9353679065</v>
      </c>
      <c r="Y14" s="35">
        <f t="shared" si="12"/>
        <v>28.501003949784444</v>
      </c>
      <c r="Z14" s="36">
        <f t="shared" si="13"/>
        <v>6.6103442190009112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15193</v>
      </c>
      <c r="E15">
        <v>136</v>
      </c>
      <c r="F15" s="3">
        <f t="shared" si="5"/>
        <v>8.9514908181399337E-3</v>
      </c>
      <c r="G15" s="2">
        <v>0.5</v>
      </c>
      <c r="H15" s="3">
        <f t="shared" si="6"/>
        <v>4.3777763471319127E-2</v>
      </c>
      <c r="I15" s="3">
        <f t="shared" si="7"/>
        <v>0.95622223652868088</v>
      </c>
      <c r="J15" s="5">
        <f t="shared" si="14"/>
        <v>90326.338897977534</v>
      </c>
      <c r="K15" s="5">
        <f t="shared" si="8"/>
        <v>3954.2850995058729</v>
      </c>
      <c r="L15" s="5">
        <f t="shared" si="9"/>
        <v>441745.98174112302</v>
      </c>
      <c r="M15" s="5">
        <f t="shared" si="0"/>
        <v>2823800.6807015212</v>
      </c>
      <c r="N15" s="33">
        <f t="shared" si="10"/>
        <v>31.262206740062481</v>
      </c>
      <c r="O15" s="4"/>
      <c r="Q15" s="27" t="s">
        <v>56</v>
      </c>
      <c r="R15" s="29">
        <f t="shared" si="1"/>
        <v>90326.338897977534</v>
      </c>
      <c r="S15" s="29">
        <f t="shared" si="2"/>
        <v>441745.98174112302</v>
      </c>
      <c r="T15" s="35">
        <f t="shared" si="3"/>
        <v>31.262206740062481</v>
      </c>
      <c r="U15" s="42">
        <v>0.91645683631107144</v>
      </c>
      <c r="V15" s="43">
        <f t="shared" si="15"/>
        <v>8.3543163688928557E-2</v>
      </c>
      <c r="W15" s="29">
        <f t="shared" si="11"/>
        <v>404841.12487959792</v>
      </c>
      <c r="X15" s="29">
        <f t="shared" si="4"/>
        <v>2232251.8412986854</v>
      </c>
      <c r="Y15" s="35">
        <f t="shared" si="12"/>
        <v>24.713188517692341</v>
      </c>
      <c r="Z15" s="36">
        <f t="shared" si="13"/>
        <v>6.5490182223701403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13514</v>
      </c>
      <c r="E16">
        <v>135</v>
      </c>
      <c r="F16" s="3">
        <f t="shared" si="5"/>
        <v>9.9896403729465739E-3</v>
      </c>
      <c r="G16" s="2">
        <v>0.5</v>
      </c>
      <c r="H16" s="3">
        <f t="shared" si="6"/>
        <v>4.8731184348265524E-2</v>
      </c>
      <c r="I16" s="3">
        <f t="shared" si="7"/>
        <v>0.95126881565173449</v>
      </c>
      <c r="J16" s="5">
        <f t="shared" si="14"/>
        <v>86372.053798471665</v>
      </c>
      <c r="K16" s="5">
        <f t="shared" si="8"/>
        <v>4209.0124761916304</v>
      </c>
      <c r="L16" s="5">
        <f t="shared" si="9"/>
        <v>421337.7378018793</v>
      </c>
      <c r="M16" s="5">
        <f t="shared" si="0"/>
        <v>2382054.6989603983</v>
      </c>
      <c r="N16" s="33">
        <f t="shared" si="10"/>
        <v>27.578997999958968</v>
      </c>
      <c r="O16" s="4"/>
      <c r="Q16" s="27" t="s">
        <v>58</v>
      </c>
      <c r="R16" s="29">
        <f t="shared" si="1"/>
        <v>86372.053798471665</v>
      </c>
      <c r="S16" s="29">
        <f t="shared" si="2"/>
        <v>421337.7378018793</v>
      </c>
      <c r="T16" s="35">
        <f t="shared" si="3"/>
        <v>27.578997999958968</v>
      </c>
      <c r="U16" s="42">
        <v>0.8859396016463057</v>
      </c>
      <c r="V16" s="43">
        <f t="shared" si="15"/>
        <v>0.1140603983536943</v>
      </c>
      <c r="W16" s="29">
        <f t="shared" si="11"/>
        <v>373279.78758675256</v>
      </c>
      <c r="X16" s="29">
        <f t="shared" si="4"/>
        <v>1827410.7164190877</v>
      </c>
      <c r="Y16" s="35">
        <f t="shared" si="12"/>
        <v>21.157430396212522</v>
      </c>
      <c r="Z16" s="36">
        <f t="shared" si="13"/>
        <v>6.4215676037464462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11140</v>
      </c>
      <c r="E17">
        <v>171</v>
      </c>
      <c r="F17" s="3">
        <f t="shared" si="5"/>
        <v>1.5350089766606822E-2</v>
      </c>
      <c r="G17" s="2">
        <v>0.5</v>
      </c>
      <c r="H17" s="3">
        <f t="shared" si="6"/>
        <v>7.3913983142424908E-2</v>
      </c>
      <c r="I17" s="3">
        <f t="shared" si="7"/>
        <v>0.92608601685757508</v>
      </c>
      <c r="J17" s="5">
        <f t="shared" si="14"/>
        <v>82163.041322280042</v>
      </c>
      <c r="K17" s="5">
        <f t="shared" si="8"/>
        <v>6072.9976512253679</v>
      </c>
      <c r="L17" s="5">
        <f t="shared" si="9"/>
        <v>395632.7124833368</v>
      </c>
      <c r="M17" s="5">
        <f t="shared" si="0"/>
        <v>1960716.9611585191</v>
      </c>
      <c r="N17" s="33">
        <f t="shared" si="10"/>
        <v>23.86373398068012</v>
      </c>
      <c r="O17" s="4"/>
      <c r="Q17" s="27" t="s">
        <v>60</v>
      </c>
      <c r="R17" s="29">
        <f t="shared" si="1"/>
        <v>82163.041322280042</v>
      </c>
      <c r="S17" s="29">
        <f t="shared" si="2"/>
        <v>395632.7124833368</v>
      </c>
      <c r="T17" s="35">
        <f t="shared" si="3"/>
        <v>23.86373398068012</v>
      </c>
      <c r="U17" s="42">
        <v>0.85631920960893304</v>
      </c>
      <c r="V17" s="43">
        <f t="shared" si="15"/>
        <v>0.14368079039106696</v>
      </c>
      <c r="W17" s="29">
        <f t="shared" si="11"/>
        <v>338787.89164916921</v>
      </c>
      <c r="X17" s="29">
        <f t="shared" si="4"/>
        <v>1454130.9288323352</v>
      </c>
      <c r="Y17" s="35">
        <f t="shared" si="12"/>
        <v>17.698114692816517</v>
      </c>
      <c r="Z17" s="36">
        <f t="shared" si="13"/>
        <v>6.1656192878636027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8588</v>
      </c>
      <c r="E18">
        <v>186</v>
      </c>
      <c r="F18" s="3">
        <f t="shared" si="5"/>
        <v>2.1658127619934794E-2</v>
      </c>
      <c r="G18" s="2">
        <v>0.5</v>
      </c>
      <c r="H18" s="3">
        <f t="shared" si="6"/>
        <v>0.10272837733348063</v>
      </c>
      <c r="I18" s="3">
        <f t="shared" si="7"/>
        <v>0.89727162266651939</v>
      </c>
      <c r="J18" s="5">
        <f t="shared" si="14"/>
        <v>76090.043671054678</v>
      </c>
      <c r="K18" s="5">
        <f t="shared" si="8"/>
        <v>7816.6067175611242</v>
      </c>
      <c r="L18" s="5">
        <f t="shared" si="9"/>
        <v>360908.70156137052</v>
      </c>
      <c r="M18" s="5">
        <f t="shared" si="0"/>
        <v>1565084.2486751825</v>
      </c>
      <c r="N18" s="33">
        <f t="shared" si="10"/>
        <v>20.568844137364508</v>
      </c>
      <c r="O18" s="4"/>
      <c r="Q18" s="27" t="s">
        <v>62</v>
      </c>
      <c r="R18" s="29">
        <f t="shared" si="1"/>
        <v>76090.043671054678</v>
      </c>
      <c r="S18" s="29">
        <f t="shared" si="2"/>
        <v>360908.70156137052</v>
      </c>
      <c r="T18" s="35">
        <f t="shared" si="3"/>
        <v>20.568844137364508</v>
      </c>
      <c r="U18" s="42">
        <v>0.77613843304153718</v>
      </c>
      <c r="V18" s="43">
        <f t="shared" si="15"/>
        <v>0.22386156695846282</v>
      </c>
      <c r="W18" s="29">
        <f t="shared" si="11"/>
        <v>280115.11410089792</v>
      </c>
      <c r="X18" s="29">
        <f t="shared" si="4"/>
        <v>1115343.037183166</v>
      </c>
      <c r="Y18" s="35">
        <f t="shared" si="12"/>
        <v>14.658199461744458</v>
      </c>
      <c r="Z18" s="36">
        <f t="shared" si="13"/>
        <v>5.9106446756200501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5899</v>
      </c>
      <c r="E19">
        <v>175</v>
      </c>
      <c r="F19" s="3">
        <f t="shared" si="5"/>
        <v>2.966604509238854E-2</v>
      </c>
      <c r="G19" s="2">
        <v>0.5</v>
      </c>
      <c r="H19" s="3">
        <f t="shared" si="6"/>
        <v>0.13808885031168627</v>
      </c>
      <c r="I19" s="3">
        <f t="shared" si="7"/>
        <v>0.86191114968831373</v>
      </c>
      <c r="J19" s="5">
        <f t="shared" si="14"/>
        <v>68273.436953493554</v>
      </c>
      <c r="K19" s="5">
        <f t="shared" si="8"/>
        <v>9427.8004157353207</v>
      </c>
      <c r="L19" s="5">
        <f t="shared" si="9"/>
        <v>317797.68372812949</v>
      </c>
      <c r="M19" s="5">
        <f t="shared" si="0"/>
        <v>1204175.5471138121</v>
      </c>
      <c r="N19" s="33">
        <f t="shared" si="10"/>
        <v>17.637541053251375</v>
      </c>
      <c r="O19" s="4"/>
      <c r="Q19" s="27" t="s">
        <v>64</v>
      </c>
      <c r="R19" s="29">
        <f t="shared" si="1"/>
        <v>68273.436953493554</v>
      </c>
      <c r="S19" s="29">
        <f t="shared" si="2"/>
        <v>317797.68372812949</v>
      </c>
      <c r="T19" s="35">
        <f t="shared" si="3"/>
        <v>17.637541053251375</v>
      </c>
      <c r="U19" s="42">
        <v>0.73716277889453141</v>
      </c>
      <c r="V19" s="43">
        <f t="shared" si="15"/>
        <v>0.26283722110546859</v>
      </c>
      <c r="W19" s="29">
        <f t="shared" si="11"/>
        <v>234268.62366327335</v>
      </c>
      <c r="X19" s="29">
        <f t="shared" si="4"/>
        <v>835227.9230822681</v>
      </c>
      <c r="Y19" s="35">
        <f t="shared" si="12"/>
        <v>12.233570775867165</v>
      </c>
      <c r="Z19" s="36">
        <f t="shared" si="13"/>
        <v>5.4039702773842109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4016</v>
      </c>
      <c r="E20">
        <v>189</v>
      </c>
      <c r="F20" s="3">
        <f t="shared" si="5"/>
        <v>4.7061752988047809E-2</v>
      </c>
      <c r="G20" s="2">
        <v>0.5</v>
      </c>
      <c r="H20" s="3">
        <f t="shared" si="6"/>
        <v>0.21053804166202519</v>
      </c>
      <c r="I20" s="3">
        <f t="shared" si="7"/>
        <v>0.78946195833797483</v>
      </c>
      <c r="J20" s="5">
        <f t="shared" si="14"/>
        <v>58845.636537758233</v>
      </c>
      <c r="K20" s="5">
        <f t="shared" si="8"/>
        <v>12389.245077014935</v>
      </c>
      <c r="L20" s="5">
        <f t="shared" si="9"/>
        <v>263255.06999625382</v>
      </c>
      <c r="M20" s="5">
        <f t="shared" si="0"/>
        <v>886377.86338568269</v>
      </c>
      <c r="N20" s="33">
        <f t="shared" si="10"/>
        <v>15.062762772851295</v>
      </c>
      <c r="O20" s="4"/>
      <c r="Q20" s="27" t="s">
        <v>66</v>
      </c>
      <c r="R20" s="29">
        <f t="shared" si="1"/>
        <v>58845.636537758233</v>
      </c>
      <c r="S20" s="29">
        <f t="shared" si="2"/>
        <v>263255.06999625382</v>
      </c>
      <c r="T20" s="35">
        <f t="shared" si="3"/>
        <v>15.062762772851295</v>
      </c>
      <c r="U20" s="42">
        <v>0.7271372759570951</v>
      </c>
      <c r="V20" s="43">
        <f t="shared" si="15"/>
        <v>0.2728627240429049</v>
      </c>
      <c r="W20" s="29">
        <f t="shared" si="11"/>
        <v>191422.5744789704</v>
      </c>
      <c r="X20" s="29">
        <f t="shared" si="4"/>
        <v>600959.29941899469</v>
      </c>
      <c r="Y20" s="35">
        <f t="shared" si="12"/>
        <v>10.212470027975479</v>
      </c>
      <c r="Z20" s="36">
        <f t="shared" si="13"/>
        <v>4.8502927448758157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2027</v>
      </c>
      <c r="E21">
        <v>131</v>
      </c>
      <c r="F21" s="3">
        <f t="shared" si="5"/>
        <v>6.4627528367044898E-2</v>
      </c>
      <c r="G21" s="2">
        <v>0.5</v>
      </c>
      <c r="H21" s="3">
        <f t="shared" si="6"/>
        <v>0.27819069866213636</v>
      </c>
      <c r="I21" s="3">
        <f t="shared" si="7"/>
        <v>0.7218093013378637</v>
      </c>
      <c r="J21" s="5">
        <f t="shared" si="14"/>
        <v>46456.391460743303</v>
      </c>
      <c r="K21" s="5">
        <f t="shared" si="8"/>
        <v>12923.735997785885</v>
      </c>
      <c r="L21" s="5">
        <f t="shared" si="9"/>
        <v>199972.61730925183</v>
      </c>
      <c r="M21" s="5">
        <f>L21+M22</f>
        <v>623122.79338942887</v>
      </c>
      <c r="N21" s="33">
        <f t="shared" si="10"/>
        <v>13.413069198798656</v>
      </c>
      <c r="O21" s="4"/>
      <c r="Q21" s="27" t="s">
        <v>68</v>
      </c>
      <c r="R21" s="29">
        <f t="shared" si="1"/>
        <v>46456.391460743303</v>
      </c>
      <c r="S21" s="29">
        <f t="shared" si="2"/>
        <v>199972.61730925183</v>
      </c>
      <c r="T21" s="35">
        <f t="shared" si="3"/>
        <v>13.413069198798656</v>
      </c>
      <c r="U21" s="42">
        <v>0.68635947845240242</v>
      </c>
      <c r="V21" s="43">
        <f t="shared" si="15"/>
        <v>0.31364052154759758</v>
      </c>
      <c r="W21" s="29">
        <f t="shared" si="11"/>
        <v>137253.10132113995</v>
      </c>
      <c r="X21" s="29">
        <f>X22+W21</f>
        <v>409536.72494002432</v>
      </c>
      <c r="Y21" s="35">
        <f t="shared" si="12"/>
        <v>8.8155087397627963</v>
      </c>
      <c r="Z21" s="36">
        <f t="shared" si="13"/>
        <v>4.5975604590358596</v>
      </c>
    </row>
    <row r="22" spans="1:26" s="2" customFormat="1" x14ac:dyDescent="0.25">
      <c r="A22" s="12">
        <v>19</v>
      </c>
      <c r="B22" s="13" t="s">
        <v>69</v>
      </c>
      <c r="C22" s="12"/>
      <c r="D22">
        <v>1590</v>
      </c>
      <c r="E22">
        <v>126</v>
      </c>
      <c r="F22" s="17">
        <f t="shared" si="5"/>
        <v>7.9245283018867921E-2</v>
      </c>
      <c r="G22" s="12"/>
      <c r="H22" s="17">
        <v>1</v>
      </c>
      <c r="I22" s="17">
        <f t="shared" si="7"/>
        <v>0</v>
      </c>
      <c r="J22" s="21">
        <f t="shared" si="14"/>
        <v>33532.655462957424</v>
      </c>
      <c r="K22" s="21">
        <f t="shared" si="8"/>
        <v>33532.655462957424</v>
      </c>
      <c r="L22" s="21">
        <f>K22/F22</f>
        <v>423150.17608017701</v>
      </c>
      <c r="M22" s="21">
        <f>L22</f>
        <v>423150.17608017701</v>
      </c>
      <c r="N22" s="34">
        <f t="shared" si="10"/>
        <v>12.619047619047619</v>
      </c>
      <c r="O22" s="4"/>
      <c r="Q22" s="30" t="s">
        <v>69</v>
      </c>
      <c r="R22" s="31">
        <f t="shared" si="1"/>
        <v>33532.655462957424</v>
      </c>
      <c r="S22" s="31">
        <f t="shared" si="2"/>
        <v>423150.17608017701</v>
      </c>
      <c r="T22" s="38">
        <f t="shared" si="3"/>
        <v>12.619047619047619</v>
      </c>
      <c r="U22" s="44">
        <v>0.64346806172022719</v>
      </c>
      <c r="V22" s="45">
        <f t="shared" si="15"/>
        <v>0.35653193827977281</v>
      </c>
      <c r="W22" s="31">
        <f t="shared" si="11"/>
        <v>272283.62361888436</v>
      </c>
      <c r="X22" s="31">
        <f>W22</f>
        <v>272283.62361888436</v>
      </c>
      <c r="Y22" s="38">
        <f t="shared" si="12"/>
        <v>8.1199541121838195</v>
      </c>
      <c r="Z22" s="37">
        <f t="shared" si="13"/>
        <v>4.4990935068637992</v>
      </c>
    </row>
    <row r="23" spans="1:26" s="2" customFormat="1" ht="13.2" x14ac:dyDescent="0.25">
      <c r="B23" s="2" t="s">
        <v>70</v>
      </c>
      <c r="D23" s="25">
        <f>SUM(D4:D22)</f>
        <v>186453</v>
      </c>
      <c r="E23" s="25">
        <f>SUM(E4:E22)</f>
        <v>1528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1" t="s">
        <v>88</v>
      </c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Q26" s="63" t="s">
        <v>91</v>
      </c>
      <c r="R26" s="64"/>
      <c r="S26" s="64"/>
      <c r="T26" s="64"/>
      <c r="U26" s="64"/>
      <c r="V26" s="64"/>
      <c r="W26" s="64"/>
      <c r="X26" s="64"/>
      <c r="Y26" s="64"/>
      <c r="Z26" s="65"/>
    </row>
    <row r="27" spans="1:26" s="9" customFormat="1" ht="14.25" customHeight="1" x14ac:dyDescent="0.35">
      <c r="A27" s="7"/>
      <c r="B27" s="59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0" t="s">
        <v>14</v>
      </c>
      <c r="S27" s="70"/>
      <c r="T27" s="70"/>
      <c r="U27" s="67" t="s">
        <v>15</v>
      </c>
      <c r="V27" s="71" t="s">
        <v>16</v>
      </c>
      <c r="W27" s="72" t="s">
        <v>17</v>
      </c>
      <c r="X27" s="72" t="s">
        <v>18</v>
      </c>
      <c r="Y27" s="73" t="s">
        <v>19</v>
      </c>
      <c r="Z27" s="73" t="s">
        <v>20</v>
      </c>
    </row>
    <row r="28" spans="1:26" s="10" customFormat="1" ht="32.549999999999997" customHeight="1" thickBot="1" x14ac:dyDescent="0.35">
      <c r="B28" s="60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7"/>
      <c r="V28" s="71"/>
      <c r="W28" s="72"/>
      <c r="X28" s="72"/>
      <c r="Y28" s="73"/>
      <c r="Z28" s="73"/>
    </row>
    <row r="29" spans="1:26" s="2" customFormat="1" x14ac:dyDescent="0.25">
      <c r="A29" s="2">
        <v>1</v>
      </c>
      <c r="B29" s="1">
        <v>0</v>
      </c>
      <c r="C29" s="1">
        <v>1</v>
      </c>
      <c r="D29">
        <v>1096</v>
      </c>
      <c r="E29">
        <v>3</v>
      </c>
      <c r="F29" s="3">
        <f>E29/D29</f>
        <v>2.7372262773722629E-3</v>
      </c>
      <c r="G29" s="2">
        <v>0.3</v>
      </c>
      <c r="H29" s="18">
        <f>C29*F29/(1+(1-G29)*C29*F29)</f>
        <v>2.7319916218923597E-3</v>
      </c>
      <c r="I29" s="18">
        <f>1-H29</f>
        <v>0.9972680083781077</v>
      </c>
      <c r="J29" s="19">
        <v>100000</v>
      </c>
      <c r="K29" s="20">
        <f>J29*H29</f>
        <v>273.19916218923595</v>
      </c>
      <c r="L29" s="20">
        <f>C29*(J30+G29*K29)</f>
        <v>99808.760586467528</v>
      </c>
      <c r="M29" s="5">
        <f t="shared" ref="M29:M45" si="16">L29+M30</f>
        <v>8420881.18230615</v>
      </c>
      <c r="N29" s="32">
        <f>M29/J29</f>
        <v>84.208811823061495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99808.760586467528</v>
      </c>
      <c r="T29" s="35">
        <f t="shared" ref="T29:T47" si="19">N29</f>
        <v>84.208811823061495</v>
      </c>
      <c r="U29" s="42">
        <v>0.95864674002964168</v>
      </c>
      <c r="V29" s="43">
        <f>1-U29</f>
        <v>4.1353259970358325E-2</v>
      </c>
      <c r="W29" s="29">
        <f>S29*U29</f>
        <v>95681.34296261608</v>
      </c>
      <c r="X29" s="29">
        <f t="shared" ref="X29:X45" si="20">X30+W29</f>
        <v>7346649.0567606119</v>
      </c>
      <c r="Y29" s="40">
        <f>X29/R29</f>
        <v>73.466490567606115</v>
      </c>
      <c r="Z29" s="36">
        <f>T29-Y29</f>
        <v>10.74232125545538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5364</v>
      </c>
      <c r="E30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99726.800837810762</v>
      </c>
      <c r="K30" s="5">
        <f t="shared" ref="K30:K47" si="24">J30*H30</f>
        <v>0</v>
      </c>
      <c r="L30" s="5">
        <f t="shared" ref="L30:L46" si="25">C30*(J31+G30*K30)</f>
        <v>398907.20335124305</v>
      </c>
      <c r="M30" s="5">
        <f t="shared" si="16"/>
        <v>8321072.4217196833</v>
      </c>
      <c r="N30" s="33">
        <f t="shared" ref="N30:N47" si="26">M30/J30</f>
        <v>83.438677986397451</v>
      </c>
      <c r="O30" s="4"/>
      <c r="Q30" s="27" t="s">
        <v>36</v>
      </c>
      <c r="R30" s="29">
        <f t="shared" si="17"/>
        <v>99726.800837810762</v>
      </c>
      <c r="S30" s="29">
        <f t="shared" si="18"/>
        <v>398907.20335124305</v>
      </c>
      <c r="T30" s="35">
        <f t="shared" si="19"/>
        <v>83.438677986397451</v>
      </c>
      <c r="U30" s="42">
        <v>0.95864674002964168</v>
      </c>
      <c r="V30" s="43">
        <f>1-U30</f>
        <v>4.1353259970358325E-2</v>
      </c>
      <c r="W30" s="29">
        <f t="shared" ref="W30:W47" si="27">S30*U30</f>
        <v>382411.09006701049</v>
      </c>
      <c r="X30" s="29">
        <f t="shared" si="20"/>
        <v>7250967.7137979958</v>
      </c>
      <c r="Y30" s="35">
        <f t="shared" ref="Y30:Y47" si="28">X30/R30</f>
        <v>72.70831564716994</v>
      </c>
      <c r="Z30" s="36">
        <f t="shared" ref="Z30:Z47" si="29">T30-Y30</f>
        <v>10.730362339227511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9235</v>
      </c>
      <c r="E31">
        <v>1</v>
      </c>
      <c r="F31" s="3">
        <f t="shared" si="21"/>
        <v>1.0828370330265295E-4</v>
      </c>
      <c r="G31" s="2">
        <v>0.5</v>
      </c>
      <c r="H31" s="3">
        <f t="shared" si="22"/>
        <v>5.4127198917456026E-4</v>
      </c>
      <c r="I31" s="3">
        <f t="shared" si="23"/>
        <v>0.99945872801082547</v>
      </c>
      <c r="J31" s="5">
        <f t="shared" ref="J31:J47" si="30">I30*J30</f>
        <v>99726.800837810762</v>
      </c>
      <c r="K31" s="5">
        <f t="shared" si="24"/>
        <v>53.979323863497036</v>
      </c>
      <c r="L31" s="5">
        <f t="shared" si="25"/>
        <v>498499.05587939511</v>
      </c>
      <c r="M31" s="5">
        <f t="shared" si="16"/>
        <v>7922165.2183684399</v>
      </c>
      <c r="N31" s="33">
        <f t="shared" si="26"/>
        <v>79.438677986397437</v>
      </c>
      <c r="O31" s="4"/>
      <c r="Q31" s="27" t="s">
        <v>38</v>
      </c>
      <c r="R31" s="29">
        <f t="shared" si="17"/>
        <v>99726.800837810762</v>
      </c>
      <c r="S31" s="29">
        <f t="shared" si="18"/>
        <v>498499.05587939511</v>
      </c>
      <c r="T31" s="35">
        <f t="shared" si="19"/>
        <v>79.438677986397437</v>
      </c>
      <c r="U31" s="42">
        <v>0.95864674002964168</v>
      </c>
      <c r="V31" s="43">
        <f>1-U31</f>
        <v>4.1353259970358325E-2</v>
      </c>
      <c r="W31" s="29">
        <f t="shared" si="27"/>
        <v>477884.49482663628</v>
      </c>
      <c r="X31" s="29">
        <f t="shared" si="20"/>
        <v>6868556.6237309854</v>
      </c>
      <c r="Y31" s="35">
        <f t="shared" si="28"/>
        <v>68.873728687051369</v>
      </c>
      <c r="Z31" s="36">
        <f t="shared" si="29"/>
        <v>10.564949299346068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11289</v>
      </c>
      <c r="E32">
        <v>3</v>
      </c>
      <c r="F32" s="3">
        <f t="shared" si="21"/>
        <v>2.6574541589157585E-4</v>
      </c>
      <c r="G32" s="2">
        <v>0.5</v>
      </c>
      <c r="H32" s="3">
        <f t="shared" si="22"/>
        <v>1.3278449077147789E-3</v>
      </c>
      <c r="I32" s="3">
        <f t="shared" si="23"/>
        <v>0.99867215509228524</v>
      </c>
      <c r="J32" s="5">
        <f t="shared" si="30"/>
        <v>99672.821513947274</v>
      </c>
      <c r="K32" s="5">
        <f t="shared" si="24"/>
        <v>132.35004848485895</v>
      </c>
      <c r="L32" s="5">
        <f t="shared" si="25"/>
        <v>498033.23244852421</v>
      </c>
      <c r="M32" s="5">
        <f t="shared" si="16"/>
        <v>7423666.1624890445</v>
      </c>
      <c r="N32" s="33">
        <f t="shared" si="26"/>
        <v>74.480345291020441</v>
      </c>
      <c r="O32" s="4"/>
      <c r="Q32" s="27" t="s">
        <v>40</v>
      </c>
      <c r="R32" s="29">
        <f t="shared" si="17"/>
        <v>99672.821513947274</v>
      </c>
      <c r="S32" s="29">
        <f t="shared" si="18"/>
        <v>498033.23244852421</v>
      </c>
      <c r="T32" s="35">
        <f t="shared" si="19"/>
        <v>74.480345291020441</v>
      </c>
      <c r="U32" s="42">
        <v>0.95864674002964168</v>
      </c>
      <c r="V32" s="43">
        <f>1-U32</f>
        <v>4.1353259970358325E-2</v>
      </c>
      <c r="W32" s="29">
        <f t="shared" si="27"/>
        <v>477437.93471320247</v>
      </c>
      <c r="X32" s="29">
        <f t="shared" si="20"/>
        <v>6390672.1289043492</v>
      </c>
      <c r="Y32" s="35">
        <f t="shared" si="28"/>
        <v>64.116496672165525</v>
      </c>
      <c r="Z32" s="36">
        <f t="shared" si="29"/>
        <v>10.363848618854917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11834</v>
      </c>
      <c r="E33">
        <v>7</v>
      </c>
      <c r="F33" s="3">
        <f t="shared" si="21"/>
        <v>5.9151597093121512E-4</v>
      </c>
      <c r="G33" s="2">
        <v>0.5</v>
      </c>
      <c r="H33" s="3">
        <f t="shared" si="22"/>
        <v>2.9532126735012446E-3</v>
      </c>
      <c r="I33" s="3">
        <f t="shared" si="23"/>
        <v>0.99704678732649876</v>
      </c>
      <c r="J33" s="5">
        <f t="shared" si="30"/>
        <v>99540.471465462411</v>
      </c>
      <c r="K33" s="5">
        <f t="shared" si="24"/>
        <v>293.96418185809262</v>
      </c>
      <c r="L33" s="5">
        <f t="shared" si="25"/>
        <v>496967.44687266683</v>
      </c>
      <c r="M33" s="5">
        <f t="shared" si="16"/>
        <v>6925632.9300405206</v>
      </c>
      <c r="N33" s="33">
        <f t="shared" si="26"/>
        <v>69.576051108453001</v>
      </c>
      <c r="O33" s="4"/>
      <c r="Q33" s="27" t="s">
        <v>42</v>
      </c>
      <c r="R33" s="29">
        <f t="shared" si="17"/>
        <v>99540.471465462411</v>
      </c>
      <c r="S33" s="29">
        <f t="shared" si="18"/>
        <v>496967.44687266683</v>
      </c>
      <c r="T33" s="35">
        <f t="shared" si="19"/>
        <v>69.576051108453001</v>
      </c>
      <c r="U33" s="42">
        <v>0.95864674002964168</v>
      </c>
      <c r="V33" s="43">
        <f>1-U33</f>
        <v>4.1353259970358325E-2</v>
      </c>
      <c r="W33" s="29">
        <f t="shared" si="27"/>
        <v>476416.22284533619</v>
      </c>
      <c r="X33" s="29">
        <f t="shared" si="20"/>
        <v>5913234.1941911466</v>
      </c>
      <c r="Y33" s="35">
        <f t="shared" si="28"/>
        <v>59.405326367605795</v>
      </c>
      <c r="Z33" s="36">
        <f t="shared" si="29"/>
        <v>10.170724740847206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12206</v>
      </c>
      <c r="E34">
        <v>4</v>
      </c>
      <c r="F34" s="3">
        <f t="shared" si="21"/>
        <v>3.2770768474520726E-4</v>
      </c>
      <c r="G34" s="2">
        <v>0.5</v>
      </c>
      <c r="H34" s="3">
        <f t="shared" si="22"/>
        <v>1.6371971185330713E-3</v>
      </c>
      <c r="I34" s="3">
        <f t="shared" si="23"/>
        <v>0.99836280288146695</v>
      </c>
      <c r="J34" s="5">
        <f t="shared" si="30"/>
        <v>99246.507283604325</v>
      </c>
      <c r="K34" s="5">
        <f t="shared" si="24"/>
        <v>162.48609574918848</v>
      </c>
      <c r="L34" s="5">
        <f t="shared" si="25"/>
        <v>495826.32117864862</v>
      </c>
      <c r="M34" s="5">
        <f t="shared" si="16"/>
        <v>6428665.4831678541</v>
      </c>
      <c r="N34" s="33">
        <f t="shared" si="26"/>
        <v>64.774727686864196</v>
      </c>
      <c r="O34" s="4"/>
      <c r="Q34" s="27" t="s">
        <v>44</v>
      </c>
      <c r="R34" s="29">
        <f t="shared" si="17"/>
        <v>99246.507283604325</v>
      </c>
      <c r="S34" s="29">
        <f t="shared" si="18"/>
        <v>495826.32117864862</v>
      </c>
      <c r="T34" s="35">
        <f t="shared" si="19"/>
        <v>64.774727686864196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480545.0616851059</v>
      </c>
      <c r="X34" s="29">
        <f t="shared" si="20"/>
        <v>5436817.9713458102</v>
      </c>
      <c r="Y34" s="35">
        <f t="shared" si="28"/>
        <v>54.780950183059801</v>
      </c>
      <c r="Z34" s="36">
        <f t="shared" si="29"/>
        <v>9.9937775038043952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14008</v>
      </c>
      <c r="E35">
        <v>3</v>
      </c>
      <c r="F35" s="3">
        <f t="shared" si="21"/>
        <v>2.1416333523700741E-4</v>
      </c>
      <c r="G35" s="2">
        <v>0.5</v>
      </c>
      <c r="H35" s="3">
        <f t="shared" si="22"/>
        <v>1.0702436588063214E-3</v>
      </c>
      <c r="I35" s="3">
        <f t="shared" si="23"/>
        <v>0.99892975634119363</v>
      </c>
      <c r="J35" s="5">
        <f t="shared" si="30"/>
        <v>99084.021187855134</v>
      </c>
      <c r="K35" s="5">
        <f t="shared" si="24"/>
        <v>106.04404536533315</v>
      </c>
      <c r="L35" s="5">
        <f t="shared" si="25"/>
        <v>495154.99582586228</v>
      </c>
      <c r="M35" s="5">
        <f t="shared" si="16"/>
        <v>5932839.1619892055</v>
      </c>
      <c r="N35" s="33">
        <f t="shared" si="26"/>
        <v>59.876850887400217</v>
      </c>
      <c r="O35" s="4"/>
      <c r="Q35" s="27" t="s">
        <v>46</v>
      </c>
      <c r="R35" s="29">
        <f t="shared" si="17"/>
        <v>99084.021187855134</v>
      </c>
      <c r="S35" s="29">
        <f t="shared" si="18"/>
        <v>495154.99582586228</v>
      </c>
      <c r="T35" s="35">
        <f t="shared" si="19"/>
        <v>59.876850887400217</v>
      </c>
      <c r="U35" s="42">
        <v>0.96192878092594225</v>
      </c>
      <c r="V35" s="43">
        <f t="shared" si="31"/>
        <v>3.8071219074057749E-2</v>
      </c>
      <c r="W35" s="29">
        <f t="shared" si="27"/>
        <v>476303.84150416171</v>
      </c>
      <c r="X35" s="29">
        <f t="shared" si="20"/>
        <v>4956272.9096607044</v>
      </c>
      <c r="Y35" s="35">
        <f t="shared" si="28"/>
        <v>50.020910034162014</v>
      </c>
      <c r="Z35" s="36">
        <f t="shared" si="29"/>
        <v>9.8559408532382022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14449</v>
      </c>
      <c r="E36">
        <v>6</v>
      </c>
      <c r="F36" s="3">
        <f t="shared" si="21"/>
        <v>4.1525365077167968E-4</v>
      </c>
      <c r="G36" s="2">
        <v>0.5</v>
      </c>
      <c r="H36" s="3">
        <f t="shared" si="22"/>
        <v>2.0741150442477874E-3</v>
      </c>
      <c r="I36" s="3">
        <f t="shared" si="23"/>
        <v>0.99792588495575218</v>
      </c>
      <c r="J36" s="5">
        <f t="shared" si="30"/>
        <v>98977.977142489792</v>
      </c>
      <c r="K36" s="5">
        <f t="shared" si="24"/>
        <v>205.29171144045171</v>
      </c>
      <c r="L36" s="5">
        <f t="shared" si="25"/>
        <v>494376.65643384785</v>
      </c>
      <c r="M36" s="5">
        <f t="shared" si="16"/>
        <v>5437684.166163343</v>
      </c>
      <c r="N36" s="33">
        <f t="shared" si="26"/>
        <v>54.938323889315221</v>
      </c>
      <c r="O36" s="4"/>
      <c r="Q36" s="27" t="s">
        <v>48</v>
      </c>
      <c r="R36" s="29">
        <f t="shared" si="17"/>
        <v>98977.977142489792</v>
      </c>
      <c r="S36" s="29">
        <f t="shared" si="18"/>
        <v>494376.65643384785</v>
      </c>
      <c r="T36" s="35">
        <f t="shared" si="19"/>
        <v>54.938323889315221</v>
      </c>
      <c r="U36" s="42">
        <v>0.95558309086652893</v>
      </c>
      <c r="V36" s="43">
        <f t="shared" si="31"/>
        <v>4.4416909133471072E-2</v>
      </c>
      <c r="W36" s="29">
        <f t="shared" si="27"/>
        <v>472417.97340731637</v>
      </c>
      <c r="X36" s="29">
        <f t="shared" si="20"/>
        <v>4479969.0681565423</v>
      </c>
      <c r="Y36" s="35">
        <f t="shared" si="28"/>
        <v>45.26228154478374</v>
      </c>
      <c r="Z36" s="36">
        <f t="shared" si="29"/>
        <v>9.6760423445314814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14062</v>
      </c>
      <c r="E37">
        <v>8</v>
      </c>
      <c r="F37" s="3">
        <f t="shared" si="21"/>
        <v>5.6890911676859624E-4</v>
      </c>
      <c r="G37" s="2">
        <v>0.5</v>
      </c>
      <c r="H37" s="3">
        <f t="shared" si="22"/>
        <v>2.84050560999858E-3</v>
      </c>
      <c r="I37" s="3">
        <f t="shared" si="23"/>
        <v>0.9971594943900014</v>
      </c>
      <c r="J37" s="5">
        <f t="shared" si="30"/>
        <v>98772.685431049336</v>
      </c>
      <c r="K37" s="5">
        <f t="shared" si="24"/>
        <v>280.56436708152063</v>
      </c>
      <c r="L37" s="5">
        <f t="shared" si="25"/>
        <v>493162.01623754291</v>
      </c>
      <c r="M37" s="5">
        <f t="shared" si="16"/>
        <v>4943307.5097294953</v>
      </c>
      <c r="N37" s="33">
        <f t="shared" si="26"/>
        <v>50.047313061871655</v>
      </c>
      <c r="O37" s="4"/>
      <c r="Q37" s="27" t="s">
        <v>50</v>
      </c>
      <c r="R37" s="29">
        <f t="shared" si="17"/>
        <v>98772.685431049336</v>
      </c>
      <c r="S37" s="29">
        <f t="shared" si="18"/>
        <v>493162.01623754291</v>
      </c>
      <c r="T37" s="35">
        <f t="shared" si="19"/>
        <v>50.047313061871655</v>
      </c>
      <c r="U37" s="42">
        <v>0.95343645724036619</v>
      </c>
      <c r="V37" s="43">
        <f t="shared" si="31"/>
        <v>4.6563542759633814E-2</v>
      </c>
      <c r="W37" s="29">
        <f t="shared" si="27"/>
        <v>470198.64560703887</v>
      </c>
      <c r="X37" s="29">
        <f t="shared" si="20"/>
        <v>4007551.0947492258</v>
      </c>
      <c r="Y37" s="35">
        <f t="shared" si="28"/>
        <v>40.573475118754303</v>
      </c>
      <c r="Z37" s="36">
        <f t="shared" si="29"/>
        <v>9.4738379431173527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15488</v>
      </c>
      <c r="E38">
        <v>24</v>
      </c>
      <c r="F38" s="3">
        <f t="shared" si="21"/>
        <v>1.5495867768595042E-3</v>
      </c>
      <c r="G38" s="2">
        <v>0.5</v>
      </c>
      <c r="H38" s="3">
        <f t="shared" si="22"/>
        <v>7.7180344738873169E-3</v>
      </c>
      <c r="I38" s="3">
        <f t="shared" si="23"/>
        <v>0.9922819655261127</v>
      </c>
      <c r="J38" s="5">
        <f t="shared" si="30"/>
        <v>98492.121063967817</v>
      </c>
      <c r="K38" s="5">
        <f t="shared" si="24"/>
        <v>760.16558577798673</v>
      </c>
      <c r="L38" s="5">
        <f t="shared" si="25"/>
        <v>490560.19135539414</v>
      </c>
      <c r="M38" s="5">
        <f t="shared" si="16"/>
        <v>4450145.4934919523</v>
      </c>
      <c r="N38" s="33">
        <f t="shared" si="26"/>
        <v>45.182756198353268</v>
      </c>
      <c r="O38" s="4"/>
      <c r="Q38" s="27" t="s">
        <v>52</v>
      </c>
      <c r="R38" s="29">
        <f t="shared" si="17"/>
        <v>98492.121063967817</v>
      </c>
      <c r="S38" s="29">
        <f t="shared" si="18"/>
        <v>490560.19135539414</v>
      </c>
      <c r="T38" s="35">
        <f t="shared" si="19"/>
        <v>45.182756198353268</v>
      </c>
      <c r="U38" s="42">
        <v>0.93748024841036759</v>
      </c>
      <c r="V38" s="43">
        <f t="shared" si="31"/>
        <v>6.2519751589632411E-2</v>
      </c>
      <c r="W38" s="29">
        <f t="shared" si="27"/>
        <v>459890.49005209235</v>
      </c>
      <c r="X38" s="29">
        <f t="shared" si="20"/>
        <v>3537352.4491421869</v>
      </c>
      <c r="Y38" s="35">
        <f t="shared" si="28"/>
        <v>35.915080423994297</v>
      </c>
      <c r="Z38" s="36">
        <f t="shared" si="29"/>
        <v>9.2676757743589704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16806</v>
      </c>
      <c r="E39">
        <v>32</v>
      </c>
      <c r="F39" s="3">
        <f t="shared" si="21"/>
        <v>1.9040818755206475E-3</v>
      </c>
      <c r="G39" s="2">
        <v>0.5</v>
      </c>
      <c r="H39" s="3">
        <f t="shared" si="22"/>
        <v>9.4753049863792495E-3</v>
      </c>
      <c r="I39" s="3">
        <f t="shared" si="23"/>
        <v>0.99052469501362073</v>
      </c>
      <c r="J39" s="5">
        <f t="shared" si="30"/>
        <v>97731.955478189833</v>
      </c>
      <c r="K39" s="5">
        <f t="shared" si="24"/>
        <v>926.04008507108688</v>
      </c>
      <c r="L39" s="5">
        <f t="shared" si="25"/>
        <v>486344.67717827146</v>
      </c>
      <c r="M39" s="5">
        <f t="shared" si="16"/>
        <v>3959585.3021365581</v>
      </c>
      <c r="N39" s="33">
        <f t="shared" si="26"/>
        <v>40.514745486906698</v>
      </c>
      <c r="O39" s="4"/>
      <c r="Q39" s="27" t="s">
        <v>54</v>
      </c>
      <c r="R39" s="29">
        <f t="shared" si="17"/>
        <v>97731.955478189833</v>
      </c>
      <c r="S39" s="29">
        <f t="shared" si="18"/>
        <v>486344.67717827146</v>
      </c>
      <c r="T39" s="35">
        <f t="shared" si="19"/>
        <v>40.514745486906698</v>
      </c>
      <c r="U39" s="42">
        <v>0.91788799906018037</v>
      </c>
      <c r="V39" s="43">
        <f t="shared" si="31"/>
        <v>8.2112000939819629E-2</v>
      </c>
      <c r="W39" s="29">
        <f t="shared" si="27"/>
        <v>446409.94258873299</v>
      </c>
      <c r="X39" s="29">
        <f t="shared" si="20"/>
        <v>3077461.9590900945</v>
      </c>
      <c r="Y39" s="35">
        <f t="shared" si="28"/>
        <v>31.488799584869358</v>
      </c>
      <c r="Z39" s="36">
        <f t="shared" si="29"/>
        <v>9.0259459020373392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17539</v>
      </c>
      <c r="E40">
        <v>50</v>
      </c>
      <c r="F40" s="3">
        <f t="shared" si="21"/>
        <v>2.8507896687382404E-3</v>
      </c>
      <c r="G40" s="2">
        <v>0.5</v>
      </c>
      <c r="H40" s="3">
        <f t="shared" si="22"/>
        <v>1.4153079710144928E-2</v>
      </c>
      <c r="I40" s="3">
        <f t="shared" si="23"/>
        <v>0.9858469202898551</v>
      </c>
      <c r="J40" s="5">
        <f t="shared" si="30"/>
        <v>96805.915393118747</v>
      </c>
      <c r="K40" s="5">
        <f t="shared" si="24"/>
        <v>1370.1018369723554</v>
      </c>
      <c r="L40" s="5">
        <f t="shared" si="25"/>
        <v>480604.32237316284</v>
      </c>
      <c r="M40" s="5">
        <f t="shared" si="16"/>
        <v>3473240.6249582865</v>
      </c>
      <c r="N40" s="33">
        <f t="shared" si="26"/>
        <v>35.878392460355528</v>
      </c>
      <c r="O40" s="4"/>
      <c r="Q40" s="27" t="s">
        <v>56</v>
      </c>
      <c r="R40" s="29">
        <f t="shared" si="17"/>
        <v>96805.915393118747</v>
      </c>
      <c r="S40" s="29">
        <f t="shared" si="18"/>
        <v>480604.32237316284</v>
      </c>
      <c r="T40" s="35">
        <f t="shared" si="19"/>
        <v>35.878392460355528</v>
      </c>
      <c r="U40" s="42">
        <v>0.89571782863194893</v>
      </c>
      <c r="V40" s="43">
        <f t="shared" si="31"/>
        <v>0.10428217136805107</v>
      </c>
      <c r="W40" s="29">
        <f t="shared" si="27"/>
        <v>430485.8600672186</v>
      </c>
      <c r="X40" s="29">
        <f t="shared" si="20"/>
        <v>2631052.0165013615</v>
      </c>
      <c r="Y40" s="35">
        <f t="shared" si="28"/>
        <v>27.178628556084956</v>
      </c>
      <c r="Z40" s="36">
        <f t="shared" si="29"/>
        <v>8.6997639042705721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16438</v>
      </c>
      <c r="E41">
        <v>97</v>
      </c>
      <c r="F41" s="3">
        <f t="shared" si="21"/>
        <v>5.9009611874923954E-3</v>
      </c>
      <c r="G41" s="2">
        <v>0.5</v>
      </c>
      <c r="H41" s="3">
        <f t="shared" si="22"/>
        <v>2.9075867030364799E-2</v>
      </c>
      <c r="I41" s="3">
        <f t="shared" si="23"/>
        <v>0.9709241329696352</v>
      </c>
      <c r="J41" s="5">
        <f t="shared" si="30"/>
        <v>95435.813556146401</v>
      </c>
      <c r="K41" s="5">
        <f t="shared" si="24"/>
        <v>2774.8790248931991</v>
      </c>
      <c r="L41" s="5">
        <f t="shared" si="25"/>
        <v>470241.87021849898</v>
      </c>
      <c r="M41" s="5">
        <f t="shared" si="16"/>
        <v>2992636.3025851236</v>
      </c>
      <c r="N41" s="33">
        <f t="shared" si="26"/>
        <v>31.357581510263003</v>
      </c>
      <c r="O41" s="4"/>
      <c r="Q41" s="27" t="s">
        <v>58</v>
      </c>
      <c r="R41" s="29">
        <f t="shared" si="17"/>
        <v>95435.813556146401</v>
      </c>
      <c r="S41" s="29">
        <f t="shared" si="18"/>
        <v>470241.87021849898</v>
      </c>
      <c r="T41" s="35">
        <f t="shared" si="19"/>
        <v>31.357581510263003</v>
      </c>
      <c r="U41" s="42">
        <v>0.86473435856680392</v>
      </c>
      <c r="V41" s="43">
        <f t="shared" si="31"/>
        <v>0.13526564143319608</v>
      </c>
      <c r="W41" s="29">
        <f t="shared" si="27"/>
        <v>406634.30201464798</v>
      </c>
      <c r="X41" s="29">
        <f t="shared" si="20"/>
        <v>2200566.156434143</v>
      </c>
      <c r="Y41" s="35">
        <f t="shared" si="28"/>
        <v>23.058075102377735</v>
      </c>
      <c r="Z41" s="36">
        <f t="shared" si="29"/>
        <v>8.2995064078852678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13890</v>
      </c>
      <c r="E42">
        <v>89</v>
      </c>
      <c r="F42" s="3">
        <f t="shared" si="21"/>
        <v>6.4074874010079195E-3</v>
      </c>
      <c r="G42" s="2">
        <v>0.5</v>
      </c>
      <c r="H42" s="3">
        <f t="shared" si="22"/>
        <v>3.1532329495128429E-2</v>
      </c>
      <c r="I42" s="3">
        <f t="shared" si="23"/>
        <v>0.96846767050487159</v>
      </c>
      <c r="J42" s="5">
        <f t="shared" si="30"/>
        <v>92660.934531253195</v>
      </c>
      <c r="K42" s="5">
        <f t="shared" si="24"/>
        <v>2921.8151189659993</v>
      </c>
      <c r="L42" s="5">
        <f t="shared" si="25"/>
        <v>456000.13485885103</v>
      </c>
      <c r="M42" s="5">
        <f t="shared" si="16"/>
        <v>2522394.4323666245</v>
      </c>
      <c r="N42" s="33">
        <f t="shared" si="26"/>
        <v>27.221767675091353</v>
      </c>
      <c r="O42" s="4"/>
      <c r="Q42" s="27" t="s">
        <v>60</v>
      </c>
      <c r="R42" s="29">
        <f t="shared" si="17"/>
        <v>92660.934531253195</v>
      </c>
      <c r="S42" s="29">
        <f t="shared" si="18"/>
        <v>456000.13485885103</v>
      </c>
      <c r="T42" s="35">
        <f t="shared" si="19"/>
        <v>27.221767675091353</v>
      </c>
      <c r="U42" s="42">
        <v>0.81758889711164551</v>
      </c>
      <c r="V42" s="43">
        <f t="shared" si="31"/>
        <v>0.18241110288835449</v>
      </c>
      <c r="W42" s="29">
        <f t="shared" si="27"/>
        <v>372820.64734200964</v>
      </c>
      <c r="X42" s="29">
        <f t="shared" si="20"/>
        <v>1793931.8544194947</v>
      </c>
      <c r="Y42" s="35">
        <f t="shared" si="28"/>
        <v>19.360174419721911</v>
      </c>
      <c r="Z42" s="36">
        <f t="shared" si="29"/>
        <v>7.8615932553694421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11430</v>
      </c>
      <c r="E43">
        <v>103</v>
      </c>
      <c r="F43" s="3">
        <f t="shared" si="21"/>
        <v>9.0113735783027126E-3</v>
      </c>
      <c r="G43" s="2">
        <v>0.5</v>
      </c>
      <c r="H43" s="3">
        <f t="shared" si="22"/>
        <v>4.4064171122994655E-2</v>
      </c>
      <c r="I43" s="3">
        <f t="shared" si="23"/>
        <v>0.95593582887700534</v>
      </c>
      <c r="J43" s="5">
        <f t="shared" si="30"/>
        <v>89739.119412287197</v>
      </c>
      <c r="K43" s="5">
        <f t="shared" si="24"/>
        <v>3954.2799142098747</v>
      </c>
      <c r="L43" s="5">
        <f t="shared" si="25"/>
        <v>438809.89727591129</v>
      </c>
      <c r="M43" s="5">
        <f t="shared" si="16"/>
        <v>2066394.2975077736</v>
      </c>
      <c r="N43" s="33">
        <f t="shared" si="26"/>
        <v>23.026683469158716</v>
      </c>
      <c r="O43" s="4"/>
      <c r="Q43" s="27" t="s">
        <v>62</v>
      </c>
      <c r="R43" s="29">
        <f t="shared" si="17"/>
        <v>89739.119412287197</v>
      </c>
      <c r="S43" s="29">
        <f t="shared" si="18"/>
        <v>438809.89727591129</v>
      </c>
      <c r="T43" s="35">
        <f t="shared" si="19"/>
        <v>23.026683469158716</v>
      </c>
      <c r="U43" s="42">
        <v>0.77888026534586052</v>
      </c>
      <c r="V43" s="43">
        <f t="shared" si="31"/>
        <v>0.22111973465413948</v>
      </c>
      <c r="W43" s="29">
        <f t="shared" si="27"/>
        <v>341780.36922665162</v>
      </c>
      <c r="X43" s="29">
        <f t="shared" si="20"/>
        <v>1421111.207077485</v>
      </c>
      <c r="Y43" s="35">
        <f t="shared" si="28"/>
        <v>15.836027992970306</v>
      </c>
      <c r="Z43" s="36">
        <f t="shared" si="29"/>
        <v>7.1906554761884092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8189</v>
      </c>
      <c r="E44">
        <v>137</v>
      </c>
      <c r="F44" s="3">
        <f t="shared" si="21"/>
        <v>1.6729759433386251E-2</v>
      </c>
      <c r="G44" s="2">
        <v>0.5</v>
      </c>
      <c r="H44" s="3">
        <f t="shared" si="22"/>
        <v>8.0290687452382353E-2</v>
      </c>
      <c r="I44" s="3">
        <f t="shared" si="23"/>
        <v>0.91970931254761767</v>
      </c>
      <c r="J44" s="5">
        <f t="shared" si="30"/>
        <v>85784.839498077316</v>
      </c>
      <c r="K44" s="5">
        <f t="shared" si="24"/>
        <v>6887.72373629291</v>
      </c>
      <c r="L44" s="5">
        <f t="shared" si="25"/>
        <v>411704.88814965438</v>
      </c>
      <c r="M44" s="5">
        <f t="shared" si="16"/>
        <v>1627584.4002318624</v>
      </c>
      <c r="N44" s="33">
        <f t="shared" si="26"/>
        <v>18.972867580737752</v>
      </c>
      <c r="O44" s="4"/>
      <c r="Q44" s="27" t="s">
        <v>64</v>
      </c>
      <c r="R44" s="29">
        <f t="shared" si="17"/>
        <v>85784.839498077316</v>
      </c>
      <c r="S44" s="29">
        <f t="shared" si="18"/>
        <v>411704.88814965438</v>
      </c>
      <c r="T44" s="35">
        <f t="shared" si="19"/>
        <v>18.972867580737752</v>
      </c>
      <c r="U44" s="42">
        <v>0.71980976748499381</v>
      </c>
      <c r="V44" s="43">
        <f t="shared" si="31"/>
        <v>0.28019023251500619</v>
      </c>
      <c r="W44" s="29">
        <f t="shared" si="27"/>
        <v>296349.1998114381</v>
      </c>
      <c r="X44" s="29">
        <f t="shared" si="20"/>
        <v>1079330.8378508333</v>
      </c>
      <c r="Y44" s="35">
        <f t="shared" si="28"/>
        <v>12.581836652792528</v>
      </c>
      <c r="Z44" s="36">
        <f t="shared" si="29"/>
        <v>6.3910309279452235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5654</v>
      </c>
      <c r="E45">
        <v>168</v>
      </c>
      <c r="F45" s="3">
        <f t="shared" si="21"/>
        <v>2.9713477184294304E-2</v>
      </c>
      <c r="G45" s="2">
        <v>0.5</v>
      </c>
      <c r="H45" s="3">
        <f t="shared" si="22"/>
        <v>0.13829436944352977</v>
      </c>
      <c r="I45" s="3">
        <f t="shared" si="23"/>
        <v>0.8617056305564702</v>
      </c>
      <c r="J45" s="5">
        <f t="shared" si="30"/>
        <v>78897.115761784415</v>
      </c>
      <c r="K45" s="5">
        <f t="shared" si="24"/>
        <v>10911.026875189149</v>
      </c>
      <c r="L45" s="5">
        <f t="shared" si="25"/>
        <v>367208.0116209492</v>
      </c>
      <c r="M45" s="5">
        <f t="shared" si="16"/>
        <v>1215879.5120822079</v>
      </c>
      <c r="N45" s="33">
        <f t="shared" si="26"/>
        <v>15.41095007520093</v>
      </c>
      <c r="O45" s="4"/>
      <c r="Q45" s="27" t="s">
        <v>66</v>
      </c>
      <c r="R45" s="29">
        <f t="shared" si="17"/>
        <v>78897.115761784415</v>
      </c>
      <c r="S45" s="29">
        <f t="shared" si="18"/>
        <v>367208.0116209492</v>
      </c>
      <c r="T45" s="35">
        <f t="shared" si="19"/>
        <v>15.41095007520093</v>
      </c>
      <c r="U45" s="42">
        <v>0.68480776711742686</v>
      </c>
      <c r="V45" s="43">
        <f t="shared" si="31"/>
        <v>0.31519223288257314</v>
      </c>
      <c r="W45" s="29">
        <f t="shared" si="27"/>
        <v>251466.89850577235</v>
      </c>
      <c r="X45" s="29">
        <f t="shared" si="20"/>
        <v>782981.63803939533</v>
      </c>
      <c r="Y45" s="35">
        <f t="shared" si="28"/>
        <v>9.9240844291883477</v>
      </c>
      <c r="Z45" s="36">
        <f t="shared" si="29"/>
        <v>5.486865646012582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2915</v>
      </c>
      <c r="E46">
        <v>151</v>
      </c>
      <c r="F46" s="3">
        <f t="shared" si="21"/>
        <v>5.1801029159519722E-2</v>
      </c>
      <c r="G46" s="2">
        <v>0.5</v>
      </c>
      <c r="H46" s="3">
        <f t="shared" si="22"/>
        <v>0.22930903568716779</v>
      </c>
      <c r="I46" s="3">
        <f t="shared" si="23"/>
        <v>0.77069096431283224</v>
      </c>
      <c r="J46" s="5">
        <f t="shared" si="30"/>
        <v>67986.088886595258</v>
      </c>
      <c r="K46" s="5">
        <f t="shared" si="24"/>
        <v>15589.824482727234</v>
      </c>
      <c r="L46" s="5">
        <f t="shared" si="25"/>
        <v>300955.88322615821</v>
      </c>
      <c r="M46" s="5">
        <f>L46+M47</f>
        <v>848671.50046125869</v>
      </c>
      <c r="N46" s="33">
        <f t="shared" si="26"/>
        <v>12.483016957732222</v>
      </c>
      <c r="O46" s="4"/>
      <c r="Q46" s="27" t="s">
        <v>68</v>
      </c>
      <c r="R46" s="29">
        <f t="shared" si="17"/>
        <v>67986.088886595258</v>
      </c>
      <c r="S46" s="29">
        <f t="shared" si="18"/>
        <v>300955.88322615821</v>
      </c>
      <c r="T46" s="35">
        <f t="shared" si="19"/>
        <v>12.483016957732222</v>
      </c>
      <c r="U46" s="42">
        <v>0.65629805890441617</v>
      </c>
      <c r="V46" s="43">
        <f t="shared" si="31"/>
        <v>0.34370194109558383</v>
      </c>
      <c r="W46" s="29">
        <f t="shared" si="27"/>
        <v>197516.76197719178</v>
      </c>
      <c r="X46" s="29">
        <f>X47+W46</f>
        <v>531514.73953362298</v>
      </c>
      <c r="Y46" s="35">
        <f t="shared" si="28"/>
        <v>7.8179925958120702</v>
      </c>
      <c r="Z46" s="36">
        <f t="shared" si="29"/>
        <v>4.6650243619201515</v>
      </c>
    </row>
    <row r="47" spans="1:26" s="2" customFormat="1" x14ac:dyDescent="0.25">
      <c r="A47" s="12">
        <v>19</v>
      </c>
      <c r="B47" s="13" t="s">
        <v>69</v>
      </c>
      <c r="C47" s="12"/>
      <c r="D47">
        <v>2352</v>
      </c>
      <c r="E47">
        <v>225</v>
      </c>
      <c r="F47" s="17">
        <f t="shared" si="21"/>
        <v>9.5663265306122444E-2</v>
      </c>
      <c r="G47" s="12"/>
      <c r="H47" s="17">
        <v>1</v>
      </c>
      <c r="I47" s="17">
        <f t="shared" si="23"/>
        <v>0</v>
      </c>
      <c r="J47" s="21">
        <f t="shared" si="30"/>
        <v>52396.26440386803</v>
      </c>
      <c r="K47" s="21">
        <f t="shared" si="24"/>
        <v>52396.26440386803</v>
      </c>
      <c r="L47" s="21">
        <f>K47/F47</f>
        <v>547715.61723510048</v>
      </c>
      <c r="M47" s="21">
        <f>L47</f>
        <v>547715.61723510048</v>
      </c>
      <c r="N47" s="34">
        <f t="shared" si="26"/>
        <v>10.453333333333333</v>
      </c>
      <c r="O47" s="4"/>
      <c r="Q47" s="30" t="s">
        <v>69</v>
      </c>
      <c r="R47" s="31">
        <f t="shared" si="17"/>
        <v>52396.26440386803</v>
      </c>
      <c r="S47" s="31">
        <f t="shared" si="18"/>
        <v>547715.61723510048</v>
      </c>
      <c r="T47" s="38">
        <f t="shared" si="19"/>
        <v>10.453333333333333</v>
      </c>
      <c r="U47" s="44">
        <v>0.6098018151143324</v>
      </c>
      <c r="V47" s="45">
        <f t="shared" si="31"/>
        <v>0.3901981848856676</v>
      </c>
      <c r="W47" s="31">
        <f t="shared" si="27"/>
        <v>333997.9775564312</v>
      </c>
      <c r="X47" s="31">
        <f>W47</f>
        <v>333997.9775564312</v>
      </c>
      <c r="Y47" s="38">
        <f t="shared" si="28"/>
        <v>6.3744616406618215</v>
      </c>
      <c r="Z47" s="37">
        <f t="shared" si="29"/>
        <v>4.0788716926715116</v>
      </c>
    </row>
    <row r="48" spans="1:26" s="2" customFormat="1" ht="13.2" x14ac:dyDescent="0.25">
      <c r="B48" s="2" t="s">
        <v>70</v>
      </c>
      <c r="D48" s="25">
        <f>SUM(D29:D47)</f>
        <v>204244</v>
      </c>
      <c r="E48" s="25">
        <f>SUM(E29:E47)</f>
        <v>1111</v>
      </c>
    </row>
    <row r="51" spans="1:26" s="2" customFormat="1" ht="18" thickBot="1" x14ac:dyDescent="0.35">
      <c r="B51" s="62" t="s">
        <v>89</v>
      </c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Q51" s="63" t="s">
        <v>92</v>
      </c>
      <c r="R51" s="64"/>
      <c r="S51" s="64"/>
      <c r="T51" s="64"/>
      <c r="U51" s="64"/>
      <c r="V51" s="64"/>
      <c r="W51" s="64"/>
      <c r="X51" s="64"/>
      <c r="Y51" s="64"/>
      <c r="Z51" s="65"/>
    </row>
    <row r="52" spans="1:26" s="9" customFormat="1" ht="14.25" customHeight="1" x14ac:dyDescent="0.35">
      <c r="A52" s="7"/>
      <c r="B52" s="59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0" t="s">
        <v>14</v>
      </c>
      <c r="S52" s="70"/>
      <c r="T52" s="70"/>
      <c r="U52" s="67" t="s">
        <v>15</v>
      </c>
      <c r="V52" s="71" t="s">
        <v>16</v>
      </c>
      <c r="W52" s="72" t="s">
        <v>17</v>
      </c>
      <c r="X52" s="72" t="s">
        <v>18</v>
      </c>
      <c r="Y52" s="73" t="s">
        <v>19</v>
      </c>
      <c r="Z52" s="73" t="s">
        <v>20</v>
      </c>
    </row>
    <row r="53" spans="1:26" s="10" customFormat="1" ht="35.549999999999997" customHeight="1" thickBot="1" x14ac:dyDescent="0.35">
      <c r="B53" s="60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7"/>
      <c r="V53" s="71"/>
      <c r="W53" s="72"/>
      <c r="X53" s="72"/>
      <c r="Y53" s="73"/>
      <c r="Z53" s="73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v>2224</v>
      </c>
      <c r="E54" s="49">
        <v>8</v>
      </c>
      <c r="F54" s="3">
        <f>E54/D54</f>
        <v>3.5971223021582736E-3</v>
      </c>
      <c r="G54" s="2">
        <v>0.3</v>
      </c>
      <c r="H54" s="18">
        <f>C54*F54/(1+(1-G54)*C54*F54)</f>
        <v>3.5880875493362044E-3</v>
      </c>
      <c r="I54" s="18">
        <f>1-H54</f>
        <v>0.99641191245066385</v>
      </c>
      <c r="J54" s="19">
        <v>100000</v>
      </c>
      <c r="K54" s="20">
        <f>J54*H54</f>
        <v>358.80875493362043</v>
      </c>
      <c r="L54" s="20">
        <f>C54*(J55+G54*K54)</f>
        <v>99748.833871546463</v>
      </c>
      <c r="M54" s="5">
        <f t="shared" ref="M54:M70" si="32">L54+M55</f>
        <v>8062536.1055381233</v>
      </c>
      <c r="N54" s="32">
        <f>M54/J54</f>
        <v>80.625361055381234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99748.833871546463</v>
      </c>
      <c r="T54" s="35">
        <f t="shared" ref="T54:T72" si="35">N54</f>
        <v>80.625361055381234</v>
      </c>
      <c r="U54" s="42">
        <v>0.96170886472285344</v>
      </c>
      <c r="V54" s="43">
        <f>1-U54</f>
        <v>3.829113527714656E-2</v>
      </c>
      <c r="W54" s="29">
        <f>S54*U54</f>
        <v>95929.337780033457</v>
      </c>
      <c r="X54" s="29">
        <f t="shared" ref="X54:X70" si="36">X55+W54</f>
        <v>7045142.3323341412</v>
      </c>
      <c r="Y54" s="40">
        <f>X54/R54</f>
        <v>70.451423323341416</v>
      </c>
      <c r="Z54" s="36">
        <f>T54-Y54</f>
        <v>10.173937732039818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v>11024</v>
      </c>
      <c r="E55" s="49">
        <v>1</v>
      </c>
      <c r="F55" s="3">
        <f t="shared" ref="F55:F72" si="37">E55/D55</f>
        <v>9.0711175616835994E-5</v>
      </c>
      <c r="G55" s="2">
        <v>0.4</v>
      </c>
      <c r="H55" s="3">
        <f t="shared" ref="H55:H71" si="38">C55*F55/(1+(1-G55)*C55*F55)</f>
        <v>3.6276572589421754E-4</v>
      </c>
      <c r="I55" s="3">
        <f t="shared" ref="I55:I72" si="39">1-H55</f>
        <v>0.99963723427410578</v>
      </c>
      <c r="J55" s="5">
        <f>I54*J54</f>
        <v>99641.19124506638</v>
      </c>
      <c r="K55" s="5">
        <f t="shared" ref="K55:K72" si="40">J55*H55</f>
        <v>36.146409070981058</v>
      </c>
      <c r="L55" s="5">
        <f t="shared" ref="L55:L71" si="41">C55*(J56+G55*K55)</f>
        <v>398478.01359849516</v>
      </c>
      <c r="M55" s="5">
        <f t="shared" si="32"/>
        <v>7962787.2716665771</v>
      </c>
      <c r="N55" s="33">
        <f t="shared" ref="N55:N72" si="42">M55/J55</f>
        <v>79.914613345821934</v>
      </c>
      <c r="O55" s="4"/>
      <c r="Q55" s="27" t="s">
        <v>36</v>
      </c>
      <c r="R55" s="29">
        <f t="shared" si="33"/>
        <v>99641.19124506638</v>
      </c>
      <c r="S55" s="29">
        <f t="shared" si="34"/>
        <v>398478.01359849516</v>
      </c>
      <c r="T55" s="35">
        <f t="shared" si="35"/>
        <v>79.914613345821934</v>
      </c>
      <c r="U55" s="42">
        <v>0.96170886472285344</v>
      </c>
      <c r="V55" s="43">
        <f>1-U55</f>
        <v>3.829113527714656E-2</v>
      </c>
      <c r="W55" s="29">
        <f t="shared" ref="W55:W72" si="43">S55*U55</f>
        <v>383219.83807482652</v>
      </c>
      <c r="X55" s="29">
        <f t="shared" si="36"/>
        <v>6949212.994554108</v>
      </c>
      <c r="Y55" s="35">
        <f t="shared" ref="Y55:Y72" si="44">X55/R55</f>
        <v>69.74237168103096</v>
      </c>
      <c r="Z55" s="36">
        <f t="shared" ref="Z55:Z72" si="45">T55-Y55</f>
        <v>10.172241664790974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v>18744</v>
      </c>
      <c r="E56" s="49">
        <v>5</v>
      </c>
      <c r="F56" s="3">
        <f t="shared" si="37"/>
        <v>2.6675202731540762E-4</v>
      </c>
      <c r="G56" s="2">
        <v>0.5</v>
      </c>
      <c r="H56" s="3">
        <f t="shared" si="38"/>
        <v>1.3328712712926186E-3</v>
      </c>
      <c r="I56" s="3">
        <f t="shared" si="39"/>
        <v>0.99866712872870733</v>
      </c>
      <c r="J56" s="5">
        <f t="shared" ref="J56:J72" si="46">I55*J55</f>
        <v>99605.044835995403</v>
      </c>
      <c r="K56" s="5">
        <f t="shared" si="40"/>
        <v>132.76070273771145</v>
      </c>
      <c r="L56" s="5">
        <f t="shared" si="41"/>
        <v>497693.32242313272</v>
      </c>
      <c r="M56" s="5">
        <f t="shared" si="32"/>
        <v>7564309.2580680819</v>
      </c>
      <c r="N56" s="33">
        <f t="shared" si="42"/>
        <v>75.943033513243108</v>
      </c>
      <c r="O56" s="4"/>
      <c r="Q56" s="27" t="s">
        <v>38</v>
      </c>
      <c r="R56" s="29">
        <f t="shared" si="33"/>
        <v>99605.044835995403</v>
      </c>
      <c r="S56" s="29">
        <f t="shared" si="34"/>
        <v>497693.32242313272</v>
      </c>
      <c r="T56" s="35">
        <f t="shared" si="35"/>
        <v>75.943033513243108</v>
      </c>
      <c r="U56" s="42">
        <v>0.96170886472285344</v>
      </c>
      <c r="V56" s="43">
        <f>1-U56</f>
        <v>3.829113527714656E-2</v>
      </c>
      <c r="W56" s="29">
        <f t="shared" si="43"/>
        <v>478636.08008769603</v>
      </c>
      <c r="X56" s="29">
        <f t="shared" si="36"/>
        <v>6565993.1564792814</v>
      </c>
      <c r="Y56" s="35">
        <f t="shared" si="44"/>
        <v>65.920287142990716</v>
      </c>
      <c r="Z56" s="36">
        <f t="shared" si="45"/>
        <v>10.022746370252392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v>22921</v>
      </c>
      <c r="E57" s="49">
        <v>6</v>
      </c>
      <c r="F57" s="3">
        <f t="shared" si="37"/>
        <v>2.6176868373980192E-4</v>
      </c>
      <c r="G57" s="2">
        <v>0.5</v>
      </c>
      <c r="H57" s="3">
        <f t="shared" si="38"/>
        <v>1.3079874433205439E-3</v>
      </c>
      <c r="I57" s="3">
        <f t="shared" si="39"/>
        <v>0.9986920125566795</v>
      </c>
      <c r="J57" s="5">
        <f t="shared" si="46"/>
        <v>99472.284133257679</v>
      </c>
      <c r="K57" s="5">
        <f t="shared" si="40"/>
        <v>130.10849860471441</v>
      </c>
      <c r="L57" s="5">
        <f t="shared" si="41"/>
        <v>497036.14941977663</v>
      </c>
      <c r="M57" s="5">
        <f t="shared" si="32"/>
        <v>7066615.9356449489</v>
      </c>
      <c r="N57" s="33">
        <f t="shared" si="42"/>
        <v>71.041054271742496</v>
      </c>
      <c r="O57" s="4"/>
      <c r="Q57" s="27" t="s">
        <v>40</v>
      </c>
      <c r="R57" s="29">
        <f t="shared" si="33"/>
        <v>99472.284133257679</v>
      </c>
      <c r="S57" s="29">
        <f t="shared" si="34"/>
        <v>497036.14941977663</v>
      </c>
      <c r="T57" s="35">
        <f t="shared" si="35"/>
        <v>71.041054271742496</v>
      </c>
      <c r="U57" s="42">
        <v>0.96170886472285344</v>
      </c>
      <c r="V57" s="43">
        <f>1-U57</f>
        <v>3.829113527714656E-2</v>
      </c>
      <c r="W57" s="29">
        <f t="shared" si="43"/>
        <v>478004.07098471193</v>
      </c>
      <c r="X57" s="29">
        <f t="shared" si="36"/>
        <v>6087357.0763915852</v>
      </c>
      <c r="Y57" s="35">
        <f t="shared" si="44"/>
        <v>61.196514480723891</v>
      </c>
      <c r="Z57" s="36">
        <f t="shared" si="45"/>
        <v>9.8445397910186045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v>23851</v>
      </c>
      <c r="E58" s="49">
        <v>17</v>
      </c>
      <c r="F58" s="3">
        <f t="shared" si="37"/>
        <v>7.1275837491090524E-4</v>
      </c>
      <c r="G58" s="2">
        <v>0.5</v>
      </c>
      <c r="H58" s="3">
        <f t="shared" si="38"/>
        <v>3.5574528637495554E-3</v>
      </c>
      <c r="I58" s="3">
        <f t="shared" si="39"/>
        <v>0.99644254713625047</v>
      </c>
      <c r="J58" s="5">
        <f t="shared" si="46"/>
        <v>99342.175634652973</v>
      </c>
      <c r="K58" s="5">
        <f t="shared" si="40"/>
        <v>353.4051072026075</v>
      </c>
      <c r="L58" s="5">
        <f t="shared" si="41"/>
        <v>495827.36540525837</v>
      </c>
      <c r="M58" s="5">
        <f t="shared" si="32"/>
        <v>6569579.7862251718</v>
      </c>
      <c r="N58" s="33">
        <f t="shared" si="42"/>
        <v>66.130822525831036</v>
      </c>
      <c r="O58" s="4"/>
      <c r="Q58" s="27" t="s">
        <v>42</v>
      </c>
      <c r="R58" s="29">
        <f t="shared" si="33"/>
        <v>99342.175634652973</v>
      </c>
      <c r="S58" s="29">
        <f t="shared" si="34"/>
        <v>495827.36540525837</v>
      </c>
      <c r="T58" s="35">
        <f t="shared" si="35"/>
        <v>66.130822525831036</v>
      </c>
      <c r="U58" s="42">
        <v>0.96170886472285344</v>
      </c>
      <c r="V58" s="43">
        <f>1-U58</f>
        <v>3.829113527714656E-2</v>
      </c>
      <c r="W58" s="29">
        <f t="shared" si="43"/>
        <v>476841.57268241444</v>
      </c>
      <c r="X58" s="29">
        <f t="shared" si="36"/>
        <v>5609353.0054068733</v>
      </c>
      <c r="Y58" s="35">
        <f t="shared" si="44"/>
        <v>56.464970387161465</v>
      </c>
      <c r="Z58" s="36">
        <f t="shared" si="45"/>
        <v>9.665852138669571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v>25469</v>
      </c>
      <c r="E59" s="49">
        <v>15</v>
      </c>
      <c r="F59" s="3">
        <f t="shared" si="37"/>
        <v>5.8895127409792295E-4</v>
      </c>
      <c r="G59" s="2">
        <v>0.5</v>
      </c>
      <c r="H59" s="3">
        <f t="shared" si="38"/>
        <v>2.9404269499931392E-3</v>
      </c>
      <c r="I59" s="3">
        <f t="shared" si="39"/>
        <v>0.99705957305000681</v>
      </c>
      <c r="J59" s="5">
        <f t="shared" si="46"/>
        <v>98988.770527450368</v>
      </c>
      <c r="K59" s="5">
        <f t="shared" si="40"/>
        <v>291.06924860560162</v>
      </c>
      <c r="L59" s="5">
        <f t="shared" si="41"/>
        <v>494216.17951573781</v>
      </c>
      <c r="M59" s="5">
        <f t="shared" si="32"/>
        <v>6073752.420819913</v>
      </c>
      <c r="N59" s="33">
        <f t="shared" si="42"/>
        <v>61.357994330635854</v>
      </c>
      <c r="O59" s="4"/>
      <c r="Q59" s="27" t="s">
        <v>44</v>
      </c>
      <c r="R59" s="29">
        <f t="shared" si="33"/>
        <v>98988.770527450368</v>
      </c>
      <c r="S59" s="29">
        <f t="shared" si="34"/>
        <v>494216.17951573781</v>
      </c>
      <c r="T59" s="35">
        <f t="shared" si="35"/>
        <v>61.357994330635854</v>
      </c>
      <c r="U59" s="42">
        <v>0.963091689110254</v>
      </c>
      <c r="V59" s="43">
        <f t="shared" ref="V59:V72" si="47">1-U59</f>
        <v>3.6908310889745999E-2</v>
      </c>
      <c r="W59" s="29">
        <f t="shared" si="43"/>
        <v>475975.49511542846</v>
      </c>
      <c r="X59" s="29">
        <f t="shared" si="36"/>
        <v>5132511.4327244591</v>
      </c>
      <c r="Y59" s="35">
        <f t="shared" si="44"/>
        <v>51.849431055426365</v>
      </c>
      <c r="Z59" s="36">
        <f t="shared" si="45"/>
        <v>9.5085632752094895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v>28319</v>
      </c>
      <c r="E60" s="49">
        <v>22</v>
      </c>
      <c r="F60" s="3">
        <f t="shared" si="37"/>
        <v>7.7686358981602461E-4</v>
      </c>
      <c r="G60" s="2">
        <v>0.5</v>
      </c>
      <c r="H60" s="3">
        <f t="shared" si="38"/>
        <v>3.8767886092901955E-3</v>
      </c>
      <c r="I60" s="3">
        <f t="shared" si="39"/>
        <v>0.99612321139070981</v>
      </c>
      <c r="J60" s="5">
        <f t="shared" si="46"/>
        <v>98697.701278844761</v>
      </c>
      <c r="K60" s="5">
        <f t="shared" si="40"/>
        <v>382.6301240809517</v>
      </c>
      <c r="L60" s="5">
        <f t="shared" si="41"/>
        <v>492531.9310840214</v>
      </c>
      <c r="M60" s="5">
        <f t="shared" si="32"/>
        <v>5579536.241304175</v>
      </c>
      <c r="N60" s="33">
        <f t="shared" si="42"/>
        <v>56.531572356894536</v>
      </c>
      <c r="O60" s="4"/>
      <c r="Q60" s="27" t="s">
        <v>46</v>
      </c>
      <c r="R60" s="29">
        <f t="shared" si="33"/>
        <v>98697.701278844761</v>
      </c>
      <c r="S60" s="29">
        <f t="shared" si="34"/>
        <v>492531.9310840214</v>
      </c>
      <c r="T60" s="35">
        <f t="shared" si="35"/>
        <v>56.531572356894536</v>
      </c>
      <c r="U60" s="42">
        <v>0.95736753435116873</v>
      </c>
      <c r="V60" s="43">
        <f t="shared" si="47"/>
        <v>4.2632465648831275E-2</v>
      </c>
      <c r="W60" s="29">
        <f t="shared" si="43"/>
        <v>471534.08045112935</v>
      </c>
      <c r="X60" s="29">
        <f t="shared" si="36"/>
        <v>4656535.9376090309</v>
      </c>
      <c r="Y60" s="35">
        <f t="shared" si="44"/>
        <v>47.179781061498041</v>
      </c>
      <c r="Z60" s="36">
        <f t="shared" si="45"/>
        <v>9.3517912953964952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v>28660</v>
      </c>
      <c r="E61" s="49">
        <v>26</v>
      </c>
      <c r="F61" s="3">
        <f t="shared" si="37"/>
        <v>9.0718771807397067E-4</v>
      </c>
      <c r="G61" s="2">
        <v>0.5</v>
      </c>
      <c r="H61" s="3">
        <f t="shared" si="38"/>
        <v>4.5256744995648386E-3</v>
      </c>
      <c r="I61" s="3">
        <f t="shared" si="39"/>
        <v>0.99547432550043513</v>
      </c>
      <c r="J61" s="5">
        <f t="shared" si="46"/>
        <v>98315.071154763806</v>
      </c>
      <c r="K61" s="5">
        <f t="shared" si="40"/>
        <v>444.94201044801719</v>
      </c>
      <c r="L61" s="5">
        <f t="shared" si="41"/>
        <v>490463.00074769894</v>
      </c>
      <c r="M61" s="5">
        <f t="shared" si="32"/>
        <v>5087004.310220154</v>
      </c>
      <c r="N61" s="33">
        <f t="shared" si="42"/>
        <v>51.741856568586392</v>
      </c>
      <c r="O61" s="4"/>
      <c r="Q61" s="27" t="s">
        <v>48</v>
      </c>
      <c r="R61" s="29">
        <f t="shared" si="33"/>
        <v>98315.071154763806</v>
      </c>
      <c r="S61" s="29">
        <f t="shared" si="34"/>
        <v>490463.00074769894</v>
      </c>
      <c r="T61" s="35">
        <f t="shared" si="35"/>
        <v>51.741856568586392</v>
      </c>
      <c r="U61" s="42">
        <v>0.95681081085376496</v>
      </c>
      <c r="V61" s="43">
        <f t="shared" si="47"/>
        <v>4.3189189146235041E-2</v>
      </c>
      <c r="W61" s="29">
        <f t="shared" si="43"/>
        <v>469280.30143917655</v>
      </c>
      <c r="X61" s="29">
        <f t="shared" si="36"/>
        <v>4185001.8571579019</v>
      </c>
      <c r="Y61" s="35">
        <f t="shared" si="44"/>
        <v>42.567246384534805</v>
      </c>
      <c r="Z61" s="36">
        <f t="shared" si="45"/>
        <v>9.1746101840515877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v>27589</v>
      </c>
      <c r="E62" s="49">
        <v>47</v>
      </c>
      <c r="F62" s="3">
        <f t="shared" si="37"/>
        <v>1.7035775127768314E-3</v>
      </c>
      <c r="G62" s="2">
        <v>0.5</v>
      </c>
      <c r="H62" s="3">
        <f t="shared" si="38"/>
        <v>8.4817642069550461E-3</v>
      </c>
      <c r="I62" s="3">
        <f t="shared" si="39"/>
        <v>0.99151823579304499</v>
      </c>
      <c r="J62" s="5">
        <f t="shared" si="46"/>
        <v>97870.129144315782</v>
      </c>
      <c r="K62" s="5">
        <f t="shared" si="40"/>
        <v>830.11135830632554</v>
      </c>
      <c r="L62" s="5">
        <f t="shared" si="41"/>
        <v>487275.36732581304</v>
      </c>
      <c r="M62" s="5">
        <f t="shared" si="32"/>
        <v>4596541.3094724547</v>
      </c>
      <c r="N62" s="33">
        <f t="shared" si="42"/>
        <v>46.965722326722997</v>
      </c>
      <c r="O62" s="4"/>
      <c r="Q62" s="27" t="s">
        <v>50</v>
      </c>
      <c r="R62" s="29">
        <f t="shared" si="33"/>
        <v>97870.129144315782</v>
      </c>
      <c r="S62" s="29">
        <f t="shared" si="34"/>
        <v>487275.36732581304</v>
      </c>
      <c r="T62" s="35">
        <f t="shared" si="35"/>
        <v>46.965722326722997</v>
      </c>
      <c r="U62" s="42">
        <v>0.94800928093814252</v>
      </c>
      <c r="V62" s="43">
        <f t="shared" si="47"/>
        <v>5.1990719061857482E-2</v>
      </c>
      <c r="W62" s="29">
        <f t="shared" si="43"/>
        <v>461941.57059741329</v>
      </c>
      <c r="X62" s="29">
        <f t="shared" si="36"/>
        <v>3715721.5557187251</v>
      </c>
      <c r="Y62" s="35">
        <f t="shared" si="44"/>
        <v>37.965838894926307</v>
      </c>
      <c r="Z62" s="36">
        <f t="shared" si="45"/>
        <v>8.9998834317966896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v>29721</v>
      </c>
      <c r="E63" s="49">
        <v>87</v>
      </c>
      <c r="F63" s="3">
        <f t="shared" si="37"/>
        <v>2.9272231755324519E-3</v>
      </c>
      <c r="G63" s="2">
        <v>0.5</v>
      </c>
      <c r="H63" s="3">
        <f t="shared" si="38"/>
        <v>1.4529786061425923E-2</v>
      </c>
      <c r="I63" s="3">
        <f t="shared" si="39"/>
        <v>0.98547021393857404</v>
      </c>
      <c r="J63" s="5">
        <f t="shared" si="46"/>
        <v>97040.017786009455</v>
      </c>
      <c r="K63" s="5">
        <f t="shared" si="40"/>
        <v>1409.9706978276838</v>
      </c>
      <c r="L63" s="5">
        <f t="shared" si="41"/>
        <v>481675.16218547814</v>
      </c>
      <c r="M63" s="5">
        <f t="shared" si="32"/>
        <v>4109265.9421466412</v>
      </c>
      <c r="N63" s="33">
        <f t="shared" si="42"/>
        <v>42.346096341493933</v>
      </c>
      <c r="O63" s="4"/>
      <c r="Q63" s="27" t="s">
        <v>52</v>
      </c>
      <c r="R63" s="29">
        <f t="shared" si="33"/>
        <v>97040.017786009455</v>
      </c>
      <c r="S63" s="29">
        <f t="shared" si="34"/>
        <v>481675.16218547814</v>
      </c>
      <c r="T63" s="35">
        <f t="shared" si="35"/>
        <v>42.346096341493933</v>
      </c>
      <c r="U63" s="42">
        <v>0.94216194080535964</v>
      </c>
      <c r="V63" s="43">
        <f t="shared" si="47"/>
        <v>5.7838059194640357E-2</v>
      </c>
      <c r="W63" s="29">
        <f t="shared" si="43"/>
        <v>453816.00564240647</v>
      </c>
      <c r="X63" s="29">
        <f t="shared" si="36"/>
        <v>3253779.9851213116</v>
      </c>
      <c r="Y63" s="35">
        <f t="shared" si="44"/>
        <v>33.530290485894973</v>
      </c>
      <c r="Z63" s="36">
        <f t="shared" si="45"/>
        <v>8.8158058555989598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v>31801</v>
      </c>
      <c r="E64" s="49">
        <v>136</v>
      </c>
      <c r="F64" s="3">
        <f t="shared" si="37"/>
        <v>4.276595075626553E-3</v>
      </c>
      <c r="G64" s="2">
        <v>0.5</v>
      </c>
      <c r="H64" s="3">
        <f t="shared" si="38"/>
        <v>2.1156777947170281E-2</v>
      </c>
      <c r="I64" s="3">
        <f t="shared" si="39"/>
        <v>0.9788432220528297</v>
      </c>
      <c r="J64" s="5">
        <f t="shared" si="46"/>
        <v>95630.047088181775</v>
      </c>
      <c r="K64" s="5">
        <f t="shared" si="40"/>
        <v>2023.2236713220998</v>
      </c>
      <c r="L64" s="5">
        <f t="shared" si="41"/>
        <v>473092.17626260361</v>
      </c>
      <c r="M64" s="5">
        <f t="shared" si="32"/>
        <v>3627590.7799611632</v>
      </c>
      <c r="N64" s="33">
        <f t="shared" si="42"/>
        <v>37.933587720772657</v>
      </c>
      <c r="O64" s="4"/>
      <c r="Q64" s="27" t="s">
        <v>54</v>
      </c>
      <c r="R64" s="29">
        <f t="shared" si="33"/>
        <v>95630.047088181775</v>
      </c>
      <c r="S64" s="29">
        <f t="shared" si="34"/>
        <v>473092.17626260361</v>
      </c>
      <c r="T64" s="35">
        <f t="shared" si="35"/>
        <v>37.933587720772657</v>
      </c>
      <c r="U64" s="42">
        <v>0.92489605986448908</v>
      </c>
      <c r="V64" s="43">
        <f t="shared" si="47"/>
        <v>7.5103940135510916E-2</v>
      </c>
      <c r="W64" s="29">
        <f t="shared" si="43"/>
        <v>437561.08977799845</v>
      </c>
      <c r="X64" s="29">
        <f t="shared" si="36"/>
        <v>2799963.979478905</v>
      </c>
      <c r="Y64" s="35">
        <f t="shared" si="44"/>
        <v>29.279123714087685</v>
      </c>
      <c r="Z64" s="36">
        <f t="shared" si="45"/>
        <v>8.6544640066849716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v>32732</v>
      </c>
      <c r="E65" s="49">
        <v>186</v>
      </c>
      <c r="F65" s="3">
        <f t="shared" si="37"/>
        <v>5.6825125259684708E-3</v>
      </c>
      <c r="G65" s="2">
        <v>0.5</v>
      </c>
      <c r="H65" s="3">
        <f t="shared" si="38"/>
        <v>2.8014579630689523E-2</v>
      </c>
      <c r="I65" s="3">
        <f t="shared" si="39"/>
        <v>0.97198542036931046</v>
      </c>
      <c r="J65" s="5">
        <f t="shared" si="46"/>
        <v>93606.823416859668</v>
      </c>
      <c r="K65" s="5">
        <f t="shared" si="40"/>
        <v>2622.3558085875079</v>
      </c>
      <c r="L65" s="5">
        <f t="shared" si="41"/>
        <v>461478.22756282956</v>
      </c>
      <c r="M65" s="5">
        <f t="shared" si="32"/>
        <v>3154498.6036985596</v>
      </c>
      <c r="N65" s="33">
        <f t="shared" si="42"/>
        <v>33.699451477491309</v>
      </c>
      <c r="O65" s="4"/>
      <c r="Q65" s="27" t="s">
        <v>56</v>
      </c>
      <c r="R65" s="29">
        <f t="shared" si="33"/>
        <v>93606.823416859668</v>
      </c>
      <c r="S65" s="29">
        <f t="shared" si="34"/>
        <v>461478.22756282956</v>
      </c>
      <c r="T65" s="35">
        <f t="shared" si="35"/>
        <v>33.699451477491309</v>
      </c>
      <c r="U65" s="42">
        <v>0.89970667843387275</v>
      </c>
      <c r="V65" s="43">
        <f t="shared" si="47"/>
        <v>0.10029332156612725</v>
      </c>
      <c r="W65" s="29">
        <f t="shared" si="43"/>
        <v>415195.04329010425</v>
      </c>
      <c r="X65" s="29">
        <f t="shared" si="36"/>
        <v>2362402.8897009064</v>
      </c>
      <c r="Y65" s="35">
        <f t="shared" si="44"/>
        <v>25.23750730414606</v>
      </c>
      <c r="Z65" s="36">
        <f t="shared" si="45"/>
        <v>8.4619441733452483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v>29952</v>
      </c>
      <c r="E66" s="49">
        <v>232</v>
      </c>
      <c r="F66" s="3">
        <f t="shared" si="37"/>
        <v>7.745726495726496E-3</v>
      </c>
      <c r="G66" s="2">
        <v>0.5</v>
      </c>
      <c r="H66" s="3">
        <f t="shared" si="38"/>
        <v>3.7992925455260056E-2</v>
      </c>
      <c r="I66" s="3">
        <f t="shared" si="39"/>
        <v>0.96200707454473999</v>
      </c>
      <c r="J66" s="5">
        <f t="shared" si="46"/>
        <v>90984.467608272156</v>
      </c>
      <c r="K66" s="5">
        <f t="shared" si="40"/>
        <v>3456.7660954276071</v>
      </c>
      <c r="L66" s="5">
        <f t="shared" si="41"/>
        <v>446280.4228027917</v>
      </c>
      <c r="M66" s="5">
        <f t="shared" si="32"/>
        <v>2693020.3761357302</v>
      </c>
      <c r="N66" s="33">
        <f t="shared" si="42"/>
        <v>29.598682576572941</v>
      </c>
      <c r="O66" s="4"/>
      <c r="Q66" s="27" t="s">
        <v>58</v>
      </c>
      <c r="R66" s="29">
        <f t="shared" si="33"/>
        <v>90984.467608272156</v>
      </c>
      <c r="S66" s="29">
        <f t="shared" si="34"/>
        <v>446280.4228027917</v>
      </c>
      <c r="T66" s="35">
        <f t="shared" si="35"/>
        <v>29.598682576572941</v>
      </c>
      <c r="U66" s="42">
        <v>0.86438699185239576</v>
      </c>
      <c r="V66" s="43">
        <f t="shared" si="47"/>
        <v>0.13561300814760424</v>
      </c>
      <c r="W66" s="29">
        <f t="shared" si="43"/>
        <v>385758.99218912044</v>
      </c>
      <c r="X66" s="29">
        <f t="shared" si="36"/>
        <v>1947207.8464108019</v>
      </c>
      <c r="Y66" s="35">
        <f t="shared" si="44"/>
        <v>21.401541357524689</v>
      </c>
      <c r="Z66" s="36">
        <f t="shared" si="45"/>
        <v>8.1971412190482518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v>25030</v>
      </c>
      <c r="E67" s="49">
        <v>260</v>
      </c>
      <c r="F67" s="3">
        <f t="shared" si="37"/>
        <v>1.0387534958050339E-2</v>
      </c>
      <c r="G67" s="2">
        <v>0.5</v>
      </c>
      <c r="H67" s="3">
        <f t="shared" si="38"/>
        <v>5.0623052959501549E-2</v>
      </c>
      <c r="I67" s="3">
        <f t="shared" si="39"/>
        <v>0.94937694704049846</v>
      </c>
      <c r="J67" s="5">
        <f t="shared" si="46"/>
        <v>87527.701512844549</v>
      </c>
      <c r="K67" s="5">
        <f t="shared" si="40"/>
        <v>4430.9194691081739</v>
      </c>
      <c r="L67" s="5">
        <f t="shared" si="41"/>
        <v>426561.20889145229</v>
      </c>
      <c r="M67" s="5">
        <f t="shared" si="32"/>
        <v>2246739.9533329383</v>
      </c>
      <c r="N67" s="33">
        <f t="shared" si="42"/>
        <v>25.668901553449714</v>
      </c>
      <c r="O67" s="4"/>
      <c r="Q67" s="27" t="s">
        <v>60</v>
      </c>
      <c r="R67" s="29">
        <f t="shared" si="33"/>
        <v>87527.701512844549</v>
      </c>
      <c r="S67" s="29">
        <f t="shared" si="34"/>
        <v>426561.20889145229</v>
      </c>
      <c r="T67" s="35">
        <f t="shared" si="35"/>
        <v>25.668901553449714</v>
      </c>
      <c r="U67" s="42">
        <v>0.82345390469096191</v>
      </c>
      <c r="V67" s="43">
        <f t="shared" si="47"/>
        <v>0.17654609530903809</v>
      </c>
      <c r="W67" s="29">
        <f t="shared" si="43"/>
        <v>351253.49305136345</v>
      </c>
      <c r="X67" s="29">
        <f t="shared" si="36"/>
        <v>1561448.8542216814</v>
      </c>
      <c r="Y67" s="35">
        <f t="shared" si="44"/>
        <v>17.839481983798482</v>
      </c>
      <c r="Z67" s="36">
        <f t="shared" si="45"/>
        <v>7.8294195696512325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v>20018</v>
      </c>
      <c r="E68" s="49">
        <v>289</v>
      </c>
      <c r="F68" s="3">
        <f t="shared" si="37"/>
        <v>1.4437006693975423E-2</v>
      </c>
      <c r="G68" s="2">
        <v>0.5</v>
      </c>
      <c r="H68" s="3">
        <f t="shared" si="38"/>
        <v>6.9670451532026709E-2</v>
      </c>
      <c r="I68" s="3">
        <f t="shared" si="39"/>
        <v>0.93032954846797333</v>
      </c>
      <c r="J68" s="5">
        <f t="shared" si="46"/>
        <v>83096.78204373637</v>
      </c>
      <c r="K68" s="5">
        <f t="shared" si="40"/>
        <v>5789.3903258455221</v>
      </c>
      <c r="L68" s="5">
        <f t="shared" si="41"/>
        <v>401010.43440406799</v>
      </c>
      <c r="M68" s="5">
        <f t="shared" si="32"/>
        <v>1820178.7444414857</v>
      </c>
      <c r="N68" s="33">
        <f t="shared" si="42"/>
        <v>21.90432288320708</v>
      </c>
      <c r="O68" s="4"/>
      <c r="Q68" s="27" t="s">
        <v>62</v>
      </c>
      <c r="R68" s="29">
        <f t="shared" si="33"/>
        <v>83096.78204373637</v>
      </c>
      <c r="S68" s="29">
        <f t="shared" si="34"/>
        <v>401010.43440406799</v>
      </c>
      <c r="T68" s="35">
        <f t="shared" si="35"/>
        <v>21.90432288320708</v>
      </c>
      <c r="U68" s="42">
        <v>0.7557222850963411</v>
      </c>
      <c r="V68" s="43">
        <f t="shared" si="47"/>
        <v>0.2442777149036589</v>
      </c>
      <c r="W68" s="29">
        <f t="shared" si="43"/>
        <v>303052.52183531865</v>
      </c>
      <c r="X68" s="29">
        <f t="shared" si="36"/>
        <v>1210195.361170318</v>
      </c>
      <c r="Y68" s="35">
        <f t="shared" si="44"/>
        <v>14.563685035761736</v>
      </c>
      <c r="Z68" s="36">
        <f t="shared" si="45"/>
        <v>7.3406378474453433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v>14088</v>
      </c>
      <c r="E69" s="49">
        <v>312</v>
      </c>
      <c r="F69" s="3">
        <f t="shared" si="37"/>
        <v>2.2146507666098807E-2</v>
      </c>
      <c r="G69" s="2">
        <v>0.5</v>
      </c>
      <c r="H69" s="3">
        <f t="shared" si="38"/>
        <v>0.10492332526230831</v>
      </c>
      <c r="I69" s="3">
        <f t="shared" si="39"/>
        <v>0.8950766747376917</v>
      </c>
      <c r="J69" s="5">
        <f t="shared" si="46"/>
        <v>77307.391717890845</v>
      </c>
      <c r="K69" s="5">
        <f t="shared" si="40"/>
        <v>8111.3486063969412</v>
      </c>
      <c r="L69" s="5">
        <f t="shared" si="41"/>
        <v>366258.58707346185</v>
      </c>
      <c r="M69" s="5">
        <f t="shared" si="32"/>
        <v>1419168.3100374178</v>
      </c>
      <c r="N69" s="33">
        <f t="shared" si="42"/>
        <v>18.357472403366405</v>
      </c>
      <c r="O69" s="4"/>
      <c r="Q69" s="27" t="s">
        <v>64</v>
      </c>
      <c r="R69" s="29">
        <f t="shared" si="33"/>
        <v>77307.391717890845</v>
      </c>
      <c r="S69" s="29">
        <f t="shared" si="34"/>
        <v>366258.58707346185</v>
      </c>
      <c r="T69" s="35">
        <f t="shared" si="35"/>
        <v>18.357472403366405</v>
      </c>
      <c r="U69" s="42">
        <v>0.69850988448397933</v>
      </c>
      <c r="V69" s="43">
        <f t="shared" si="47"/>
        <v>0.30149011551602067</v>
      </c>
      <c r="W69" s="29">
        <f t="shared" si="43"/>
        <v>255835.24334794932</v>
      </c>
      <c r="X69" s="29">
        <f t="shared" si="36"/>
        <v>907142.83933499944</v>
      </c>
      <c r="Y69" s="35">
        <f t="shared" si="44"/>
        <v>11.734231606795552</v>
      </c>
      <c r="Z69" s="36">
        <f t="shared" si="45"/>
        <v>6.6232407965708529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v>9670</v>
      </c>
      <c r="E70" s="49">
        <v>357</v>
      </c>
      <c r="F70" s="3">
        <f t="shared" si="37"/>
        <v>3.6918304033092035E-2</v>
      </c>
      <c r="G70" s="2">
        <v>0.5</v>
      </c>
      <c r="H70" s="3">
        <f t="shared" si="38"/>
        <v>0.16899408284023668</v>
      </c>
      <c r="I70" s="3">
        <f t="shared" si="39"/>
        <v>0.83100591715976335</v>
      </c>
      <c r="J70" s="5">
        <f t="shared" si="46"/>
        <v>69196.043111493898</v>
      </c>
      <c r="K70" s="5">
        <f t="shared" si="40"/>
        <v>11693.721841800389</v>
      </c>
      <c r="L70" s="5">
        <f t="shared" si="41"/>
        <v>316745.91095296852</v>
      </c>
      <c r="M70" s="5">
        <f t="shared" si="32"/>
        <v>1052909.722963956</v>
      </c>
      <c r="N70" s="33">
        <f t="shared" si="42"/>
        <v>15.216328501146059</v>
      </c>
      <c r="O70" s="4"/>
      <c r="Q70" s="27" t="s">
        <v>66</v>
      </c>
      <c r="R70" s="29">
        <f t="shared" si="33"/>
        <v>69196.043111493898</v>
      </c>
      <c r="S70" s="29">
        <f t="shared" si="34"/>
        <v>316745.91095296852</v>
      </c>
      <c r="T70" s="35">
        <f t="shared" si="35"/>
        <v>15.216328501146059</v>
      </c>
      <c r="U70" s="42">
        <v>0.67065690345363116</v>
      </c>
      <c r="V70" s="43">
        <f t="shared" si="47"/>
        <v>0.32934309654636884</v>
      </c>
      <c r="W70" s="29">
        <f t="shared" si="43"/>
        <v>212427.83182131746</v>
      </c>
      <c r="X70" s="29">
        <f t="shared" si="36"/>
        <v>651307.5959870501</v>
      </c>
      <c r="Y70" s="35">
        <f t="shared" si="44"/>
        <v>9.4124976906210378</v>
      </c>
      <c r="Z70" s="36">
        <f t="shared" si="45"/>
        <v>5.8038308105250209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v>4942</v>
      </c>
      <c r="E71" s="49">
        <v>282</v>
      </c>
      <c r="F71" s="3">
        <f t="shared" si="37"/>
        <v>5.7061918251719954E-2</v>
      </c>
      <c r="G71" s="2">
        <v>0.5</v>
      </c>
      <c r="H71" s="3">
        <f t="shared" si="38"/>
        <v>0.24969010093855148</v>
      </c>
      <c r="I71" s="3">
        <f t="shared" si="39"/>
        <v>0.75030989906144852</v>
      </c>
      <c r="J71" s="5">
        <f t="shared" si="46"/>
        <v>57502.321269693515</v>
      </c>
      <c r="K71" s="5">
        <f t="shared" si="40"/>
        <v>14357.76040203079</v>
      </c>
      <c r="L71" s="5">
        <f t="shared" si="41"/>
        <v>251617.20534339058</v>
      </c>
      <c r="M71" s="5">
        <f>L71+M72</f>
        <v>736163.81201098743</v>
      </c>
      <c r="N71" s="33">
        <f t="shared" si="42"/>
        <v>12.802332075574506</v>
      </c>
      <c r="O71" s="4"/>
      <c r="Q71" s="27" t="s">
        <v>68</v>
      </c>
      <c r="R71" s="29">
        <f t="shared" si="33"/>
        <v>57502.321269693515</v>
      </c>
      <c r="S71" s="29">
        <f t="shared" si="34"/>
        <v>251617.20534339058</v>
      </c>
      <c r="T71" s="35">
        <f t="shared" si="35"/>
        <v>12.802332075574506</v>
      </c>
      <c r="U71" s="42">
        <v>0.63527807449444496</v>
      </c>
      <c r="V71" s="43">
        <f t="shared" si="47"/>
        <v>0.36472192550555504</v>
      </c>
      <c r="W71" s="29">
        <f t="shared" si="43"/>
        <v>159846.89372022255</v>
      </c>
      <c r="X71" s="29">
        <f>X72+W71</f>
        <v>438879.76416573266</v>
      </c>
      <c r="Y71" s="35">
        <f t="shared" si="44"/>
        <v>7.6323834320936079</v>
      </c>
      <c r="Z71" s="36">
        <f t="shared" si="45"/>
        <v>5.1699486434808986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v>3942</v>
      </c>
      <c r="E72" s="50">
        <v>351</v>
      </c>
      <c r="F72" s="17">
        <f t="shared" si="37"/>
        <v>8.9041095890410954E-2</v>
      </c>
      <c r="G72" s="12"/>
      <c r="H72" s="17">
        <v>1</v>
      </c>
      <c r="I72" s="17">
        <f t="shared" si="39"/>
        <v>0</v>
      </c>
      <c r="J72" s="21">
        <f t="shared" si="46"/>
        <v>43144.560867662723</v>
      </c>
      <c r="K72" s="21">
        <f t="shared" si="40"/>
        <v>43144.560867662723</v>
      </c>
      <c r="L72" s="21">
        <f>K72/F72</f>
        <v>484546.60666759679</v>
      </c>
      <c r="M72" s="21">
        <f>L72</f>
        <v>484546.60666759679</v>
      </c>
      <c r="N72" s="34">
        <f t="shared" si="42"/>
        <v>11.230769230769232</v>
      </c>
      <c r="O72" s="4"/>
      <c r="Q72" s="30" t="s">
        <v>69</v>
      </c>
      <c r="R72" s="31">
        <f t="shared" si="33"/>
        <v>43144.560867662723</v>
      </c>
      <c r="S72" s="31">
        <f t="shared" si="34"/>
        <v>484546.60666759679</v>
      </c>
      <c r="T72" s="38">
        <f t="shared" si="35"/>
        <v>11.230769230769232</v>
      </c>
      <c r="U72" s="44">
        <v>0.57586384179742911</v>
      </c>
      <c r="V72" s="45">
        <f t="shared" si="47"/>
        <v>0.42413615820257089</v>
      </c>
      <c r="W72" s="31">
        <f t="shared" si="43"/>
        <v>279032.87044551008</v>
      </c>
      <c r="X72" s="31">
        <f>W72</f>
        <v>279032.87044551008</v>
      </c>
      <c r="Y72" s="38">
        <f t="shared" si="44"/>
        <v>6.4673939155711277</v>
      </c>
      <c r="Z72" s="37">
        <f t="shared" si="45"/>
        <v>4.763375315198104</v>
      </c>
    </row>
    <row r="73" spans="1:26" s="2" customFormat="1" ht="13.2" x14ac:dyDescent="0.25">
      <c r="B73" s="2" t="s">
        <v>70</v>
      </c>
      <c r="D73" s="25">
        <f>SUM(D54:D72)</f>
        <v>390697</v>
      </c>
      <c r="E73" s="25">
        <f>SUM(E54:E72)</f>
        <v>2639</v>
      </c>
    </row>
    <row r="77" spans="1:26" x14ac:dyDescent="0.25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x14ac:dyDescent="0.25">
      <c r="C78" s="53" t="s">
        <v>84</v>
      </c>
      <c r="D78" s="51">
        <v>0</v>
      </c>
      <c r="E78" s="52">
        <f>$N$4</f>
        <v>76.925643151970704</v>
      </c>
      <c r="F78" s="52">
        <f>$Y$4</f>
        <v>68.992626378353435</v>
      </c>
      <c r="G78" s="52">
        <f>E78-F78</f>
        <v>7.9330167736172683</v>
      </c>
    </row>
    <row r="79" spans="1:26" x14ac:dyDescent="0.25">
      <c r="C79" s="53" t="s">
        <v>85</v>
      </c>
      <c r="D79" s="51">
        <v>0</v>
      </c>
      <c r="E79" s="52">
        <f>$N$29</f>
        <v>84.208811823061495</v>
      </c>
      <c r="F79" s="52">
        <f>$Y$29</f>
        <v>73.466490567606115</v>
      </c>
      <c r="G79" s="52">
        <f t="shared" ref="G79:G80" si="48">E79-F79</f>
        <v>10.74232125545538</v>
      </c>
    </row>
    <row r="80" spans="1:26" x14ac:dyDescent="0.25">
      <c r="C80" s="53" t="s">
        <v>86</v>
      </c>
      <c r="D80" s="51">
        <v>0</v>
      </c>
      <c r="E80" s="52">
        <f>$N$54</f>
        <v>80.625361055381234</v>
      </c>
      <c r="F80" s="52">
        <f>$Y$54</f>
        <v>70.451423323341416</v>
      </c>
      <c r="G80" s="52">
        <f t="shared" si="48"/>
        <v>10.173937732039818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13</vt:i4>
      </vt:variant>
    </vt:vector>
  </HeadingPairs>
  <TitlesOfParts>
    <vt:vector size="13" baseType="lpstr">
      <vt:lpstr>2556</vt:lpstr>
      <vt:lpstr>2557</vt:lpstr>
      <vt:lpstr>2558</vt:lpstr>
      <vt:lpstr>2559</vt:lpstr>
      <vt:lpstr>2560</vt:lpstr>
      <vt:lpstr>2561</vt:lpstr>
      <vt:lpstr>2562</vt:lpstr>
      <vt:lpstr>2563</vt:lpstr>
      <vt:lpstr>2564</vt:lpstr>
      <vt:lpstr>2565</vt:lpstr>
      <vt:lpstr>2566</vt:lpstr>
      <vt:lpstr>2567</vt:lpstr>
      <vt:lpstr>2568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prpvp</dc:creator>
  <cp:keywords/>
  <dc:description/>
  <cp:lastModifiedBy>ไพฑูรย์ สาสัย</cp:lastModifiedBy>
  <cp:revision/>
  <dcterms:created xsi:type="dcterms:W3CDTF">2008-11-16T21:41:23Z</dcterms:created>
  <dcterms:modified xsi:type="dcterms:W3CDTF">2026-01-22T03:16:33Z</dcterms:modified>
  <cp:category/>
  <cp:contentStatus/>
</cp:coreProperties>
</file>