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87785DE1-5141-488E-9202-526B8A6455CE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V71" i="16"/>
  <c r="V70" i="16"/>
  <c r="V69" i="16"/>
  <c r="V68" i="16"/>
  <c r="V67" i="16"/>
  <c r="V66" i="16"/>
  <c r="V65" i="16"/>
  <c r="V64" i="16"/>
  <c r="V63" i="16"/>
  <c r="V62" i="16"/>
  <c r="V61" i="16"/>
  <c r="F61" i="16"/>
  <c r="H61" i="16" s="1"/>
  <c r="I61" i="16" s="1"/>
  <c r="V60" i="16"/>
  <c r="V59" i="16"/>
  <c r="V58" i="16"/>
  <c r="V57" i="16"/>
  <c r="V56" i="16"/>
  <c r="V55" i="16"/>
  <c r="V54" i="16"/>
  <c r="R54" i="16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F44" i="16"/>
  <c r="H44" i="16" s="1"/>
  <c r="I44" i="16" s="1"/>
  <c r="V43" i="16"/>
  <c r="F43" i="16"/>
  <c r="H43" i="16" s="1"/>
  <c r="I43" i="16" s="1"/>
  <c r="V42" i="16"/>
  <c r="F42" i="16"/>
  <c r="H42" i="16" s="1"/>
  <c r="I42" i="16" s="1"/>
  <c r="V41" i="16"/>
  <c r="H41" i="16"/>
  <c r="I41" i="16" s="1"/>
  <c r="F41" i="16"/>
  <c r="V40" i="16"/>
  <c r="H40" i="16"/>
  <c r="I40" i="16" s="1"/>
  <c r="F40" i="16"/>
  <c r="V39" i="16"/>
  <c r="F39" i="16"/>
  <c r="H39" i="16" s="1"/>
  <c r="I39" i="16" s="1"/>
  <c r="V38" i="16"/>
  <c r="F38" i="16"/>
  <c r="H38" i="16" s="1"/>
  <c r="I38" i="16" s="1"/>
  <c r="V37" i="16"/>
  <c r="F37" i="16"/>
  <c r="H37" i="16" s="1"/>
  <c r="I37" i="16" s="1"/>
  <c r="V36" i="16"/>
  <c r="F36" i="16"/>
  <c r="H36" i="16" s="1"/>
  <c r="I36" i="16" s="1"/>
  <c r="V35" i="16"/>
  <c r="H35" i="16"/>
  <c r="I35" i="16" s="1"/>
  <c r="F35" i="16"/>
  <c r="V34" i="16"/>
  <c r="H34" i="16"/>
  <c r="I34" i="16" s="1"/>
  <c r="F34" i="16"/>
  <c r="V33" i="16"/>
  <c r="F33" i="16"/>
  <c r="H33" i="16" s="1"/>
  <c r="I33" i="16" s="1"/>
  <c r="V32" i="16"/>
  <c r="F32" i="16"/>
  <c r="H32" i="16" s="1"/>
  <c r="I32" i="16" s="1"/>
  <c r="V31" i="16"/>
  <c r="F31" i="16"/>
  <c r="H31" i="16" s="1"/>
  <c r="I31" i="16" s="1"/>
  <c r="V30" i="16"/>
  <c r="F30" i="16"/>
  <c r="H30" i="16" s="1"/>
  <c r="I30" i="16" s="1"/>
  <c r="V29" i="16"/>
  <c r="R29" i="16"/>
  <c r="F29" i="16"/>
  <c r="H29" i="16" s="1"/>
  <c r="K29" i="16" s="1"/>
  <c r="E23" i="16"/>
  <c r="D23" i="16"/>
  <c r="V22" i="16"/>
  <c r="I22" i="16"/>
  <c r="F22" i="16"/>
  <c r="V21" i="16"/>
  <c r="F21" i="16"/>
  <c r="H21" i="16" s="1"/>
  <c r="I21" i="16" s="1"/>
  <c r="V20" i="16"/>
  <c r="F20" i="16"/>
  <c r="H20" i="16" s="1"/>
  <c r="I20" i="16" s="1"/>
  <c r="V19" i="16"/>
  <c r="F19" i="16"/>
  <c r="H19" i="16" s="1"/>
  <c r="I19" i="16" s="1"/>
  <c r="V18" i="16"/>
  <c r="F18" i="16"/>
  <c r="H18" i="16" s="1"/>
  <c r="I18" i="16" s="1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F14" i="16"/>
  <c r="H14" i="16" s="1"/>
  <c r="I14" i="16" s="1"/>
  <c r="V13" i="16"/>
  <c r="I13" i="16"/>
  <c r="H13" i="16"/>
  <c r="F13" i="16"/>
  <c r="V12" i="16"/>
  <c r="F12" i="16"/>
  <c r="H12" i="16" s="1"/>
  <c r="I12" i="16" s="1"/>
  <c r="V11" i="16"/>
  <c r="F11" i="16"/>
  <c r="H11" i="16" s="1"/>
  <c r="I11" i="16" s="1"/>
  <c r="V10" i="16"/>
  <c r="H10" i="16"/>
  <c r="I10" i="16" s="1"/>
  <c r="F10" i="16"/>
  <c r="V9" i="16"/>
  <c r="F9" i="16"/>
  <c r="H9" i="16" s="1"/>
  <c r="I9" i="16" s="1"/>
  <c r="V8" i="16"/>
  <c r="F8" i="16"/>
  <c r="H8" i="16" s="1"/>
  <c r="I8" i="16" s="1"/>
  <c r="V7" i="16"/>
  <c r="F7" i="16"/>
  <c r="H7" i="16" s="1"/>
  <c r="I7" i="16" s="1"/>
  <c r="V6" i="16"/>
  <c r="F6" i="16"/>
  <c r="H6" i="16" s="1"/>
  <c r="I6" i="16" s="1"/>
  <c r="V5" i="16"/>
  <c r="F5" i="16"/>
  <c r="H5" i="16" s="1"/>
  <c r="I5" i="16" s="1"/>
  <c r="V4" i="16"/>
  <c r="R4" i="16"/>
  <c r="F4" i="16"/>
  <c r="H4" i="16" s="1"/>
  <c r="K4" i="16" s="1"/>
  <c r="V72" i="15"/>
  <c r="I72" i="15"/>
  <c r="V71" i="15"/>
  <c r="V70" i="15"/>
  <c r="V69" i="15"/>
  <c r="V68" i="15"/>
  <c r="V67" i="15"/>
  <c r="V66" i="15"/>
  <c r="V65" i="15"/>
  <c r="V64" i="15"/>
  <c r="V63" i="15"/>
  <c r="V62" i="15"/>
  <c r="V61" i="15"/>
  <c r="V60" i="15"/>
  <c r="V59" i="15"/>
  <c r="V58" i="15"/>
  <c r="V57" i="15"/>
  <c r="V56" i="15"/>
  <c r="V55" i="15"/>
  <c r="V54" i="15"/>
  <c r="R54" i="15"/>
  <c r="E48" i="15"/>
  <c r="D48" i="15"/>
  <c r="V47" i="15"/>
  <c r="I47" i="15"/>
  <c r="F47" i="15"/>
  <c r="V46" i="15"/>
  <c r="F46" i="15"/>
  <c r="H46" i="15" s="1"/>
  <c r="I46" i="15" s="1"/>
  <c r="V45" i="15"/>
  <c r="F45" i="15"/>
  <c r="H45" i="15" s="1"/>
  <c r="I45" i="15" s="1"/>
  <c r="V44" i="15"/>
  <c r="F44" i="15"/>
  <c r="H44" i="15" s="1"/>
  <c r="I44" i="15" s="1"/>
  <c r="V43" i="15"/>
  <c r="F43" i="15"/>
  <c r="H43" i="15" s="1"/>
  <c r="I43" i="15" s="1"/>
  <c r="V42" i="15"/>
  <c r="F42" i="15"/>
  <c r="H42" i="15" s="1"/>
  <c r="I42" i="15" s="1"/>
  <c r="V41" i="15"/>
  <c r="F41" i="15"/>
  <c r="H41" i="15" s="1"/>
  <c r="I41" i="15" s="1"/>
  <c r="V40" i="15"/>
  <c r="F40" i="15"/>
  <c r="H40" i="15" s="1"/>
  <c r="I40" i="15" s="1"/>
  <c r="V39" i="15"/>
  <c r="F39" i="15"/>
  <c r="H39" i="15" s="1"/>
  <c r="I39" i="15" s="1"/>
  <c r="V38" i="15"/>
  <c r="F38" i="15"/>
  <c r="H38" i="15" s="1"/>
  <c r="I38" i="15" s="1"/>
  <c r="V37" i="15"/>
  <c r="F37" i="15"/>
  <c r="H37" i="15" s="1"/>
  <c r="I37" i="15" s="1"/>
  <c r="V36" i="15"/>
  <c r="F36" i="15"/>
  <c r="H36" i="15" s="1"/>
  <c r="I36" i="15" s="1"/>
  <c r="V35" i="15"/>
  <c r="F35" i="15"/>
  <c r="H35" i="15" s="1"/>
  <c r="I35" i="15" s="1"/>
  <c r="V34" i="15"/>
  <c r="F34" i="15"/>
  <c r="H34" i="15" s="1"/>
  <c r="I34" i="15" s="1"/>
  <c r="V33" i="15"/>
  <c r="F33" i="15"/>
  <c r="H33" i="15" s="1"/>
  <c r="I33" i="15" s="1"/>
  <c r="V32" i="15"/>
  <c r="F32" i="15"/>
  <c r="H32" i="15" s="1"/>
  <c r="I32" i="15" s="1"/>
  <c r="V31" i="15"/>
  <c r="F31" i="15"/>
  <c r="H31" i="15" s="1"/>
  <c r="I31" i="15" s="1"/>
  <c r="V30" i="15"/>
  <c r="F30" i="15"/>
  <c r="H30" i="15" s="1"/>
  <c r="I30" i="15" s="1"/>
  <c r="V29" i="15"/>
  <c r="R29" i="15"/>
  <c r="F29" i="15"/>
  <c r="H29" i="15" s="1"/>
  <c r="K29" i="15" s="1"/>
  <c r="E23" i="15"/>
  <c r="D23" i="15"/>
  <c r="V22" i="15"/>
  <c r="I22" i="15"/>
  <c r="F22" i="15"/>
  <c r="V21" i="15"/>
  <c r="F21" i="15"/>
  <c r="H21" i="15" s="1"/>
  <c r="I21" i="15" s="1"/>
  <c r="V20" i="15"/>
  <c r="F20" i="15"/>
  <c r="H20" i="15" s="1"/>
  <c r="I20" i="15" s="1"/>
  <c r="V19" i="15"/>
  <c r="F19" i="15"/>
  <c r="H19" i="15" s="1"/>
  <c r="I19" i="15" s="1"/>
  <c r="V18" i="15"/>
  <c r="H18" i="15"/>
  <c r="I18" i="15" s="1"/>
  <c r="F18" i="15"/>
  <c r="V17" i="15"/>
  <c r="F17" i="15"/>
  <c r="H17" i="15" s="1"/>
  <c r="I17" i="15" s="1"/>
  <c r="V16" i="15"/>
  <c r="F16" i="15"/>
  <c r="H16" i="15" s="1"/>
  <c r="I16" i="15" s="1"/>
  <c r="V15" i="15"/>
  <c r="F15" i="15"/>
  <c r="H15" i="15" s="1"/>
  <c r="I15" i="15" s="1"/>
  <c r="V14" i="15"/>
  <c r="F14" i="15"/>
  <c r="H14" i="15" s="1"/>
  <c r="I14" i="15" s="1"/>
  <c r="V13" i="15"/>
  <c r="F13" i="15"/>
  <c r="H13" i="15" s="1"/>
  <c r="I13" i="15" s="1"/>
  <c r="V12" i="15"/>
  <c r="F12" i="15"/>
  <c r="H12" i="15" s="1"/>
  <c r="I12" i="15" s="1"/>
  <c r="V11" i="15"/>
  <c r="F11" i="15"/>
  <c r="H11" i="15" s="1"/>
  <c r="I11" i="15" s="1"/>
  <c r="V10" i="15"/>
  <c r="F10" i="15"/>
  <c r="H10" i="15" s="1"/>
  <c r="I10" i="15" s="1"/>
  <c r="V9" i="15"/>
  <c r="F9" i="15"/>
  <c r="H9" i="15" s="1"/>
  <c r="I9" i="15" s="1"/>
  <c r="V8" i="15"/>
  <c r="H8" i="15"/>
  <c r="I8" i="15" s="1"/>
  <c r="F8" i="15"/>
  <c r="V7" i="15"/>
  <c r="F7" i="15"/>
  <c r="H7" i="15" s="1"/>
  <c r="I7" i="15" s="1"/>
  <c r="V6" i="15"/>
  <c r="F6" i="15"/>
  <c r="H6" i="15" s="1"/>
  <c r="I6" i="15" s="1"/>
  <c r="V5" i="15"/>
  <c r="F5" i="15"/>
  <c r="H5" i="15" s="1"/>
  <c r="I5" i="15" s="1"/>
  <c r="V4" i="15"/>
  <c r="R4" i="15"/>
  <c r="F4" i="15"/>
  <c r="H4" i="15" s="1"/>
  <c r="E48" i="1"/>
  <c r="V72" i="14"/>
  <c r="I72" i="14"/>
  <c r="E72" i="14"/>
  <c r="D72" i="14"/>
  <c r="V71" i="14"/>
  <c r="E71" i="14"/>
  <c r="D71" i="14"/>
  <c r="V70" i="14"/>
  <c r="E70" i="14"/>
  <c r="D70" i="14"/>
  <c r="V69" i="14"/>
  <c r="E69" i="14"/>
  <c r="D69" i="14"/>
  <c r="V68" i="14"/>
  <c r="E68" i="14"/>
  <c r="D68" i="14"/>
  <c r="V67" i="14"/>
  <c r="E67" i="14"/>
  <c r="D67" i="14"/>
  <c r="V66" i="14"/>
  <c r="E66" i="14"/>
  <c r="D66" i="14"/>
  <c r="V65" i="14"/>
  <c r="E65" i="14"/>
  <c r="D65" i="14"/>
  <c r="V64" i="14"/>
  <c r="E64" i="14"/>
  <c r="D64" i="14"/>
  <c r="V63" i="14"/>
  <c r="E63" i="14"/>
  <c r="D63" i="14"/>
  <c r="V62" i="14"/>
  <c r="E62" i="14"/>
  <c r="D62" i="14"/>
  <c r="V61" i="14"/>
  <c r="E61" i="14"/>
  <c r="D61" i="14"/>
  <c r="V60" i="14"/>
  <c r="E60" i="14"/>
  <c r="D60" i="14"/>
  <c r="V59" i="14"/>
  <c r="E59" i="14"/>
  <c r="D59" i="14"/>
  <c r="V58" i="14"/>
  <c r="E58" i="14"/>
  <c r="D58" i="14"/>
  <c r="V57" i="14"/>
  <c r="E57" i="14"/>
  <c r="D57" i="14"/>
  <c r="V56" i="14"/>
  <c r="E56" i="14"/>
  <c r="D56" i="14"/>
  <c r="V55" i="14"/>
  <c r="E55" i="14"/>
  <c r="D55" i="14"/>
  <c r="V54" i="14"/>
  <c r="R54" i="14"/>
  <c r="E54" i="14"/>
  <c r="D54" i="14"/>
  <c r="E48" i="14"/>
  <c r="D48" i="14"/>
  <c r="V47" i="14"/>
  <c r="I47" i="14"/>
  <c r="F47" i="14"/>
  <c r="V46" i="14"/>
  <c r="F46" i="14"/>
  <c r="H46" i="14" s="1"/>
  <c r="I46" i="14" s="1"/>
  <c r="V45" i="14"/>
  <c r="F45" i="14"/>
  <c r="H45" i="14" s="1"/>
  <c r="I45" i="14" s="1"/>
  <c r="V44" i="14"/>
  <c r="F44" i="14"/>
  <c r="H44" i="14" s="1"/>
  <c r="I44" i="14" s="1"/>
  <c r="V43" i="14"/>
  <c r="F43" i="14"/>
  <c r="H43" i="14" s="1"/>
  <c r="I43" i="14" s="1"/>
  <c r="V42" i="14"/>
  <c r="F42" i="14"/>
  <c r="H42" i="14" s="1"/>
  <c r="I42" i="14" s="1"/>
  <c r="V41" i="14"/>
  <c r="F41" i="14"/>
  <c r="H41" i="14" s="1"/>
  <c r="I41" i="14" s="1"/>
  <c r="V40" i="14"/>
  <c r="F40" i="14"/>
  <c r="H40" i="14" s="1"/>
  <c r="I40" i="14" s="1"/>
  <c r="V39" i="14"/>
  <c r="H39" i="14"/>
  <c r="I39" i="14" s="1"/>
  <c r="F39" i="14"/>
  <c r="V38" i="14"/>
  <c r="F38" i="14"/>
  <c r="H38" i="14" s="1"/>
  <c r="I38" i="14" s="1"/>
  <c r="V37" i="14"/>
  <c r="F37" i="14"/>
  <c r="H37" i="14" s="1"/>
  <c r="I37" i="14" s="1"/>
  <c r="V36" i="14"/>
  <c r="H36" i="14"/>
  <c r="I36" i="14" s="1"/>
  <c r="F36" i="14"/>
  <c r="V35" i="14"/>
  <c r="F35" i="14"/>
  <c r="H35" i="14" s="1"/>
  <c r="I35" i="14" s="1"/>
  <c r="V34" i="14"/>
  <c r="F34" i="14"/>
  <c r="H34" i="14" s="1"/>
  <c r="I34" i="14" s="1"/>
  <c r="V33" i="14"/>
  <c r="F33" i="14"/>
  <c r="H33" i="14" s="1"/>
  <c r="I33" i="14" s="1"/>
  <c r="V32" i="14"/>
  <c r="H32" i="14"/>
  <c r="I32" i="14" s="1"/>
  <c r="F32" i="14"/>
  <c r="V31" i="14"/>
  <c r="F31" i="14"/>
  <c r="H31" i="14" s="1"/>
  <c r="I31" i="14" s="1"/>
  <c r="V30" i="14"/>
  <c r="F30" i="14"/>
  <c r="H30" i="14" s="1"/>
  <c r="I30" i="14" s="1"/>
  <c r="V29" i="14"/>
  <c r="R29" i="14"/>
  <c r="F29" i="14"/>
  <c r="H29" i="14" s="1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F13" i="14"/>
  <c r="H13" i="14" s="1"/>
  <c r="I13" i="14" s="1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V72" i="13"/>
  <c r="I72" i="13"/>
  <c r="E72" i="13"/>
  <c r="D72" i="13"/>
  <c r="V71" i="13"/>
  <c r="E71" i="13"/>
  <c r="D71" i="13"/>
  <c r="V70" i="13"/>
  <c r="E70" i="13"/>
  <c r="D70" i="13"/>
  <c r="V69" i="13"/>
  <c r="E69" i="13"/>
  <c r="D69" i="13"/>
  <c r="V68" i="13"/>
  <c r="E68" i="13"/>
  <c r="F68" i="13" s="1"/>
  <c r="H68" i="13" s="1"/>
  <c r="I68" i="13" s="1"/>
  <c r="D68" i="13"/>
  <c r="V67" i="13"/>
  <c r="E67" i="13"/>
  <c r="D67" i="13"/>
  <c r="V66" i="13"/>
  <c r="E66" i="13"/>
  <c r="D66" i="13"/>
  <c r="V65" i="13"/>
  <c r="E65" i="13"/>
  <c r="D65" i="13"/>
  <c r="V64" i="13"/>
  <c r="E64" i="13"/>
  <c r="F64" i="13" s="1"/>
  <c r="H64" i="13" s="1"/>
  <c r="I64" i="13" s="1"/>
  <c r="D64" i="13"/>
  <c r="V63" i="13"/>
  <c r="E63" i="13"/>
  <c r="D63" i="13"/>
  <c r="V62" i="13"/>
  <c r="E62" i="13"/>
  <c r="D62" i="13"/>
  <c r="V61" i="13"/>
  <c r="E61" i="13"/>
  <c r="D61" i="13"/>
  <c r="V60" i="13"/>
  <c r="E60" i="13"/>
  <c r="F60" i="13" s="1"/>
  <c r="H60" i="13" s="1"/>
  <c r="I60" i="13" s="1"/>
  <c r="D60" i="13"/>
  <c r="V59" i="13"/>
  <c r="E59" i="13"/>
  <c r="D59" i="13"/>
  <c r="V58" i="13"/>
  <c r="E58" i="13"/>
  <c r="D58" i="13"/>
  <c r="V57" i="13"/>
  <c r="E57" i="13"/>
  <c r="D57" i="13"/>
  <c r="V56" i="13"/>
  <c r="E56" i="13"/>
  <c r="F56" i="13" s="1"/>
  <c r="H56" i="13" s="1"/>
  <c r="I56" i="13" s="1"/>
  <c r="D56" i="13"/>
  <c r="V55" i="13"/>
  <c r="E55" i="13"/>
  <c r="D55" i="13"/>
  <c r="V54" i="13"/>
  <c r="R54" i="13"/>
  <c r="E54" i="13"/>
  <c r="E73" i="13" s="1"/>
  <c r="D54" i="13"/>
  <c r="E48" i="13"/>
  <c r="D48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H43" i="13"/>
  <c r="I43" i="13" s="1"/>
  <c r="F43" i="13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H39" i="13"/>
  <c r="I39" i="13" s="1"/>
  <c r="F39" i="13"/>
  <c r="V38" i="13"/>
  <c r="F38" i="13"/>
  <c r="H38" i="13" s="1"/>
  <c r="I38" i="13" s="1"/>
  <c r="V37" i="13"/>
  <c r="F37" i="13"/>
  <c r="H37" i="13" s="1"/>
  <c r="I37" i="13" s="1"/>
  <c r="V36" i="13"/>
  <c r="F36" i="13"/>
  <c r="H36" i="13" s="1"/>
  <c r="I36" i="13" s="1"/>
  <c r="V35" i="13"/>
  <c r="F35" i="13"/>
  <c r="H35" i="13" s="1"/>
  <c r="I35" i="13" s="1"/>
  <c r="V34" i="13"/>
  <c r="H34" i="13"/>
  <c r="I34" i="13" s="1"/>
  <c r="F34" i="13"/>
  <c r="V33" i="13"/>
  <c r="F33" i="13"/>
  <c r="H33" i="13" s="1"/>
  <c r="I33" i="13" s="1"/>
  <c r="V32" i="13"/>
  <c r="F32" i="13"/>
  <c r="H32" i="13" s="1"/>
  <c r="I32" i="13" s="1"/>
  <c r="V31" i="13"/>
  <c r="F31" i="13"/>
  <c r="H31" i="13" s="1"/>
  <c r="I31" i="13" s="1"/>
  <c r="V30" i="13"/>
  <c r="H30" i="13"/>
  <c r="I30" i="13" s="1"/>
  <c r="F30" i="13"/>
  <c r="V29" i="13"/>
  <c r="R29" i="13"/>
  <c r="F29" i="13"/>
  <c r="H29" i="13" s="1"/>
  <c r="E23" i="13"/>
  <c r="D23" i="13"/>
  <c r="V22" i="13"/>
  <c r="I22" i="13"/>
  <c r="F22" i="13"/>
  <c r="V21" i="13"/>
  <c r="F21" i="13"/>
  <c r="H21" i="13" s="1"/>
  <c r="I21" i="13" s="1"/>
  <c r="V20" i="13"/>
  <c r="F20" i="13"/>
  <c r="H20" i="13" s="1"/>
  <c r="I20" i="13" s="1"/>
  <c r="V19" i="13"/>
  <c r="F19" i="13"/>
  <c r="H19" i="13" s="1"/>
  <c r="I19" i="13" s="1"/>
  <c r="V18" i="13"/>
  <c r="F18" i="13"/>
  <c r="H18" i="13" s="1"/>
  <c r="I18" i="13" s="1"/>
  <c r="V17" i="13"/>
  <c r="H17" i="13"/>
  <c r="I17" i="13" s="1"/>
  <c r="F17" i="13"/>
  <c r="V16" i="13"/>
  <c r="F16" i="13"/>
  <c r="H16" i="13" s="1"/>
  <c r="I16" i="13" s="1"/>
  <c r="V15" i="13"/>
  <c r="F15" i="13"/>
  <c r="H15" i="13" s="1"/>
  <c r="I15" i="13" s="1"/>
  <c r="V14" i="13"/>
  <c r="F14" i="13"/>
  <c r="H14" i="13" s="1"/>
  <c r="I14" i="13" s="1"/>
  <c r="V13" i="13"/>
  <c r="F13" i="13"/>
  <c r="H13" i="13" s="1"/>
  <c r="I13" i="13" s="1"/>
  <c r="V12" i="13"/>
  <c r="F12" i="13"/>
  <c r="H12" i="13" s="1"/>
  <c r="I12" i="13" s="1"/>
  <c r="V11" i="13"/>
  <c r="F11" i="13"/>
  <c r="H11" i="13" s="1"/>
  <c r="I11" i="13" s="1"/>
  <c r="V10" i="13"/>
  <c r="F10" i="13"/>
  <c r="H10" i="13" s="1"/>
  <c r="I10" i="13" s="1"/>
  <c r="V9" i="13"/>
  <c r="F9" i="13"/>
  <c r="H9" i="13" s="1"/>
  <c r="I9" i="13" s="1"/>
  <c r="V8" i="13"/>
  <c r="F8" i="13"/>
  <c r="H8" i="13" s="1"/>
  <c r="I8" i="13" s="1"/>
  <c r="V7" i="13"/>
  <c r="F7" i="13"/>
  <c r="H7" i="13" s="1"/>
  <c r="I7" i="13" s="1"/>
  <c r="V6" i="13"/>
  <c r="F6" i="13"/>
  <c r="H6" i="13" s="1"/>
  <c r="I6" i="13" s="1"/>
  <c r="V5" i="13"/>
  <c r="H5" i="13"/>
  <c r="I5" i="13" s="1"/>
  <c r="F5" i="13"/>
  <c r="V4" i="13"/>
  <c r="R4" i="13"/>
  <c r="F4" i="13"/>
  <c r="H4" i="13" s="1"/>
  <c r="V72" i="12"/>
  <c r="I72" i="12"/>
  <c r="E72" i="12"/>
  <c r="D72" i="12"/>
  <c r="V71" i="12"/>
  <c r="E71" i="12"/>
  <c r="D71" i="12"/>
  <c r="V70" i="12"/>
  <c r="E70" i="12"/>
  <c r="D70" i="12"/>
  <c r="V69" i="12"/>
  <c r="E69" i="12"/>
  <c r="D69" i="12"/>
  <c r="V68" i="12"/>
  <c r="E68" i="12"/>
  <c r="D68" i="12"/>
  <c r="V67" i="12"/>
  <c r="E67" i="12"/>
  <c r="D67" i="12"/>
  <c r="V66" i="12"/>
  <c r="E66" i="12"/>
  <c r="D66" i="12"/>
  <c r="V65" i="12"/>
  <c r="E65" i="12"/>
  <c r="D65" i="12"/>
  <c r="V64" i="12"/>
  <c r="E64" i="12"/>
  <c r="F64" i="12" s="1"/>
  <c r="H64" i="12" s="1"/>
  <c r="I64" i="12" s="1"/>
  <c r="D64" i="12"/>
  <c r="V63" i="12"/>
  <c r="E63" i="12"/>
  <c r="D63" i="12"/>
  <c r="V62" i="12"/>
  <c r="E62" i="12"/>
  <c r="D62" i="12"/>
  <c r="V61" i="12"/>
  <c r="E61" i="12"/>
  <c r="D61" i="12"/>
  <c r="V60" i="12"/>
  <c r="E60" i="12"/>
  <c r="F60" i="12" s="1"/>
  <c r="H60" i="12" s="1"/>
  <c r="I60" i="12" s="1"/>
  <c r="D60" i="12"/>
  <c r="V59" i="12"/>
  <c r="E59" i="12"/>
  <c r="D59" i="12"/>
  <c r="V58" i="12"/>
  <c r="E58" i="12"/>
  <c r="D58" i="12"/>
  <c r="V57" i="12"/>
  <c r="E57" i="12"/>
  <c r="D57" i="12"/>
  <c r="V56" i="12"/>
  <c r="E56" i="12"/>
  <c r="F56" i="12" s="1"/>
  <c r="H56" i="12" s="1"/>
  <c r="I56" i="12" s="1"/>
  <c r="D56" i="12"/>
  <c r="V55" i="12"/>
  <c r="E55" i="12"/>
  <c r="D55" i="12"/>
  <c r="V54" i="12"/>
  <c r="R54" i="12"/>
  <c r="E54" i="12"/>
  <c r="D54" i="12"/>
  <c r="E48" i="12"/>
  <c r="D48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F40" i="12"/>
  <c r="H40" i="12" s="1"/>
  <c r="I40" i="12" s="1"/>
  <c r="V39" i="12"/>
  <c r="F39" i="12"/>
  <c r="H39" i="12" s="1"/>
  <c r="I39" i="12" s="1"/>
  <c r="V38" i="12"/>
  <c r="I38" i="12"/>
  <c r="F38" i="12"/>
  <c r="H38" i="12" s="1"/>
  <c r="V37" i="12"/>
  <c r="F37" i="12"/>
  <c r="H37" i="12" s="1"/>
  <c r="I37" i="12" s="1"/>
  <c r="V36" i="12"/>
  <c r="F36" i="12"/>
  <c r="H36" i="12" s="1"/>
  <c r="I36" i="12" s="1"/>
  <c r="V35" i="12"/>
  <c r="I35" i="12"/>
  <c r="F35" i="12"/>
  <c r="H35" i="12" s="1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F29" i="12"/>
  <c r="H29" i="12" s="1"/>
  <c r="K29" i="12" s="1"/>
  <c r="E23" i="12"/>
  <c r="D23" i="12"/>
  <c r="V22" i="12"/>
  <c r="I22" i="12"/>
  <c r="F22" i="12"/>
  <c r="V21" i="12"/>
  <c r="F21" i="12"/>
  <c r="H21" i="12" s="1"/>
  <c r="I21" i="12" s="1"/>
  <c r="V20" i="12"/>
  <c r="F20" i="12"/>
  <c r="H20" i="12" s="1"/>
  <c r="I20" i="12" s="1"/>
  <c r="V19" i="12"/>
  <c r="F19" i="12"/>
  <c r="H19" i="12" s="1"/>
  <c r="I19" i="12" s="1"/>
  <c r="V18" i="12"/>
  <c r="F18" i="12"/>
  <c r="H18" i="12" s="1"/>
  <c r="I18" i="12" s="1"/>
  <c r="V17" i="12"/>
  <c r="F17" i="12"/>
  <c r="H17" i="12" s="1"/>
  <c r="I17" i="12" s="1"/>
  <c r="V16" i="12"/>
  <c r="F16" i="12"/>
  <c r="H16" i="12" s="1"/>
  <c r="I16" i="12" s="1"/>
  <c r="V15" i="12"/>
  <c r="F15" i="12"/>
  <c r="H15" i="12" s="1"/>
  <c r="I15" i="12" s="1"/>
  <c r="V14" i="12"/>
  <c r="F14" i="12"/>
  <c r="H14" i="12" s="1"/>
  <c r="I14" i="12" s="1"/>
  <c r="V13" i="12"/>
  <c r="F13" i="12"/>
  <c r="H13" i="12" s="1"/>
  <c r="I13" i="12" s="1"/>
  <c r="V12" i="12"/>
  <c r="F12" i="12"/>
  <c r="H12" i="12" s="1"/>
  <c r="I12" i="12" s="1"/>
  <c r="V11" i="12"/>
  <c r="F11" i="12"/>
  <c r="H11" i="12" s="1"/>
  <c r="I11" i="12" s="1"/>
  <c r="V10" i="12"/>
  <c r="F10" i="12"/>
  <c r="H10" i="12" s="1"/>
  <c r="I10" i="12" s="1"/>
  <c r="V9" i="12"/>
  <c r="F9" i="12"/>
  <c r="H9" i="12" s="1"/>
  <c r="I9" i="12" s="1"/>
  <c r="V8" i="12"/>
  <c r="F8" i="12"/>
  <c r="H8" i="12" s="1"/>
  <c r="I8" i="12" s="1"/>
  <c r="V7" i="12"/>
  <c r="F7" i="12"/>
  <c r="H7" i="12" s="1"/>
  <c r="I7" i="12" s="1"/>
  <c r="V6" i="12"/>
  <c r="F6" i="12"/>
  <c r="H6" i="12" s="1"/>
  <c r="I6" i="12" s="1"/>
  <c r="V5" i="12"/>
  <c r="F5" i="12"/>
  <c r="H5" i="12" s="1"/>
  <c r="I5" i="12" s="1"/>
  <c r="V4" i="12"/>
  <c r="R4" i="12"/>
  <c r="F4" i="12"/>
  <c r="H4" i="12" s="1"/>
  <c r="V72" i="11"/>
  <c r="I72" i="11"/>
  <c r="E72" i="11"/>
  <c r="D72" i="11"/>
  <c r="V71" i="11"/>
  <c r="E71" i="11"/>
  <c r="D71" i="11"/>
  <c r="V70" i="11"/>
  <c r="E70" i="11"/>
  <c r="D70" i="11"/>
  <c r="V69" i="11"/>
  <c r="E69" i="11"/>
  <c r="D69" i="11"/>
  <c r="V68" i="11"/>
  <c r="E68" i="11"/>
  <c r="D68" i="11"/>
  <c r="V67" i="11"/>
  <c r="E67" i="11"/>
  <c r="D67" i="11"/>
  <c r="V66" i="11"/>
  <c r="E66" i="11"/>
  <c r="D66" i="11"/>
  <c r="V65" i="11"/>
  <c r="E65" i="11"/>
  <c r="D65" i="11"/>
  <c r="V64" i="11"/>
  <c r="E64" i="11"/>
  <c r="D64" i="11"/>
  <c r="V63" i="11"/>
  <c r="E63" i="11"/>
  <c r="F63" i="11" s="1"/>
  <c r="H63" i="11" s="1"/>
  <c r="I63" i="11" s="1"/>
  <c r="D63" i="11"/>
  <c r="V62" i="11"/>
  <c r="E62" i="11"/>
  <c r="D62" i="11"/>
  <c r="V61" i="11"/>
  <c r="E61" i="11"/>
  <c r="D61" i="11"/>
  <c r="V60" i="11"/>
  <c r="E60" i="11"/>
  <c r="D60" i="11"/>
  <c r="V59" i="11"/>
  <c r="E59" i="11"/>
  <c r="F59" i="11" s="1"/>
  <c r="H59" i="11" s="1"/>
  <c r="I59" i="11" s="1"/>
  <c r="D59" i="11"/>
  <c r="V58" i="11"/>
  <c r="E58" i="11"/>
  <c r="D58" i="11"/>
  <c r="V57" i="11"/>
  <c r="E57" i="11"/>
  <c r="D57" i="11"/>
  <c r="V56" i="11"/>
  <c r="E56" i="11"/>
  <c r="D56" i="11"/>
  <c r="V55" i="11"/>
  <c r="E55" i="11"/>
  <c r="F55" i="11" s="1"/>
  <c r="H55" i="11" s="1"/>
  <c r="I55" i="11" s="1"/>
  <c r="D55" i="11"/>
  <c r="V54" i="11"/>
  <c r="R54" i="11"/>
  <c r="E54" i="11"/>
  <c r="E73" i="11" s="1"/>
  <c r="D54" i="11"/>
  <c r="E48" i="11"/>
  <c r="D48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F29" i="11"/>
  <c r="H29" i="11" s="1"/>
  <c r="I29" i="11" s="1"/>
  <c r="J30" i="11" s="1"/>
  <c r="E23" i="11"/>
  <c r="D23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H18" i="11"/>
  <c r="I18" i="11" s="1"/>
  <c r="F18" i="11"/>
  <c r="V17" i="11"/>
  <c r="F17" i="11"/>
  <c r="H17" i="11" s="1"/>
  <c r="I17" i="11" s="1"/>
  <c r="V16" i="11"/>
  <c r="F16" i="11"/>
  <c r="H16" i="11" s="1"/>
  <c r="I16" i="11" s="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H10" i="11"/>
  <c r="I10" i="11" s="1"/>
  <c r="F10" i="11"/>
  <c r="V9" i="11"/>
  <c r="F9" i="11"/>
  <c r="H9" i="11" s="1"/>
  <c r="I9" i="11" s="1"/>
  <c r="V8" i="11"/>
  <c r="F8" i="11"/>
  <c r="H8" i="11" s="1"/>
  <c r="I8" i="11" s="1"/>
  <c r="V7" i="11"/>
  <c r="F7" i="11"/>
  <c r="H7" i="11" s="1"/>
  <c r="I7" i="11" s="1"/>
  <c r="V6" i="11"/>
  <c r="F6" i="11"/>
  <c r="H6" i="11" s="1"/>
  <c r="I6" i="11" s="1"/>
  <c r="V5" i="11"/>
  <c r="F5" i="11"/>
  <c r="H5" i="11" s="1"/>
  <c r="I5" i="11" s="1"/>
  <c r="V4" i="11"/>
  <c r="R4" i="11"/>
  <c r="F4" i="11"/>
  <c r="H4" i="11" s="1"/>
  <c r="V72" i="10"/>
  <c r="I72" i="10"/>
  <c r="E72" i="10"/>
  <c r="D72" i="10"/>
  <c r="V71" i="10"/>
  <c r="E71" i="10"/>
  <c r="D71" i="10"/>
  <c r="V70" i="10"/>
  <c r="E70" i="10"/>
  <c r="D70" i="10"/>
  <c r="V69" i="10"/>
  <c r="E69" i="10"/>
  <c r="D69" i="10"/>
  <c r="V68" i="10"/>
  <c r="E68" i="10"/>
  <c r="F68" i="10" s="1"/>
  <c r="H68" i="10" s="1"/>
  <c r="I68" i="10" s="1"/>
  <c r="D68" i="10"/>
  <c r="V67" i="10"/>
  <c r="E67" i="10"/>
  <c r="D67" i="10"/>
  <c r="V66" i="10"/>
  <c r="E66" i="10"/>
  <c r="D66" i="10"/>
  <c r="V65" i="10"/>
  <c r="E65" i="10"/>
  <c r="D65" i="10"/>
  <c r="F65" i="10" s="1"/>
  <c r="H65" i="10" s="1"/>
  <c r="I65" i="10" s="1"/>
  <c r="V64" i="10"/>
  <c r="E64" i="10"/>
  <c r="F64" i="10" s="1"/>
  <c r="H64" i="10" s="1"/>
  <c r="I64" i="10" s="1"/>
  <c r="D64" i="10"/>
  <c r="V63" i="10"/>
  <c r="E63" i="10"/>
  <c r="D63" i="10"/>
  <c r="F63" i="10" s="1"/>
  <c r="H63" i="10" s="1"/>
  <c r="I63" i="10" s="1"/>
  <c r="V62" i="10"/>
  <c r="E62" i="10"/>
  <c r="F62" i="10" s="1"/>
  <c r="H62" i="10" s="1"/>
  <c r="I62" i="10" s="1"/>
  <c r="D62" i="10"/>
  <c r="V61" i="10"/>
  <c r="E61" i="10"/>
  <c r="D61" i="10"/>
  <c r="F61" i="10" s="1"/>
  <c r="H61" i="10" s="1"/>
  <c r="I61" i="10" s="1"/>
  <c r="V60" i="10"/>
  <c r="E60" i="10"/>
  <c r="F60" i="10" s="1"/>
  <c r="H60" i="10" s="1"/>
  <c r="I60" i="10" s="1"/>
  <c r="D60" i="10"/>
  <c r="V59" i="10"/>
  <c r="E59" i="10"/>
  <c r="D59" i="10"/>
  <c r="F59" i="10" s="1"/>
  <c r="H59" i="10" s="1"/>
  <c r="I59" i="10" s="1"/>
  <c r="V58" i="10"/>
  <c r="E58" i="10"/>
  <c r="F58" i="10" s="1"/>
  <c r="H58" i="10" s="1"/>
  <c r="I58" i="10" s="1"/>
  <c r="D58" i="10"/>
  <c r="V57" i="10"/>
  <c r="E57" i="10"/>
  <c r="D57" i="10"/>
  <c r="V56" i="10"/>
  <c r="E56" i="10"/>
  <c r="D56" i="10"/>
  <c r="F56" i="10" s="1"/>
  <c r="H56" i="10" s="1"/>
  <c r="I56" i="10" s="1"/>
  <c r="V55" i="10"/>
  <c r="E55" i="10"/>
  <c r="D55" i="10"/>
  <c r="V54" i="10"/>
  <c r="R54" i="10"/>
  <c r="E54" i="10"/>
  <c r="F54" i="10" s="1"/>
  <c r="H54" i="10" s="1"/>
  <c r="I54" i="10" s="1"/>
  <c r="J55" i="10" s="1"/>
  <c r="D54" i="10"/>
  <c r="E48" i="10"/>
  <c r="D48" i="10"/>
  <c r="V47" i="10"/>
  <c r="I47" i="10"/>
  <c r="F47" i="10"/>
  <c r="V46" i="10"/>
  <c r="I46" i="10"/>
  <c r="F46" i="10"/>
  <c r="H46" i="10" s="1"/>
  <c r="V45" i="10"/>
  <c r="F45" i="10"/>
  <c r="H45" i="10" s="1"/>
  <c r="I45" i="10" s="1"/>
  <c r="V44" i="10"/>
  <c r="F44" i="10"/>
  <c r="H44" i="10" s="1"/>
  <c r="I44" i="10" s="1"/>
  <c r="V43" i="10"/>
  <c r="F43" i="10"/>
  <c r="H43" i="10" s="1"/>
  <c r="I43" i="10" s="1"/>
  <c r="V42" i="10"/>
  <c r="F42" i="10"/>
  <c r="H42" i="10" s="1"/>
  <c r="I42" i="10" s="1"/>
  <c r="V41" i="10"/>
  <c r="F41" i="10"/>
  <c r="H41" i="10" s="1"/>
  <c r="I41" i="10" s="1"/>
  <c r="V40" i="10"/>
  <c r="F40" i="10"/>
  <c r="H40" i="10" s="1"/>
  <c r="I40" i="10" s="1"/>
  <c r="V39" i="10"/>
  <c r="F39" i="10"/>
  <c r="H39" i="10" s="1"/>
  <c r="I39" i="10" s="1"/>
  <c r="V38" i="10"/>
  <c r="F38" i="10"/>
  <c r="H38" i="10" s="1"/>
  <c r="I38" i="10" s="1"/>
  <c r="V37" i="10"/>
  <c r="H37" i="10"/>
  <c r="I37" i="10" s="1"/>
  <c r="F37" i="10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F29" i="10"/>
  <c r="H29" i="10" s="1"/>
  <c r="E23" i="10"/>
  <c r="D23" i="10"/>
  <c r="V22" i="10"/>
  <c r="I22" i="10"/>
  <c r="F22" i="10"/>
  <c r="V21" i="10"/>
  <c r="F21" i="10"/>
  <c r="H21" i="10" s="1"/>
  <c r="I21" i="10" s="1"/>
  <c r="V20" i="10"/>
  <c r="F20" i="10"/>
  <c r="H20" i="10" s="1"/>
  <c r="I20" i="10" s="1"/>
  <c r="V19" i="10"/>
  <c r="F19" i="10"/>
  <c r="H19" i="10" s="1"/>
  <c r="I19" i="10" s="1"/>
  <c r="V18" i="10"/>
  <c r="F18" i="10"/>
  <c r="H18" i="10" s="1"/>
  <c r="I18" i="10" s="1"/>
  <c r="V17" i="10"/>
  <c r="F17" i="10"/>
  <c r="H17" i="10" s="1"/>
  <c r="I17" i="10" s="1"/>
  <c r="V16" i="10"/>
  <c r="F16" i="10"/>
  <c r="H16" i="10" s="1"/>
  <c r="I16" i="10" s="1"/>
  <c r="V15" i="10"/>
  <c r="F15" i="10"/>
  <c r="H15" i="10" s="1"/>
  <c r="I15" i="10" s="1"/>
  <c r="V14" i="10"/>
  <c r="F14" i="10"/>
  <c r="H14" i="10" s="1"/>
  <c r="I14" i="10" s="1"/>
  <c r="V13" i="10"/>
  <c r="F13" i="10"/>
  <c r="H13" i="10" s="1"/>
  <c r="I13" i="10" s="1"/>
  <c r="V12" i="10"/>
  <c r="F12" i="10"/>
  <c r="H12" i="10" s="1"/>
  <c r="I12" i="10" s="1"/>
  <c r="V11" i="10"/>
  <c r="F11" i="10"/>
  <c r="H11" i="10" s="1"/>
  <c r="I11" i="10" s="1"/>
  <c r="V10" i="10"/>
  <c r="F10" i="10"/>
  <c r="H10" i="10" s="1"/>
  <c r="I10" i="10" s="1"/>
  <c r="V9" i="10"/>
  <c r="F9" i="10"/>
  <c r="H9" i="10" s="1"/>
  <c r="I9" i="10" s="1"/>
  <c r="V8" i="10"/>
  <c r="H8" i="10"/>
  <c r="I8" i="10" s="1"/>
  <c r="F8" i="10"/>
  <c r="V7" i="10"/>
  <c r="F7" i="10"/>
  <c r="H7" i="10" s="1"/>
  <c r="I7" i="10" s="1"/>
  <c r="V6" i="10"/>
  <c r="F6" i="10"/>
  <c r="H6" i="10" s="1"/>
  <c r="I6" i="10" s="1"/>
  <c r="V5" i="10"/>
  <c r="F5" i="10"/>
  <c r="H5" i="10" s="1"/>
  <c r="I5" i="10" s="1"/>
  <c r="V4" i="10"/>
  <c r="R4" i="10"/>
  <c r="F4" i="10"/>
  <c r="H4" i="10" s="1"/>
  <c r="V72" i="9"/>
  <c r="I72" i="9"/>
  <c r="E72" i="9"/>
  <c r="D72" i="9"/>
  <c r="V71" i="9"/>
  <c r="E71" i="9"/>
  <c r="D71" i="9"/>
  <c r="V70" i="9"/>
  <c r="E70" i="9"/>
  <c r="D70" i="9"/>
  <c r="V69" i="9"/>
  <c r="E69" i="9"/>
  <c r="D69" i="9"/>
  <c r="V68" i="9"/>
  <c r="E68" i="9"/>
  <c r="D68" i="9"/>
  <c r="V67" i="9"/>
  <c r="E67" i="9"/>
  <c r="D67" i="9"/>
  <c r="V66" i="9"/>
  <c r="E66" i="9"/>
  <c r="D66" i="9"/>
  <c r="V65" i="9"/>
  <c r="E65" i="9"/>
  <c r="D65" i="9"/>
  <c r="V64" i="9"/>
  <c r="E64" i="9"/>
  <c r="F64" i="9" s="1"/>
  <c r="H64" i="9" s="1"/>
  <c r="I64" i="9" s="1"/>
  <c r="D64" i="9"/>
  <c r="V63" i="9"/>
  <c r="E63" i="9"/>
  <c r="D63" i="9"/>
  <c r="V62" i="9"/>
  <c r="E62" i="9"/>
  <c r="D62" i="9"/>
  <c r="V61" i="9"/>
  <c r="E61" i="9"/>
  <c r="D61" i="9"/>
  <c r="V60" i="9"/>
  <c r="E60" i="9"/>
  <c r="F60" i="9" s="1"/>
  <c r="H60" i="9" s="1"/>
  <c r="I60" i="9" s="1"/>
  <c r="D60" i="9"/>
  <c r="V59" i="9"/>
  <c r="E59" i="9"/>
  <c r="D59" i="9"/>
  <c r="V58" i="9"/>
  <c r="E58" i="9"/>
  <c r="D58" i="9"/>
  <c r="V57" i="9"/>
  <c r="E57" i="9"/>
  <c r="D57" i="9"/>
  <c r="V56" i="9"/>
  <c r="E56" i="9"/>
  <c r="F56" i="9" s="1"/>
  <c r="H56" i="9" s="1"/>
  <c r="I56" i="9" s="1"/>
  <c r="D56" i="9"/>
  <c r="V55" i="9"/>
  <c r="E55" i="9"/>
  <c r="D55" i="9"/>
  <c r="V54" i="9"/>
  <c r="R54" i="9"/>
  <c r="E54" i="9"/>
  <c r="D54" i="9"/>
  <c r="D73" i="9" s="1"/>
  <c r="E48" i="9"/>
  <c r="D48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H42" i="9"/>
  <c r="I42" i="9" s="1"/>
  <c r="F42" i="9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F37" i="9"/>
  <c r="H37" i="9" s="1"/>
  <c r="I37" i="9" s="1"/>
  <c r="V36" i="9"/>
  <c r="F36" i="9"/>
  <c r="H36" i="9" s="1"/>
  <c r="I36" i="9" s="1"/>
  <c r="V35" i="9"/>
  <c r="F35" i="9"/>
  <c r="H35" i="9" s="1"/>
  <c r="I35" i="9" s="1"/>
  <c r="V34" i="9"/>
  <c r="H34" i="9"/>
  <c r="I34" i="9" s="1"/>
  <c r="F34" i="9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F29" i="9"/>
  <c r="H29" i="9" s="1"/>
  <c r="K29" i="9" s="1"/>
  <c r="E23" i="9"/>
  <c r="D23" i="9"/>
  <c r="V22" i="9"/>
  <c r="I22" i="9"/>
  <c r="F22" i="9"/>
  <c r="V21" i="9"/>
  <c r="F21" i="9"/>
  <c r="H21" i="9" s="1"/>
  <c r="I21" i="9" s="1"/>
  <c r="V20" i="9"/>
  <c r="F20" i="9"/>
  <c r="H20" i="9" s="1"/>
  <c r="I20" i="9" s="1"/>
  <c r="V19" i="9"/>
  <c r="F19" i="9"/>
  <c r="H19" i="9" s="1"/>
  <c r="I19" i="9" s="1"/>
  <c r="V18" i="9"/>
  <c r="F18" i="9"/>
  <c r="H18" i="9" s="1"/>
  <c r="I18" i="9" s="1"/>
  <c r="V17" i="9"/>
  <c r="F17" i="9"/>
  <c r="H17" i="9" s="1"/>
  <c r="I17" i="9" s="1"/>
  <c r="V16" i="9"/>
  <c r="F16" i="9"/>
  <c r="H16" i="9" s="1"/>
  <c r="I16" i="9" s="1"/>
  <c r="V15" i="9"/>
  <c r="H15" i="9"/>
  <c r="I15" i="9" s="1"/>
  <c r="F15" i="9"/>
  <c r="V14" i="9"/>
  <c r="F14" i="9"/>
  <c r="H14" i="9" s="1"/>
  <c r="I14" i="9" s="1"/>
  <c r="V13" i="9"/>
  <c r="F13" i="9"/>
  <c r="H13" i="9" s="1"/>
  <c r="I13" i="9" s="1"/>
  <c r="V12" i="9"/>
  <c r="F12" i="9"/>
  <c r="H12" i="9" s="1"/>
  <c r="I12" i="9" s="1"/>
  <c r="V11" i="9"/>
  <c r="F11" i="9"/>
  <c r="H11" i="9" s="1"/>
  <c r="I11" i="9" s="1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H7" i="9"/>
  <c r="I7" i="9" s="1"/>
  <c r="F7" i="9"/>
  <c r="V6" i="9"/>
  <c r="F6" i="9"/>
  <c r="H6" i="9" s="1"/>
  <c r="I6" i="9" s="1"/>
  <c r="V5" i="9"/>
  <c r="F5" i="9"/>
  <c r="H5" i="9" s="1"/>
  <c r="I5" i="9" s="1"/>
  <c r="V4" i="9"/>
  <c r="R4" i="9"/>
  <c r="F4" i="9"/>
  <c r="H4" i="9" s="1"/>
  <c r="V72" i="8"/>
  <c r="I72" i="8"/>
  <c r="E72" i="8"/>
  <c r="D72" i="8"/>
  <c r="V71" i="8"/>
  <c r="E71" i="8"/>
  <c r="D71" i="8"/>
  <c r="V70" i="8"/>
  <c r="E70" i="8"/>
  <c r="D70" i="8"/>
  <c r="V69" i="8"/>
  <c r="E69" i="8"/>
  <c r="D69" i="8"/>
  <c r="V68" i="8"/>
  <c r="E68" i="8"/>
  <c r="D68" i="8"/>
  <c r="V67" i="8"/>
  <c r="E67" i="8"/>
  <c r="D67" i="8"/>
  <c r="V66" i="8"/>
  <c r="E66" i="8"/>
  <c r="D66" i="8"/>
  <c r="V65" i="8"/>
  <c r="E65" i="8"/>
  <c r="D65" i="8"/>
  <c r="V64" i="8"/>
  <c r="E64" i="8"/>
  <c r="D64" i="8"/>
  <c r="V63" i="8"/>
  <c r="E63" i="8"/>
  <c r="F63" i="8" s="1"/>
  <c r="H63" i="8" s="1"/>
  <c r="I63" i="8" s="1"/>
  <c r="D63" i="8"/>
  <c r="V62" i="8"/>
  <c r="E62" i="8"/>
  <c r="D62" i="8"/>
  <c r="V61" i="8"/>
  <c r="E61" i="8"/>
  <c r="D61" i="8"/>
  <c r="V60" i="8"/>
  <c r="E60" i="8"/>
  <c r="D60" i="8"/>
  <c r="V59" i="8"/>
  <c r="E59" i="8"/>
  <c r="F59" i="8" s="1"/>
  <c r="H59" i="8" s="1"/>
  <c r="I59" i="8" s="1"/>
  <c r="D59" i="8"/>
  <c r="V58" i="8"/>
  <c r="E58" i="8"/>
  <c r="D58" i="8"/>
  <c r="V57" i="8"/>
  <c r="E57" i="8"/>
  <c r="D57" i="8"/>
  <c r="V56" i="8"/>
  <c r="E56" i="8"/>
  <c r="D56" i="8"/>
  <c r="V55" i="8"/>
  <c r="E55" i="8"/>
  <c r="F55" i="8" s="1"/>
  <c r="H55" i="8" s="1"/>
  <c r="I55" i="8" s="1"/>
  <c r="D55" i="8"/>
  <c r="V54" i="8"/>
  <c r="R54" i="8"/>
  <c r="E54" i="8"/>
  <c r="D54" i="8"/>
  <c r="E48" i="8"/>
  <c r="D48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I39" i="8"/>
  <c r="F39" i="8"/>
  <c r="H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I31" i="8"/>
  <c r="F31" i="8"/>
  <c r="H31" i="8" s="1"/>
  <c r="V30" i="8"/>
  <c r="F30" i="8"/>
  <c r="H30" i="8" s="1"/>
  <c r="I30" i="8" s="1"/>
  <c r="V29" i="8"/>
  <c r="R29" i="8"/>
  <c r="F29" i="8"/>
  <c r="H29" i="8" s="1"/>
  <c r="E23" i="8"/>
  <c r="D23" i="8"/>
  <c r="V22" i="8"/>
  <c r="I22" i="8"/>
  <c r="F22" i="8"/>
  <c r="V21" i="8"/>
  <c r="F21" i="8"/>
  <c r="H21" i="8" s="1"/>
  <c r="I21" i="8" s="1"/>
  <c r="V20" i="8"/>
  <c r="F20" i="8"/>
  <c r="H20" i="8" s="1"/>
  <c r="I20" i="8" s="1"/>
  <c r="V19" i="8"/>
  <c r="H19" i="8"/>
  <c r="I19" i="8" s="1"/>
  <c r="F19" i="8"/>
  <c r="V18" i="8"/>
  <c r="F18" i="8"/>
  <c r="H18" i="8" s="1"/>
  <c r="I18" i="8" s="1"/>
  <c r="V17" i="8"/>
  <c r="F17" i="8"/>
  <c r="H17" i="8" s="1"/>
  <c r="I17" i="8" s="1"/>
  <c r="V16" i="8"/>
  <c r="F16" i="8"/>
  <c r="H16" i="8" s="1"/>
  <c r="I16" i="8" s="1"/>
  <c r="V15" i="8"/>
  <c r="F15" i="8"/>
  <c r="H15" i="8" s="1"/>
  <c r="I15" i="8" s="1"/>
  <c r="V14" i="8"/>
  <c r="F14" i="8"/>
  <c r="H14" i="8" s="1"/>
  <c r="I14" i="8" s="1"/>
  <c r="V13" i="8"/>
  <c r="F13" i="8"/>
  <c r="H13" i="8" s="1"/>
  <c r="I13" i="8" s="1"/>
  <c r="V12" i="8"/>
  <c r="F12" i="8"/>
  <c r="H12" i="8" s="1"/>
  <c r="I12" i="8" s="1"/>
  <c r="V11" i="8"/>
  <c r="F11" i="8"/>
  <c r="H11" i="8" s="1"/>
  <c r="I11" i="8" s="1"/>
  <c r="V10" i="8"/>
  <c r="F10" i="8"/>
  <c r="H10" i="8" s="1"/>
  <c r="I10" i="8" s="1"/>
  <c r="V9" i="8"/>
  <c r="F9" i="8"/>
  <c r="H9" i="8" s="1"/>
  <c r="I9" i="8" s="1"/>
  <c r="V8" i="8"/>
  <c r="F8" i="8"/>
  <c r="H8" i="8" s="1"/>
  <c r="I8" i="8" s="1"/>
  <c r="V7" i="8"/>
  <c r="H7" i="8"/>
  <c r="I7" i="8" s="1"/>
  <c r="F7" i="8"/>
  <c r="V6" i="8"/>
  <c r="F6" i="8"/>
  <c r="H6" i="8" s="1"/>
  <c r="I6" i="8" s="1"/>
  <c r="V5" i="8"/>
  <c r="F5" i="8"/>
  <c r="H5" i="8" s="1"/>
  <c r="I5" i="8" s="1"/>
  <c r="V4" i="8"/>
  <c r="R4" i="8"/>
  <c r="F4" i="8"/>
  <c r="H4" i="8" s="1"/>
  <c r="V72" i="7"/>
  <c r="I72" i="7"/>
  <c r="E72" i="7"/>
  <c r="D72" i="7"/>
  <c r="V71" i="7"/>
  <c r="E71" i="7"/>
  <c r="D71" i="7"/>
  <c r="V70" i="7"/>
  <c r="E70" i="7"/>
  <c r="D70" i="7"/>
  <c r="V69" i="7"/>
  <c r="E69" i="7"/>
  <c r="D69" i="7"/>
  <c r="V68" i="7"/>
  <c r="E68" i="7"/>
  <c r="D68" i="7"/>
  <c r="V67" i="7"/>
  <c r="E67" i="7"/>
  <c r="D67" i="7"/>
  <c r="V66" i="7"/>
  <c r="E66" i="7"/>
  <c r="D66" i="7"/>
  <c r="V65" i="7"/>
  <c r="E65" i="7"/>
  <c r="D65" i="7"/>
  <c r="V64" i="7"/>
  <c r="E64" i="7"/>
  <c r="D64" i="7"/>
  <c r="V63" i="7"/>
  <c r="E63" i="7"/>
  <c r="D63" i="7"/>
  <c r="V62" i="7"/>
  <c r="E62" i="7"/>
  <c r="D62" i="7"/>
  <c r="V61" i="7"/>
  <c r="E61" i="7"/>
  <c r="D61" i="7"/>
  <c r="V60" i="7"/>
  <c r="E60" i="7"/>
  <c r="D60" i="7"/>
  <c r="V59" i="7"/>
  <c r="E59" i="7"/>
  <c r="D59" i="7"/>
  <c r="V58" i="7"/>
  <c r="E58" i="7"/>
  <c r="D58" i="7"/>
  <c r="V57" i="7"/>
  <c r="E57" i="7"/>
  <c r="D57" i="7"/>
  <c r="V56" i="7"/>
  <c r="E56" i="7"/>
  <c r="D56" i="7"/>
  <c r="V55" i="7"/>
  <c r="E55" i="7"/>
  <c r="D55" i="7"/>
  <c r="V54" i="7"/>
  <c r="R54" i="7"/>
  <c r="E54" i="7"/>
  <c r="E73" i="7" s="1"/>
  <c r="D54" i="7"/>
  <c r="E48" i="7"/>
  <c r="D48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H37" i="7"/>
  <c r="I37" i="7" s="1"/>
  <c r="F37" i="7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F29" i="7"/>
  <c r="H29" i="7" s="1"/>
  <c r="I29" i="7" s="1"/>
  <c r="J30" i="7" s="1"/>
  <c r="E23" i="7"/>
  <c r="D23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H19" i="7"/>
  <c r="I19" i="7" s="1"/>
  <c r="F19" i="7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F8" i="7"/>
  <c r="H8" i="7" s="1"/>
  <c r="I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F4" i="7"/>
  <c r="H4" i="7" s="1"/>
  <c r="V72" i="6"/>
  <c r="I72" i="6"/>
  <c r="E72" i="6"/>
  <c r="D72" i="6"/>
  <c r="V71" i="6"/>
  <c r="E71" i="6"/>
  <c r="D71" i="6"/>
  <c r="V70" i="6"/>
  <c r="E70" i="6"/>
  <c r="D70" i="6"/>
  <c r="V69" i="6"/>
  <c r="E69" i="6"/>
  <c r="D69" i="6"/>
  <c r="V68" i="6"/>
  <c r="E68" i="6"/>
  <c r="D68" i="6"/>
  <c r="V67" i="6"/>
  <c r="E67" i="6"/>
  <c r="F67" i="6" s="1"/>
  <c r="H67" i="6" s="1"/>
  <c r="I67" i="6" s="1"/>
  <c r="D67" i="6"/>
  <c r="V66" i="6"/>
  <c r="E66" i="6"/>
  <c r="D66" i="6"/>
  <c r="V65" i="6"/>
  <c r="E65" i="6"/>
  <c r="D65" i="6"/>
  <c r="V64" i="6"/>
  <c r="E64" i="6"/>
  <c r="D64" i="6"/>
  <c r="V63" i="6"/>
  <c r="E63" i="6"/>
  <c r="F63" i="6" s="1"/>
  <c r="H63" i="6" s="1"/>
  <c r="I63" i="6" s="1"/>
  <c r="D63" i="6"/>
  <c r="V62" i="6"/>
  <c r="E62" i="6"/>
  <c r="D62" i="6"/>
  <c r="V61" i="6"/>
  <c r="E61" i="6"/>
  <c r="D61" i="6"/>
  <c r="V60" i="6"/>
  <c r="E60" i="6"/>
  <c r="D60" i="6"/>
  <c r="V59" i="6"/>
  <c r="E59" i="6"/>
  <c r="F59" i="6" s="1"/>
  <c r="H59" i="6" s="1"/>
  <c r="I59" i="6" s="1"/>
  <c r="D59" i="6"/>
  <c r="V58" i="6"/>
  <c r="E58" i="6"/>
  <c r="D58" i="6"/>
  <c r="V57" i="6"/>
  <c r="E57" i="6"/>
  <c r="D57" i="6"/>
  <c r="V56" i="6"/>
  <c r="E56" i="6"/>
  <c r="D56" i="6"/>
  <c r="V55" i="6"/>
  <c r="E55" i="6"/>
  <c r="F55" i="6" s="1"/>
  <c r="H55" i="6" s="1"/>
  <c r="I55" i="6" s="1"/>
  <c r="D55" i="6"/>
  <c r="V54" i="6"/>
  <c r="R54" i="6"/>
  <c r="E54" i="6"/>
  <c r="D54" i="6"/>
  <c r="E48" i="6"/>
  <c r="D48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F29" i="6"/>
  <c r="H29" i="6" s="1"/>
  <c r="E23" i="6"/>
  <c r="D23" i="6"/>
  <c r="V22" i="6"/>
  <c r="I22" i="6"/>
  <c r="F22" i="6"/>
  <c r="V21" i="6"/>
  <c r="F21" i="6"/>
  <c r="H21" i="6" s="1"/>
  <c r="I21" i="6" s="1"/>
  <c r="V20" i="6"/>
  <c r="F20" i="6"/>
  <c r="H20" i="6" s="1"/>
  <c r="I20" i="6" s="1"/>
  <c r="V19" i="6"/>
  <c r="H19" i="6"/>
  <c r="I19" i="6" s="1"/>
  <c r="F19" i="6"/>
  <c r="V18" i="6"/>
  <c r="F18" i="6"/>
  <c r="H18" i="6" s="1"/>
  <c r="I18" i="6" s="1"/>
  <c r="V17" i="6"/>
  <c r="F17" i="6"/>
  <c r="H17" i="6" s="1"/>
  <c r="I17" i="6" s="1"/>
  <c r="V16" i="6"/>
  <c r="F16" i="6"/>
  <c r="H16" i="6" s="1"/>
  <c r="I16" i="6" s="1"/>
  <c r="V15" i="6"/>
  <c r="F15" i="6"/>
  <c r="H15" i="6" s="1"/>
  <c r="I15" i="6" s="1"/>
  <c r="V14" i="6"/>
  <c r="F14" i="6"/>
  <c r="H14" i="6" s="1"/>
  <c r="I14" i="6" s="1"/>
  <c r="V13" i="6"/>
  <c r="F13" i="6"/>
  <c r="H13" i="6" s="1"/>
  <c r="I13" i="6" s="1"/>
  <c r="V12" i="6"/>
  <c r="F12" i="6"/>
  <c r="H12" i="6" s="1"/>
  <c r="I12" i="6" s="1"/>
  <c r="V11" i="6"/>
  <c r="H11" i="6"/>
  <c r="I11" i="6" s="1"/>
  <c r="F11" i="6"/>
  <c r="V10" i="6"/>
  <c r="F10" i="6"/>
  <c r="H10" i="6" s="1"/>
  <c r="I10" i="6" s="1"/>
  <c r="V9" i="6"/>
  <c r="F9" i="6"/>
  <c r="H9" i="6" s="1"/>
  <c r="I9" i="6" s="1"/>
  <c r="V8" i="6"/>
  <c r="F8" i="6"/>
  <c r="H8" i="6" s="1"/>
  <c r="I8" i="6" s="1"/>
  <c r="V7" i="6"/>
  <c r="F7" i="6"/>
  <c r="H7" i="6" s="1"/>
  <c r="I7" i="6" s="1"/>
  <c r="V6" i="6"/>
  <c r="F6" i="6"/>
  <c r="H6" i="6" s="1"/>
  <c r="I6" i="6" s="1"/>
  <c r="V5" i="6"/>
  <c r="F5" i="6"/>
  <c r="H5" i="6" s="1"/>
  <c r="I5" i="6" s="1"/>
  <c r="V4" i="6"/>
  <c r="R4" i="6"/>
  <c r="F4" i="6"/>
  <c r="H4" i="6" s="1"/>
  <c r="K4" i="6" s="1"/>
  <c r="V72" i="5"/>
  <c r="I72" i="5"/>
  <c r="E72" i="5"/>
  <c r="D72" i="5"/>
  <c r="V71" i="5"/>
  <c r="E71" i="5"/>
  <c r="D71" i="5"/>
  <c r="V70" i="5"/>
  <c r="E70" i="5"/>
  <c r="D70" i="5"/>
  <c r="V69" i="5"/>
  <c r="E69" i="5"/>
  <c r="D69" i="5"/>
  <c r="V68" i="5"/>
  <c r="E68" i="5"/>
  <c r="D68" i="5"/>
  <c r="V67" i="5"/>
  <c r="E67" i="5"/>
  <c r="D67" i="5"/>
  <c r="V66" i="5"/>
  <c r="E66" i="5"/>
  <c r="F66" i="5" s="1"/>
  <c r="H66" i="5" s="1"/>
  <c r="I66" i="5" s="1"/>
  <c r="D66" i="5"/>
  <c r="V65" i="5"/>
  <c r="E65" i="5"/>
  <c r="D65" i="5"/>
  <c r="V64" i="5"/>
  <c r="E64" i="5"/>
  <c r="D64" i="5"/>
  <c r="V63" i="5"/>
  <c r="E63" i="5"/>
  <c r="D63" i="5"/>
  <c r="V62" i="5"/>
  <c r="E62" i="5"/>
  <c r="F62" i="5" s="1"/>
  <c r="H62" i="5" s="1"/>
  <c r="I62" i="5" s="1"/>
  <c r="D62" i="5"/>
  <c r="V61" i="5"/>
  <c r="E61" i="5"/>
  <c r="D61" i="5"/>
  <c r="V60" i="5"/>
  <c r="E60" i="5"/>
  <c r="D60" i="5"/>
  <c r="V59" i="5"/>
  <c r="E59" i="5"/>
  <c r="D59" i="5"/>
  <c r="V58" i="5"/>
  <c r="E58" i="5"/>
  <c r="F58" i="5" s="1"/>
  <c r="H58" i="5" s="1"/>
  <c r="I58" i="5" s="1"/>
  <c r="D58" i="5"/>
  <c r="V57" i="5"/>
  <c r="E57" i="5"/>
  <c r="D57" i="5"/>
  <c r="V56" i="5"/>
  <c r="E56" i="5"/>
  <c r="D56" i="5"/>
  <c r="F56" i="5" s="1"/>
  <c r="H56" i="5" s="1"/>
  <c r="I56" i="5" s="1"/>
  <c r="V55" i="5"/>
  <c r="E55" i="5"/>
  <c r="D55" i="5"/>
  <c r="V54" i="5"/>
  <c r="R54" i="5"/>
  <c r="E54" i="5"/>
  <c r="D54" i="5"/>
  <c r="E48" i="5"/>
  <c r="D48" i="5"/>
  <c r="V47" i="5"/>
  <c r="I47" i="5"/>
  <c r="F47" i="5"/>
  <c r="V46" i="5"/>
  <c r="F46" i="5"/>
  <c r="H46" i="5" s="1"/>
  <c r="I46" i="5" s="1"/>
  <c r="V45" i="5"/>
  <c r="I45" i="5"/>
  <c r="F45" i="5"/>
  <c r="H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F41" i="5"/>
  <c r="H41" i="5" s="1"/>
  <c r="I41" i="5" s="1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H37" i="5"/>
  <c r="I37" i="5" s="1"/>
  <c r="F37" i="5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F29" i="5"/>
  <c r="H29" i="5" s="1"/>
  <c r="E23" i="5"/>
  <c r="D23" i="5"/>
  <c r="V22" i="5"/>
  <c r="I22" i="5"/>
  <c r="F22" i="5"/>
  <c r="V21" i="5"/>
  <c r="F21" i="5"/>
  <c r="H21" i="5" s="1"/>
  <c r="I21" i="5" s="1"/>
  <c r="V20" i="5"/>
  <c r="F20" i="5"/>
  <c r="H20" i="5" s="1"/>
  <c r="I20" i="5" s="1"/>
  <c r="V19" i="5"/>
  <c r="F19" i="5"/>
  <c r="H19" i="5" s="1"/>
  <c r="I19" i="5" s="1"/>
  <c r="V18" i="5"/>
  <c r="F18" i="5"/>
  <c r="H18" i="5" s="1"/>
  <c r="I18" i="5" s="1"/>
  <c r="V17" i="5"/>
  <c r="F17" i="5"/>
  <c r="H17" i="5" s="1"/>
  <c r="I17" i="5" s="1"/>
  <c r="V16" i="5"/>
  <c r="F16" i="5"/>
  <c r="H16" i="5" s="1"/>
  <c r="I16" i="5" s="1"/>
  <c r="V15" i="5"/>
  <c r="F15" i="5"/>
  <c r="H15" i="5" s="1"/>
  <c r="I15" i="5" s="1"/>
  <c r="V14" i="5"/>
  <c r="F14" i="5"/>
  <c r="H14" i="5" s="1"/>
  <c r="I14" i="5" s="1"/>
  <c r="V13" i="5"/>
  <c r="H13" i="5"/>
  <c r="I13" i="5" s="1"/>
  <c r="F13" i="5"/>
  <c r="V12" i="5"/>
  <c r="F12" i="5"/>
  <c r="H12" i="5" s="1"/>
  <c r="I12" i="5" s="1"/>
  <c r="V11" i="5"/>
  <c r="F11" i="5"/>
  <c r="H11" i="5" s="1"/>
  <c r="I11" i="5" s="1"/>
  <c r="V10" i="5"/>
  <c r="F10" i="5"/>
  <c r="H10" i="5" s="1"/>
  <c r="I10" i="5" s="1"/>
  <c r="V9" i="5"/>
  <c r="F9" i="5"/>
  <c r="H9" i="5" s="1"/>
  <c r="I9" i="5" s="1"/>
  <c r="V8" i="5"/>
  <c r="F8" i="5"/>
  <c r="H8" i="5" s="1"/>
  <c r="I8" i="5" s="1"/>
  <c r="V7" i="5"/>
  <c r="F7" i="5"/>
  <c r="H7" i="5" s="1"/>
  <c r="I7" i="5" s="1"/>
  <c r="V6" i="5"/>
  <c r="F6" i="5"/>
  <c r="H6" i="5" s="1"/>
  <c r="I6" i="5" s="1"/>
  <c r="V5" i="5"/>
  <c r="F5" i="5"/>
  <c r="H5" i="5" s="1"/>
  <c r="I5" i="5" s="1"/>
  <c r="V4" i="5"/>
  <c r="R4" i="5"/>
  <c r="F4" i="5"/>
  <c r="H4" i="5" s="1"/>
  <c r="I4" i="5" s="1"/>
  <c r="J5" i="5" s="1"/>
  <c r="E73" i="16" l="1"/>
  <c r="F56" i="16"/>
  <c r="H56" i="16" s="1"/>
  <c r="I56" i="16" s="1"/>
  <c r="F60" i="16"/>
  <c r="H60" i="16" s="1"/>
  <c r="I60" i="16" s="1"/>
  <c r="F64" i="16"/>
  <c r="H64" i="16" s="1"/>
  <c r="I64" i="16" s="1"/>
  <c r="F68" i="16"/>
  <c r="H68" i="16" s="1"/>
  <c r="I68" i="16" s="1"/>
  <c r="F72" i="16"/>
  <c r="F58" i="16"/>
  <c r="H58" i="16" s="1"/>
  <c r="I58" i="16" s="1"/>
  <c r="F62" i="16"/>
  <c r="H62" i="16" s="1"/>
  <c r="I62" i="16" s="1"/>
  <c r="F66" i="16"/>
  <c r="H66" i="16" s="1"/>
  <c r="I66" i="16" s="1"/>
  <c r="F70" i="16"/>
  <c r="H70" i="16" s="1"/>
  <c r="I70" i="16" s="1"/>
  <c r="F55" i="16"/>
  <c r="H55" i="16" s="1"/>
  <c r="I55" i="16" s="1"/>
  <c r="F67" i="16"/>
  <c r="H67" i="16" s="1"/>
  <c r="I67" i="16" s="1"/>
  <c r="F54" i="16"/>
  <c r="H54" i="16" s="1"/>
  <c r="F62" i="15"/>
  <c r="H62" i="15" s="1"/>
  <c r="I62" i="15" s="1"/>
  <c r="F71" i="16"/>
  <c r="H71" i="16" s="1"/>
  <c r="I71" i="16" s="1"/>
  <c r="F69" i="16"/>
  <c r="H69" i="16" s="1"/>
  <c r="I69" i="16" s="1"/>
  <c r="J6" i="16"/>
  <c r="I29" i="16"/>
  <c r="J30" i="16" s="1"/>
  <c r="J31" i="16" s="1"/>
  <c r="F65" i="16"/>
  <c r="H65" i="16" s="1"/>
  <c r="I65" i="16" s="1"/>
  <c r="F63" i="16"/>
  <c r="H63" i="16" s="1"/>
  <c r="I63" i="16" s="1"/>
  <c r="I4" i="16"/>
  <c r="J5" i="16" s="1"/>
  <c r="F59" i="16"/>
  <c r="H59" i="16" s="1"/>
  <c r="I59" i="16" s="1"/>
  <c r="D73" i="16"/>
  <c r="F57" i="16"/>
  <c r="H57" i="16" s="1"/>
  <c r="I57" i="16" s="1"/>
  <c r="F55" i="15"/>
  <c r="H55" i="15" s="1"/>
  <c r="I55" i="15" s="1"/>
  <c r="F70" i="15"/>
  <c r="H70" i="15" s="1"/>
  <c r="I70" i="15" s="1"/>
  <c r="F71" i="15"/>
  <c r="H71" i="15" s="1"/>
  <c r="I71" i="15" s="1"/>
  <c r="F58" i="15"/>
  <c r="H58" i="15" s="1"/>
  <c r="I58" i="15" s="1"/>
  <c r="F61" i="15"/>
  <c r="H61" i="15" s="1"/>
  <c r="I61" i="15" s="1"/>
  <c r="F63" i="15"/>
  <c r="H63" i="15" s="1"/>
  <c r="I63" i="15" s="1"/>
  <c r="F59" i="15"/>
  <c r="H59" i="15" s="1"/>
  <c r="I59" i="15" s="1"/>
  <c r="F66" i="15"/>
  <c r="H66" i="15" s="1"/>
  <c r="I66" i="15" s="1"/>
  <c r="F57" i="15"/>
  <c r="H57" i="15" s="1"/>
  <c r="I57" i="15" s="1"/>
  <c r="F69" i="15"/>
  <c r="H69" i="15" s="1"/>
  <c r="I69" i="15" s="1"/>
  <c r="F67" i="15"/>
  <c r="H67" i="15" s="1"/>
  <c r="I67" i="15" s="1"/>
  <c r="F65" i="15"/>
  <c r="H65" i="15" s="1"/>
  <c r="I65" i="15" s="1"/>
  <c r="K4" i="15"/>
  <c r="I4" i="15"/>
  <c r="J5" i="15" s="1"/>
  <c r="F68" i="15"/>
  <c r="H68" i="15" s="1"/>
  <c r="I68" i="15" s="1"/>
  <c r="F56" i="15"/>
  <c r="H56" i="15" s="1"/>
  <c r="I56" i="15" s="1"/>
  <c r="F72" i="15"/>
  <c r="I29" i="15"/>
  <c r="J30" i="15" s="1"/>
  <c r="D73" i="15"/>
  <c r="F60" i="15"/>
  <c r="H60" i="15" s="1"/>
  <c r="I60" i="15" s="1"/>
  <c r="E73" i="15"/>
  <c r="F54" i="15"/>
  <c r="H54" i="15" s="1"/>
  <c r="F64" i="15"/>
  <c r="H64" i="15" s="1"/>
  <c r="I64" i="15" s="1"/>
  <c r="F67" i="14"/>
  <c r="H67" i="14" s="1"/>
  <c r="I67" i="14" s="1"/>
  <c r="F71" i="14"/>
  <c r="H71" i="14" s="1"/>
  <c r="I71" i="14" s="1"/>
  <c r="F69" i="14"/>
  <c r="H69" i="14" s="1"/>
  <c r="I69" i="14" s="1"/>
  <c r="F65" i="14"/>
  <c r="H65" i="14" s="1"/>
  <c r="I65" i="14" s="1"/>
  <c r="F63" i="14"/>
  <c r="H63" i="14" s="1"/>
  <c r="I63" i="14" s="1"/>
  <c r="F57" i="14"/>
  <c r="H57" i="14" s="1"/>
  <c r="I57" i="14" s="1"/>
  <c r="F61" i="14"/>
  <c r="H61" i="14" s="1"/>
  <c r="I61" i="14" s="1"/>
  <c r="F59" i="14"/>
  <c r="H59" i="14" s="1"/>
  <c r="I59" i="14" s="1"/>
  <c r="F55" i="14"/>
  <c r="H55" i="14" s="1"/>
  <c r="I55" i="14" s="1"/>
  <c r="F66" i="14"/>
  <c r="H66" i="14" s="1"/>
  <c r="I66" i="14" s="1"/>
  <c r="K4" i="14"/>
  <c r="I4" i="14"/>
  <c r="J5" i="14" s="1"/>
  <c r="K5" i="14" s="1"/>
  <c r="F54" i="14"/>
  <c r="H54" i="14" s="1"/>
  <c r="K54" i="14" s="1"/>
  <c r="F58" i="14"/>
  <c r="H58" i="14" s="1"/>
  <c r="I58" i="14" s="1"/>
  <c r="F68" i="14"/>
  <c r="H68" i="14" s="1"/>
  <c r="I68" i="14" s="1"/>
  <c r="F60" i="14"/>
  <c r="H60" i="14" s="1"/>
  <c r="I60" i="14" s="1"/>
  <c r="F62" i="14"/>
  <c r="H62" i="14" s="1"/>
  <c r="I62" i="14" s="1"/>
  <c r="F55" i="13"/>
  <c r="H55" i="13" s="1"/>
  <c r="I55" i="13" s="1"/>
  <c r="F59" i="13"/>
  <c r="H59" i="13" s="1"/>
  <c r="I59" i="13" s="1"/>
  <c r="F63" i="13"/>
  <c r="H63" i="13" s="1"/>
  <c r="I63" i="13" s="1"/>
  <c r="F67" i="13"/>
  <c r="H67" i="13" s="1"/>
  <c r="I67" i="13" s="1"/>
  <c r="F71" i="13"/>
  <c r="H71" i="13" s="1"/>
  <c r="I71" i="13" s="1"/>
  <c r="F58" i="13"/>
  <c r="H58" i="13" s="1"/>
  <c r="I58" i="13" s="1"/>
  <c r="F62" i="13"/>
  <c r="H62" i="13" s="1"/>
  <c r="I62" i="13" s="1"/>
  <c r="F66" i="13"/>
  <c r="H66" i="13" s="1"/>
  <c r="I66" i="13" s="1"/>
  <c r="F70" i="13"/>
  <c r="H70" i="13" s="1"/>
  <c r="I70" i="13" s="1"/>
  <c r="F57" i="13"/>
  <c r="H57" i="13" s="1"/>
  <c r="I57" i="13" s="1"/>
  <c r="F61" i="13"/>
  <c r="H61" i="13" s="1"/>
  <c r="I61" i="13" s="1"/>
  <c r="F65" i="13"/>
  <c r="H65" i="13" s="1"/>
  <c r="I65" i="13" s="1"/>
  <c r="F69" i="13"/>
  <c r="H69" i="13" s="1"/>
  <c r="I69" i="13" s="1"/>
  <c r="F72" i="13"/>
  <c r="F55" i="12"/>
  <c r="H55" i="12" s="1"/>
  <c r="I55" i="12" s="1"/>
  <c r="F59" i="12"/>
  <c r="H59" i="12" s="1"/>
  <c r="I59" i="12" s="1"/>
  <c r="F63" i="12"/>
  <c r="H63" i="12" s="1"/>
  <c r="I63" i="12" s="1"/>
  <c r="F67" i="12"/>
  <c r="H67" i="12" s="1"/>
  <c r="I67" i="12" s="1"/>
  <c r="F71" i="12"/>
  <c r="H71" i="12" s="1"/>
  <c r="I71" i="12" s="1"/>
  <c r="F58" i="12"/>
  <c r="H58" i="12" s="1"/>
  <c r="I58" i="12" s="1"/>
  <c r="F62" i="12"/>
  <c r="H62" i="12" s="1"/>
  <c r="I62" i="12" s="1"/>
  <c r="F66" i="12"/>
  <c r="H66" i="12" s="1"/>
  <c r="I66" i="12" s="1"/>
  <c r="F70" i="12"/>
  <c r="H70" i="12" s="1"/>
  <c r="I70" i="12" s="1"/>
  <c r="F57" i="12"/>
  <c r="H57" i="12" s="1"/>
  <c r="I57" i="12" s="1"/>
  <c r="F61" i="12"/>
  <c r="H61" i="12" s="1"/>
  <c r="I61" i="12" s="1"/>
  <c r="F65" i="12"/>
  <c r="H65" i="12" s="1"/>
  <c r="I65" i="12" s="1"/>
  <c r="F69" i="12"/>
  <c r="H69" i="12" s="1"/>
  <c r="I69" i="12" s="1"/>
  <c r="F68" i="12"/>
  <c r="H68" i="12" s="1"/>
  <c r="I68" i="12" s="1"/>
  <c r="F72" i="12"/>
  <c r="F67" i="11"/>
  <c r="H67" i="11" s="1"/>
  <c r="I67" i="11" s="1"/>
  <c r="F71" i="11"/>
  <c r="H71" i="11" s="1"/>
  <c r="I71" i="11" s="1"/>
  <c r="F58" i="11"/>
  <c r="H58" i="11" s="1"/>
  <c r="I58" i="11" s="1"/>
  <c r="F62" i="11"/>
  <c r="H62" i="11" s="1"/>
  <c r="I62" i="11" s="1"/>
  <c r="F66" i="11"/>
  <c r="H66" i="11" s="1"/>
  <c r="I66" i="11" s="1"/>
  <c r="F70" i="11"/>
  <c r="H70" i="11" s="1"/>
  <c r="I70" i="11" s="1"/>
  <c r="F57" i="11"/>
  <c r="H57" i="11" s="1"/>
  <c r="I57" i="11" s="1"/>
  <c r="F61" i="11"/>
  <c r="H61" i="11" s="1"/>
  <c r="I61" i="11" s="1"/>
  <c r="F65" i="11"/>
  <c r="H65" i="11" s="1"/>
  <c r="I65" i="11" s="1"/>
  <c r="F69" i="11"/>
  <c r="H69" i="11" s="1"/>
  <c r="I69" i="11" s="1"/>
  <c r="F56" i="11"/>
  <c r="H56" i="11" s="1"/>
  <c r="I56" i="11" s="1"/>
  <c r="F60" i="11"/>
  <c r="H60" i="11" s="1"/>
  <c r="I60" i="11" s="1"/>
  <c r="F64" i="11"/>
  <c r="H64" i="11" s="1"/>
  <c r="I64" i="11" s="1"/>
  <c r="F68" i="11"/>
  <c r="H68" i="11" s="1"/>
  <c r="I68" i="11" s="1"/>
  <c r="F72" i="11"/>
  <c r="F66" i="10"/>
  <c r="H66" i="10" s="1"/>
  <c r="I66" i="10" s="1"/>
  <c r="F70" i="10"/>
  <c r="H70" i="10" s="1"/>
  <c r="I70" i="10" s="1"/>
  <c r="D73" i="10"/>
  <c r="F72" i="10"/>
  <c r="F68" i="9"/>
  <c r="H68" i="9" s="1"/>
  <c r="I68" i="9" s="1"/>
  <c r="I29" i="9"/>
  <c r="J30" i="9" s="1"/>
  <c r="K30" i="9" s="1"/>
  <c r="F57" i="9"/>
  <c r="H57" i="9" s="1"/>
  <c r="I57" i="9" s="1"/>
  <c r="F61" i="9"/>
  <c r="H61" i="9" s="1"/>
  <c r="I61" i="9" s="1"/>
  <c r="F65" i="9"/>
  <c r="H65" i="9" s="1"/>
  <c r="I65" i="9" s="1"/>
  <c r="F69" i="9"/>
  <c r="H69" i="9" s="1"/>
  <c r="I69" i="9" s="1"/>
  <c r="F72" i="9"/>
  <c r="F54" i="9"/>
  <c r="H54" i="9" s="1"/>
  <c r="K54" i="9" s="1"/>
  <c r="F55" i="9"/>
  <c r="H55" i="9" s="1"/>
  <c r="I55" i="9" s="1"/>
  <c r="F59" i="9"/>
  <c r="H59" i="9" s="1"/>
  <c r="I59" i="9" s="1"/>
  <c r="F63" i="9"/>
  <c r="H63" i="9" s="1"/>
  <c r="I63" i="9" s="1"/>
  <c r="F67" i="9"/>
  <c r="H67" i="9" s="1"/>
  <c r="I67" i="9" s="1"/>
  <c r="F71" i="9"/>
  <c r="H71" i="9" s="1"/>
  <c r="I71" i="9" s="1"/>
  <c r="F58" i="9"/>
  <c r="H58" i="9" s="1"/>
  <c r="I58" i="9" s="1"/>
  <c r="F62" i="9"/>
  <c r="H62" i="9" s="1"/>
  <c r="I62" i="9" s="1"/>
  <c r="F66" i="9"/>
  <c r="H66" i="9" s="1"/>
  <c r="I66" i="9" s="1"/>
  <c r="F70" i="9"/>
  <c r="H70" i="9" s="1"/>
  <c r="I70" i="9" s="1"/>
  <c r="F67" i="8"/>
  <c r="H67" i="8" s="1"/>
  <c r="I67" i="8" s="1"/>
  <c r="F56" i="8"/>
  <c r="H56" i="8" s="1"/>
  <c r="I56" i="8" s="1"/>
  <c r="F60" i="8"/>
  <c r="H60" i="8" s="1"/>
  <c r="I60" i="8" s="1"/>
  <c r="F64" i="8"/>
  <c r="H64" i="8" s="1"/>
  <c r="I64" i="8" s="1"/>
  <c r="F68" i="8"/>
  <c r="H68" i="8" s="1"/>
  <c r="I68" i="8" s="1"/>
  <c r="F72" i="8"/>
  <c r="F71" i="8"/>
  <c r="H71" i="8" s="1"/>
  <c r="I71" i="8" s="1"/>
  <c r="F58" i="8"/>
  <c r="H58" i="8" s="1"/>
  <c r="I58" i="8" s="1"/>
  <c r="F62" i="8"/>
  <c r="H62" i="8" s="1"/>
  <c r="I62" i="8" s="1"/>
  <c r="F66" i="8"/>
  <c r="H66" i="8" s="1"/>
  <c r="I66" i="8" s="1"/>
  <c r="F70" i="8"/>
  <c r="H70" i="8" s="1"/>
  <c r="I70" i="8" s="1"/>
  <c r="F57" i="8"/>
  <c r="H57" i="8" s="1"/>
  <c r="I57" i="8" s="1"/>
  <c r="F61" i="8"/>
  <c r="H61" i="8" s="1"/>
  <c r="I61" i="8" s="1"/>
  <c r="F65" i="8"/>
  <c r="H65" i="8" s="1"/>
  <c r="I65" i="8" s="1"/>
  <c r="F69" i="8"/>
  <c r="H69" i="8" s="1"/>
  <c r="I69" i="8" s="1"/>
  <c r="F58" i="7"/>
  <c r="H58" i="7" s="1"/>
  <c r="I58" i="7" s="1"/>
  <c r="F62" i="7"/>
  <c r="H62" i="7" s="1"/>
  <c r="I62" i="7" s="1"/>
  <c r="F66" i="7"/>
  <c r="H66" i="7" s="1"/>
  <c r="I66" i="7" s="1"/>
  <c r="F70" i="7"/>
  <c r="H70" i="7" s="1"/>
  <c r="I70" i="7" s="1"/>
  <c r="F57" i="7"/>
  <c r="H57" i="7" s="1"/>
  <c r="I57" i="7" s="1"/>
  <c r="F61" i="7"/>
  <c r="H61" i="7" s="1"/>
  <c r="I61" i="7" s="1"/>
  <c r="F65" i="7"/>
  <c r="H65" i="7" s="1"/>
  <c r="I65" i="7" s="1"/>
  <c r="F69" i="7"/>
  <c r="H69" i="7" s="1"/>
  <c r="I69" i="7" s="1"/>
  <c r="F56" i="7"/>
  <c r="H56" i="7" s="1"/>
  <c r="I56" i="7" s="1"/>
  <c r="F60" i="7"/>
  <c r="H60" i="7" s="1"/>
  <c r="I60" i="7" s="1"/>
  <c r="F64" i="7"/>
  <c r="H64" i="7" s="1"/>
  <c r="I64" i="7" s="1"/>
  <c r="F68" i="7"/>
  <c r="H68" i="7" s="1"/>
  <c r="I68" i="7" s="1"/>
  <c r="F72" i="7"/>
  <c r="F55" i="7"/>
  <c r="H55" i="7" s="1"/>
  <c r="I55" i="7" s="1"/>
  <c r="F59" i="7"/>
  <c r="H59" i="7" s="1"/>
  <c r="I59" i="7" s="1"/>
  <c r="F63" i="7"/>
  <c r="H63" i="7" s="1"/>
  <c r="I63" i="7" s="1"/>
  <c r="F67" i="7"/>
  <c r="H67" i="7" s="1"/>
  <c r="I67" i="7" s="1"/>
  <c r="F71" i="7"/>
  <c r="H71" i="7" s="1"/>
  <c r="I71" i="7" s="1"/>
  <c r="F57" i="6"/>
  <c r="H57" i="6" s="1"/>
  <c r="I57" i="6" s="1"/>
  <c r="F61" i="6"/>
  <c r="H61" i="6" s="1"/>
  <c r="I61" i="6" s="1"/>
  <c r="F65" i="6"/>
  <c r="H65" i="6" s="1"/>
  <c r="I65" i="6" s="1"/>
  <c r="F69" i="6"/>
  <c r="H69" i="6" s="1"/>
  <c r="I69" i="6" s="1"/>
  <c r="D73" i="6"/>
  <c r="F56" i="6"/>
  <c r="H56" i="6" s="1"/>
  <c r="I56" i="6" s="1"/>
  <c r="F60" i="6"/>
  <c r="H60" i="6" s="1"/>
  <c r="I60" i="6" s="1"/>
  <c r="F64" i="6"/>
  <c r="H64" i="6" s="1"/>
  <c r="I64" i="6" s="1"/>
  <c r="F68" i="6"/>
  <c r="H68" i="6" s="1"/>
  <c r="I68" i="6" s="1"/>
  <c r="F72" i="6"/>
  <c r="F71" i="6"/>
  <c r="H71" i="6" s="1"/>
  <c r="I71" i="6" s="1"/>
  <c r="F58" i="6"/>
  <c r="H58" i="6" s="1"/>
  <c r="I58" i="6" s="1"/>
  <c r="F62" i="6"/>
  <c r="H62" i="6" s="1"/>
  <c r="I62" i="6" s="1"/>
  <c r="F66" i="6"/>
  <c r="H66" i="6" s="1"/>
  <c r="I66" i="6" s="1"/>
  <c r="F70" i="6"/>
  <c r="H70" i="6" s="1"/>
  <c r="I70" i="6" s="1"/>
  <c r="F70" i="5"/>
  <c r="H70" i="5" s="1"/>
  <c r="I70" i="5" s="1"/>
  <c r="D73" i="5"/>
  <c r="F57" i="5"/>
  <c r="H57" i="5" s="1"/>
  <c r="I57" i="5" s="1"/>
  <c r="F61" i="5"/>
  <c r="H61" i="5" s="1"/>
  <c r="I61" i="5" s="1"/>
  <c r="F65" i="5"/>
  <c r="H65" i="5" s="1"/>
  <c r="I65" i="5" s="1"/>
  <c r="F69" i="5"/>
  <c r="H69" i="5" s="1"/>
  <c r="I69" i="5" s="1"/>
  <c r="F55" i="5"/>
  <c r="H55" i="5" s="1"/>
  <c r="I55" i="5" s="1"/>
  <c r="F60" i="5"/>
  <c r="H60" i="5" s="1"/>
  <c r="I60" i="5" s="1"/>
  <c r="F64" i="5"/>
  <c r="H64" i="5" s="1"/>
  <c r="I64" i="5" s="1"/>
  <c r="F68" i="5"/>
  <c r="H68" i="5" s="1"/>
  <c r="I68" i="5" s="1"/>
  <c r="F72" i="5"/>
  <c r="F59" i="5"/>
  <c r="H59" i="5" s="1"/>
  <c r="I59" i="5" s="1"/>
  <c r="F63" i="5"/>
  <c r="H63" i="5" s="1"/>
  <c r="I63" i="5" s="1"/>
  <c r="F67" i="5"/>
  <c r="H67" i="5" s="1"/>
  <c r="I67" i="5" s="1"/>
  <c r="F71" i="5"/>
  <c r="H71" i="5" s="1"/>
  <c r="I71" i="5" s="1"/>
  <c r="F54" i="13"/>
  <c r="H54" i="13" s="1"/>
  <c r="I54" i="13" s="1"/>
  <c r="J55" i="13" s="1"/>
  <c r="J56" i="13" s="1"/>
  <c r="J57" i="13" s="1"/>
  <c r="I29" i="12"/>
  <c r="J30" i="12" s="1"/>
  <c r="J31" i="12" s="1"/>
  <c r="K4" i="12"/>
  <c r="I4" i="12"/>
  <c r="J5" i="12" s="1"/>
  <c r="J6" i="12" s="1"/>
  <c r="J7" i="12" s="1"/>
  <c r="E73" i="12"/>
  <c r="K29" i="11"/>
  <c r="F55" i="10"/>
  <c r="H55" i="10" s="1"/>
  <c r="I55" i="10" s="1"/>
  <c r="F57" i="10"/>
  <c r="H57" i="10" s="1"/>
  <c r="I57" i="10" s="1"/>
  <c r="F71" i="10"/>
  <c r="H71" i="10" s="1"/>
  <c r="I71" i="10" s="1"/>
  <c r="F67" i="10"/>
  <c r="H67" i="10" s="1"/>
  <c r="I67" i="10" s="1"/>
  <c r="F69" i="10"/>
  <c r="H69" i="10" s="1"/>
  <c r="I69" i="10" s="1"/>
  <c r="J31" i="9"/>
  <c r="J32" i="9" s="1"/>
  <c r="I29" i="8"/>
  <c r="J30" i="8" s="1"/>
  <c r="J31" i="8" s="1"/>
  <c r="K29" i="8"/>
  <c r="L29" i="8" s="1"/>
  <c r="E73" i="8"/>
  <c r="J31" i="7"/>
  <c r="J32" i="7" s="1"/>
  <c r="J33" i="7" s="1"/>
  <c r="K29" i="6"/>
  <c r="L29" i="6" s="1"/>
  <c r="I29" i="6"/>
  <c r="J30" i="6" s="1"/>
  <c r="K4" i="5"/>
  <c r="J6" i="14"/>
  <c r="D73" i="14"/>
  <c r="F70" i="14"/>
  <c r="H70" i="14" s="1"/>
  <c r="I70" i="14" s="1"/>
  <c r="K29" i="14"/>
  <c r="I29" i="14"/>
  <c r="J30" i="14" s="1"/>
  <c r="F56" i="14"/>
  <c r="H56" i="14" s="1"/>
  <c r="I56" i="14" s="1"/>
  <c r="F64" i="14"/>
  <c r="H64" i="14" s="1"/>
  <c r="I64" i="14" s="1"/>
  <c r="F72" i="14"/>
  <c r="E73" i="14"/>
  <c r="K4" i="13"/>
  <c r="I4" i="13"/>
  <c r="J5" i="13" s="1"/>
  <c r="J6" i="13" s="1"/>
  <c r="I29" i="13"/>
  <c r="J30" i="13" s="1"/>
  <c r="J31" i="13" s="1"/>
  <c r="K29" i="13"/>
  <c r="K54" i="13"/>
  <c r="D73" i="13"/>
  <c r="F54" i="12"/>
  <c r="H54" i="12" s="1"/>
  <c r="D73" i="12"/>
  <c r="K4" i="11"/>
  <c r="I4" i="11"/>
  <c r="J5" i="11" s="1"/>
  <c r="J6" i="11" s="1"/>
  <c r="L29" i="11"/>
  <c r="R30" i="11"/>
  <c r="K30" i="11"/>
  <c r="J31" i="11"/>
  <c r="F54" i="11"/>
  <c r="H54" i="11" s="1"/>
  <c r="D73" i="11"/>
  <c r="K4" i="10"/>
  <c r="I4" i="10"/>
  <c r="J5" i="10" s="1"/>
  <c r="I29" i="10"/>
  <c r="J30" i="10" s="1"/>
  <c r="K29" i="10"/>
  <c r="J56" i="10"/>
  <c r="R55" i="10"/>
  <c r="E73" i="10"/>
  <c r="K54" i="10"/>
  <c r="L54" i="10" s="1"/>
  <c r="I4" i="9"/>
  <c r="J5" i="9" s="1"/>
  <c r="K4" i="9"/>
  <c r="L30" i="9"/>
  <c r="R30" i="9"/>
  <c r="L29" i="9"/>
  <c r="K31" i="9"/>
  <c r="E73" i="9"/>
  <c r="K4" i="8"/>
  <c r="I4" i="8"/>
  <c r="J5" i="8" s="1"/>
  <c r="R30" i="8"/>
  <c r="K30" i="8"/>
  <c r="F54" i="8"/>
  <c r="H54" i="8" s="1"/>
  <c r="D73" i="8"/>
  <c r="I4" i="7"/>
  <c r="J5" i="7" s="1"/>
  <c r="K4" i="7"/>
  <c r="K31" i="7"/>
  <c r="R31" i="7"/>
  <c r="K29" i="7"/>
  <c r="L29" i="7" s="1"/>
  <c r="K30" i="7"/>
  <c r="L30" i="7" s="1"/>
  <c r="R30" i="7"/>
  <c r="F54" i="7"/>
  <c r="H54" i="7" s="1"/>
  <c r="D73" i="7"/>
  <c r="K30" i="6"/>
  <c r="R30" i="6"/>
  <c r="J31" i="6"/>
  <c r="J32" i="6" s="1"/>
  <c r="I4" i="6"/>
  <c r="J5" i="6" s="1"/>
  <c r="F54" i="6"/>
  <c r="H54" i="6" s="1"/>
  <c r="E73" i="6"/>
  <c r="R5" i="5"/>
  <c r="L4" i="5"/>
  <c r="K5" i="5"/>
  <c r="J6" i="5"/>
  <c r="I29" i="5"/>
  <c r="J30" i="5" s="1"/>
  <c r="J31" i="5" s="1"/>
  <c r="K29" i="5"/>
  <c r="F54" i="5"/>
  <c r="H54" i="5" s="1"/>
  <c r="E73" i="5"/>
  <c r="K54" i="16" l="1"/>
  <c r="I54" i="16"/>
  <c r="J55" i="16" s="1"/>
  <c r="K6" i="16"/>
  <c r="J7" i="16"/>
  <c r="R6" i="16"/>
  <c r="L29" i="16"/>
  <c r="R30" i="16"/>
  <c r="K30" i="16"/>
  <c r="L30" i="16" s="1"/>
  <c r="K31" i="16"/>
  <c r="R31" i="16"/>
  <c r="J32" i="16"/>
  <c r="L4" i="16"/>
  <c r="R5" i="16"/>
  <c r="K5" i="16"/>
  <c r="L5" i="16" s="1"/>
  <c r="K54" i="15"/>
  <c r="I54" i="15"/>
  <c r="J55" i="15" s="1"/>
  <c r="R5" i="15"/>
  <c r="L4" i="15"/>
  <c r="K5" i="15"/>
  <c r="L29" i="15"/>
  <c r="R30" i="15"/>
  <c r="J31" i="15"/>
  <c r="K30" i="15"/>
  <c r="J6" i="15"/>
  <c r="I54" i="14"/>
  <c r="J55" i="14" s="1"/>
  <c r="R5" i="14"/>
  <c r="L4" i="14"/>
  <c r="K55" i="10"/>
  <c r="R31" i="9"/>
  <c r="I54" i="9"/>
  <c r="J55" i="9" s="1"/>
  <c r="K31" i="12"/>
  <c r="J32" i="12"/>
  <c r="K32" i="12" s="1"/>
  <c r="R31" i="12"/>
  <c r="R30" i="12"/>
  <c r="L29" i="12"/>
  <c r="S29" i="12" s="1"/>
  <c r="W29" i="12" s="1"/>
  <c r="K30" i="12"/>
  <c r="L30" i="12" s="1"/>
  <c r="S30" i="12" s="1"/>
  <c r="W30" i="12" s="1"/>
  <c r="L4" i="12"/>
  <c r="K5" i="12"/>
  <c r="R5" i="12"/>
  <c r="L54" i="9"/>
  <c r="S54" i="9" s="1"/>
  <c r="W54" i="9" s="1"/>
  <c r="R55" i="9"/>
  <c r="L5" i="14"/>
  <c r="R6" i="14"/>
  <c r="K6" i="14"/>
  <c r="R30" i="14"/>
  <c r="K30" i="14"/>
  <c r="L29" i="14"/>
  <c r="J31" i="14"/>
  <c r="J7" i="14"/>
  <c r="L54" i="14"/>
  <c r="K55" i="14"/>
  <c r="R55" i="14"/>
  <c r="J56" i="14"/>
  <c r="S4" i="14"/>
  <c r="W4" i="14" s="1"/>
  <c r="R31" i="13"/>
  <c r="K31" i="13"/>
  <c r="J32" i="13"/>
  <c r="R6" i="13"/>
  <c r="K6" i="13"/>
  <c r="J7" i="13"/>
  <c r="R57" i="13"/>
  <c r="K57" i="13"/>
  <c r="R56" i="13"/>
  <c r="K56" i="13"/>
  <c r="L56" i="13" s="1"/>
  <c r="J58" i="13"/>
  <c r="R5" i="13"/>
  <c r="K5" i="13"/>
  <c r="L5" i="13" s="1"/>
  <c r="L4" i="13"/>
  <c r="L54" i="13"/>
  <c r="R55" i="13"/>
  <c r="K55" i="13"/>
  <c r="L55" i="13" s="1"/>
  <c r="L29" i="13"/>
  <c r="R30" i="13"/>
  <c r="K30" i="13"/>
  <c r="L30" i="13" s="1"/>
  <c r="L31" i="12"/>
  <c r="R32" i="12"/>
  <c r="R7" i="12"/>
  <c r="K7" i="12"/>
  <c r="J8" i="12"/>
  <c r="L5" i="12"/>
  <c r="R6" i="12"/>
  <c r="K6" i="12"/>
  <c r="L6" i="12" s="1"/>
  <c r="K54" i="12"/>
  <c r="I54" i="12"/>
  <c r="J55" i="12" s="1"/>
  <c r="S4" i="12"/>
  <c r="W4" i="12" s="1"/>
  <c r="R6" i="11"/>
  <c r="K6" i="11"/>
  <c r="J7" i="11"/>
  <c r="K54" i="11"/>
  <c r="I54" i="11"/>
  <c r="J55" i="11" s="1"/>
  <c r="S29" i="11"/>
  <c r="W29" i="11" s="1"/>
  <c r="L30" i="11"/>
  <c r="R31" i="11"/>
  <c r="K31" i="11"/>
  <c r="J32" i="11"/>
  <c r="R5" i="11"/>
  <c r="K5" i="11"/>
  <c r="L5" i="11" s="1"/>
  <c r="L4" i="11"/>
  <c r="S54" i="10"/>
  <c r="W54" i="10" s="1"/>
  <c r="L55" i="10"/>
  <c r="R56" i="10"/>
  <c r="K56" i="10"/>
  <c r="L29" i="10"/>
  <c r="K30" i="10"/>
  <c r="R30" i="10"/>
  <c r="J31" i="10"/>
  <c r="R5" i="10"/>
  <c r="K5" i="10"/>
  <c r="L4" i="10"/>
  <c r="J57" i="10"/>
  <c r="J6" i="10"/>
  <c r="L4" i="9"/>
  <c r="R5" i="9"/>
  <c r="K5" i="9"/>
  <c r="R32" i="9"/>
  <c r="L31" i="9"/>
  <c r="K32" i="9"/>
  <c r="S30" i="9"/>
  <c r="W30" i="9" s="1"/>
  <c r="J6" i="9"/>
  <c r="J33" i="9"/>
  <c r="S29" i="9"/>
  <c r="W29" i="9" s="1"/>
  <c r="L4" i="8"/>
  <c r="R5" i="8"/>
  <c r="K5" i="8"/>
  <c r="K54" i="8"/>
  <c r="I54" i="8"/>
  <c r="J55" i="8" s="1"/>
  <c r="S29" i="8"/>
  <c r="W29" i="8" s="1"/>
  <c r="L30" i="8"/>
  <c r="R31" i="8"/>
  <c r="K31" i="8"/>
  <c r="J32" i="8"/>
  <c r="J6" i="8"/>
  <c r="S30" i="7"/>
  <c r="W30" i="7" s="1"/>
  <c r="K54" i="7"/>
  <c r="I54" i="7"/>
  <c r="J55" i="7" s="1"/>
  <c r="R33" i="7"/>
  <c r="K33" i="7"/>
  <c r="S29" i="7"/>
  <c r="W29" i="7" s="1"/>
  <c r="K5" i="7"/>
  <c r="L4" i="7"/>
  <c r="R5" i="7"/>
  <c r="J34" i="7"/>
  <c r="K32" i="7"/>
  <c r="L32" i="7" s="1"/>
  <c r="L31" i="7"/>
  <c r="R32" i="7"/>
  <c r="J6" i="7"/>
  <c r="L30" i="6"/>
  <c r="K31" i="6"/>
  <c r="L31" i="6" s="1"/>
  <c r="R31" i="6"/>
  <c r="K5" i="6"/>
  <c r="R5" i="6"/>
  <c r="L4" i="6"/>
  <c r="K32" i="6"/>
  <c r="R32" i="6"/>
  <c r="K54" i="6"/>
  <c r="I54" i="6"/>
  <c r="J55" i="6" s="1"/>
  <c r="J33" i="6"/>
  <c r="S29" i="6"/>
  <c r="W29" i="6" s="1"/>
  <c r="J6" i="6"/>
  <c r="R31" i="5"/>
  <c r="K31" i="5"/>
  <c r="J32" i="5"/>
  <c r="R6" i="5"/>
  <c r="K6" i="5"/>
  <c r="L5" i="5"/>
  <c r="J7" i="5"/>
  <c r="S4" i="5"/>
  <c r="W4" i="5" s="1"/>
  <c r="K30" i="5"/>
  <c r="L30" i="5" s="1"/>
  <c r="L29" i="5"/>
  <c r="R30" i="5"/>
  <c r="I54" i="5"/>
  <c r="J55" i="5" s="1"/>
  <c r="K54" i="5"/>
  <c r="K55" i="16" l="1"/>
  <c r="L54" i="16"/>
  <c r="S54" i="16" s="1"/>
  <c r="W54" i="16" s="1"/>
  <c r="R55" i="16"/>
  <c r="J56" i="16"/>
  <c r="S30" i="16"/>
  <c r="W30" i="16" s="1"/>
  <c r="S5" i="16"/>
  <c r="W5" i="16" s="1"/>
  <c r="K7" i="16"/>
  <c r="R7" i="16"/>
  <c r="L6" i="16"/>
  <c r="J8" i="16"/>
  <c r="S4" i="16"/>
  <c r="W4" i="16" s="1"/>
  <c r="L31" i="16"/>
  <c r="R32" i="16"/>
  <c r="K32" i="16"/>
  <c r="J33" i="16"/>
  <c r="S29" i="16"/>
  <c r="W29" i="16" s="1"/>
  <c r="S4" i="15"/>
  <c r="W4" i="15" s="1"/>
  <c r="L54" i="15"/>
  <c r="K55" i="15"/>
  <c r="R55" i="15"/>
  <c r="J56" i="15"/>
  <c r="R6" i="15"/>
  <c r="L5" i="15"/>
  <c r="K6" i="15"/>
  <c r="J7" i="15"/>
  <c r="L30" i="15"/>
  <c r="R31" i="15"/>
  <c r="K31" i="15"/>
  <c r="J32" i="15"/>
  <c r="S29" i="15"/>
  <c r="W29" i="15" s="1"/>
  <c r="J56" i="9"/>
  <c r="K55" i="9"/>
  <c r="J33" i="12"/>
  <c r="K33" i="12" s="1"/>
  <c r="S54" i="14"/>
  <c r="W54" i="14" s="1"/>
  <c r="R31" i="14"/>
  <c r="K31" i="14"/>
  <c r="L30" i="14"/>
  <c r="J32" i="14"/>
  <c r="R56" i="14"/>
  <c r="K56" i="14"/>
  <c r="L55" i="14"/>
  <c r="J57" i="14"/>
  <c r="L6" i="14"/>
  <c r="R7" i="14"/>
  <c r="K7" i="14"/>
  <c r="J8" i="14"/>
  <c r="S29" i="14"/>
  <c r="W29" i="14" s="1"/>
  <c r="S5" i="14"/>
  <c r="W5" i="14" s="1"/>
  <c r="S56" i="13"/>
  <c r="W56" i="13" s="1"/>
  <c r="S55" i="13"/>
  <c r="W55" i="13" s="1"/>
  <c r="S30" i="13"/>
  <c r="W30" i="13" s="1"/>
  <c r="R7" i="13"/>
  <c r="K7" i="13"/>
  <c r="L6" i="13"/>
  <c r="J8" i="13"/>
  <c r="S54" i="13"/>
  <c r="W54" i="13" s="1"/>
  <c r="S29" i="13"/>
  <c r="W29" i="13" s="1"/>
  <c r="S4" i="13"/>
  <c r="W4" i="13" s="1"/>
  <c r="L31" i="13"/>
  <c r="R32" i="13"/>
  <c r="K32" i="13"/>
  <c r="J33" i="13"/>
  <c r="R58" i="13"/>
  <c r="K58" i="13"/>
  <c r="L57" i="13"/>
  <c r="J59" i="13"/>
  <c r="S5" i="13"/>
  <c r="W5" i="13" s="1"/>
  <c r="S6" i="12"/>
  <c r="W6" i="12" s="1"/>
  <c r="L32" i="12"/>
  <c r="R33" i="12"/>
  <c r="S5" i="12"/>
  <c r="W5" i="12" s="1"/>
  <c r="S31" i="12"/>
  <c r="W31" i="12" s="1"/>
  <c r="L54" i="12"/>
  <c r="R55" i="12"/>
  <c r="K55" i="12"/>
  <c r="J56" i="12"/>
  <c r="L7" i="12"/>
  <c r="R8" i="12"/>
  <c r="K8" i="12"/>
  <c r="J9" i="12"/>
  <c r="S5" i="11"/>
  <c r="W5" i="11" s="1"/>
  <c r="L31" i="11"/>
  <c r="R32" i="11"/>
  <c r="K32" i="11"/>
  <c r="J33" i="11"/>
  <c r="R7" i="11"/>
  <c r="K7" i="11"/>
  <c r="L6" i="11"/>
  <c r="J8" i="11"/>
  <c r="S4" i="11"/>
  <c r="W4" i="11" s="1"/>
  <c r="L54" i="11"/>
  <c r="R55" i="11"/>
  <c r="K55" i="11"/>
  <c r="J56" i="11"/>
  <c r="S30" i="11"/>
  <c r="W30" i="11" s="1"/>
  <c r="S55" i="10"/>
  <c r="W55" i="10" s="1"/>
  <c r="S4" i="10"/>
  <c r="W4" i="10" s="1"/>
  <c r="R6" i="10"/>
  <c r="K6" i="10"/>
  <c r="L5" i="10"/>
  <c r="J7" i="10"/>
  <c r="S29" i="10"/>
  <c r="W29" i="10" s="1"/>
  <c r="L56" i="10"/>
  <c r="R57" i="10"/>
  <c r="K57" i="10"/>
  <c r="J58" i="10"/>
  <c r="R31" i="10"/>
  <c r="L30" i="10"/>
  <c r="K31" i="10"/>
  <c r="J32" i="10"/>
  <c r="R33" i="9"/>
  <c r="L32" i="9"/>
  <c r="K33" i="9"/>
  <c r="J34" i="9"/>
  <c r="L5" i="9"/>
  <c r="R6" i="9"/>
  <c r="K6" i="9"/>
  <c r="J7" i="9"/>
  <c r="S31" i="9"/>
  <c r="W31" i="9" s="1"/>
  <c r="S4" i="9"/>
  <c r="W4" i="9" s="1"/>
  <c r="L5" i="8"/>
  <c r="R6" i="8"/>
  <c r="K6" i="8"/>
  <c r="J7" i="8"/>
  <c r="S30" i="8"/>
  <c r="W30" i="8" s="1"/>
  <c r="L31" i="8"/>
  <c r="R32" i="8"/>
  <c r="K32" i="8"/>
  <c r="J33" i="8"/>
  <c r="L54" i="8"/>
  <c r="R55" i="8"/>
  <c r="K55" i="8"/>
  <c r="J56" i="8"/>
  <c r="S4" i="8"/>
  <c r="W4" i="8" s="1"/>
  <c r="S32" i="7"/>
  <c r="W32" i="7" s="1"/>
  <c r="L54" i="7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S31" i="6"/>
  <c r="W31" i="6" s="1"/>
  <c r="L32" i="6"/>
  <c r="K33" i="6"/>
  <c r="J34" i="6"/>
  <c r="R33" i="6"/>
  <c r="K6" i="6"/>
  <c r="R6" i="6"/>
  <c r="L5" i="6"/>
  <c r="J7" i="6"/>
  <c r="L54" i="6"/>
  <c r="R55" i="6"/>
  <c r="K55" i="6"/>
  <c r="J56" i="6"/>
  <c r="S4" i="6"/>
  <c r="W4" i="6" s="1"/>
  <c r="S30" i="6"/>
  <c r="W30" i="6" s="1"/>
  <c r="S30" i="5"/>
  <c r="W30" i="5" s="1"/>
  <c r="S29" i="5"/>
  <c r="W29" i="5" s="1"/>
  <c r="R7" i="5"/>
  <c r="K7" i="5"/>
  <c r="L6" i="5"/>
  <c r="J8" i="5"/>
  <c r="S5" i="5"/>
  <c r="W5" i="5" s="1"/>
  <c r="K32" i="5"/>
  <c r="L31" i="5"/>
  <c r="R32" i="5"/>
  <c r="J33" i="5"/>
  <c r="L54" i="5"/>
  <c r="R55" i="5"/>
  <c r="K55" i="5"/>
  <c r="J56" i="5"/>
  <c r="J57" i="16" l="1"/>
  <c r="K56" i="16"/>
  <c r="R56" i="16"/>
  <c r="L55" i="16"/>
  <c r="S55" i="16" s="1"/>
  <c r="W55" i="16" s="1"/>
  <c r="S31" i="16"/>
  <c r="W31" i="16" s="1"/>
  <c r="S6" i="16"/>
  <c r="W6" i="16" s="1"/>
  <c r="L32" i="16"/>
  <c r="R33" i="16"/>
  <c r="K33" i="16"/>
  <c r="J34" i="16"/>
  <c r="L7" i="16"/>
  <c r="R8" i="16"/>
  <c r="K8" i="16"/>
  <c r="J9" i="16"/>
  <c r="S5" i="15"/>
  <c r="W5" i="15" s="1"/>
  <c r="L31" i="15"/>
  <c r="R32" i="15"/>
  <c r="K32" i="15"/>
  <c r="J33" i="15"/>
  <c r="R56" i="15"/>
  <c r="K56" i="15"/>
  <c r="L55" i="15"/>
  <c r="J57" i="15"/>
  <c r="S30" i="15"/>
  <c r="W30" i="15" s="1"/>
  <c r="S54" i="15"/>
  <c r="W54" i="15" s="1"/>
  <c r="R7" i="15"/>
  <c r="L6" i="15"/>
  <c r="K7" i="15"/>
  <c r="J8" i="15"/>
  <c r="J34" i="12"/>
  <c r="J35" i="12" s="1"/>
  <c r="K56" i="9"/>
  <c r="L55" i="9"/>
  <c r="S55" i="9" s="1"/>
  <c r="W55" i="9" s="1"/>
  <c r="J57" i="9"/>
  <c r="R56" i="9"/>
  <c r="S30" i="14"/>
  <c r="W30" i="14" s="1"/>
  <c r="S6" i="14"/>
  <c r="W6" i="14" s="1"/>
  <c r="S55" i="14"/>
  <c r="W55" i="14" s="1"/>
  <c r="L7" i="14"/>
  <c r="R8" i="14"/>
  <c r="K8" i="14"/>
  <c r="J9" i="14"/>
  <c r="L56" i="14"/>
  <c r="K57" i="14"/>
  <c r="R57" i="14"/>
  <c r="J58" i="14"/>
  <c r="R32" i="14"/>
  <c r="K32" i="14"/>
  <c r="L31" i="14"/>
  <c r="J33" i="14"/>
  <c r="L58" i="13"/>
  <c r="R59" i="13"/>
  <c r="K59" i="13"/>
  <c r="J60" i="13"/>
  <c r="R8" i="13"/>
  <c r="K8" i="13"/>
  <c r="L7" i="13"/>
  <c r="J9" i="13"/>
  <c r="L32" i="13"/>
  <c r="R33" i="13"/>
  <c r="K33" i="13"/>
  <c r="J34" i="13"/>
  <c r="S57" i="13"/>
  <c r="W57" i="13" s="1"/>
  <c r="S31" i="13"/>
  <c r="W31" i="13" s="1"/>
  <c r="S6" i="13"/>
  <c r="W6" i="13" s="1"/>
  <c r="S7" i="12"/>
  <c r="W7" i="12" s="1"/>
  <c r="S54" i="12"/>
  <c r="W54" i="12" s="1"/>
  <c r="S32" i="12"/>
  <c r="W32" i="12" s="1"/>
  <c r="R56" i="12"/>
  <c r="K56" i="12"/>
  <c r="L55" i="12"/>
  <c r="J57" i="12"/>
  <c r="K34" i="12"/>
  <c r="L8" i="12"/>
  <c r="R9" i="12"/>
  <c r="K9" i="12"/>
  <c r="J10" i="12"/>
  <c r="R56" i="11"/>
  <c r="K56" i="11"/>
  <c r="L55" i="11"/>
  <c r="J57" i="11"/>
  <c r="S31" i="11"/>
  <c r="W31" i="11" s="1"/>
  <c r="R8" i="11"/>
  <c r="K8" i="11"/>
  <c r="L7" i="11"/>
  <c r="J9" i="11"/>
  <c r="L32" i="11"/>
  <c r="R33" i="11"/>
  <c r="K33" i="11"/>
  <c r="J34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R34" i="9"/>
  <c r="L33" i="9"/>
  <c r="K34" i="9"/>
  <c r="J35" i="9"/>
  <c r="S5" i="9"/>
  <c r="W5" i="9" s="1"/>
  <c r="L6" i="9"/>
  <c r="R7" i="9"/>
  <c r="K7" i="9"/>
  <c r="J8" i="9"/>
  <c r="S32" i="9"/>
  <c r="W32" i="9" s="1"/>
  <c r="L6" i="8"/>
  <c r="R7" i="8"/>
  <c r="K7" i="8"/>
  <c r="J8" i="8"/>
  <c r="S54" i="8"/>
  <c r="W54" i="8" s="1"/>
  <c r="S31" i="8"/>
  <c r="W31" i="8" s="1"/>
  <c r="R56" i="8"/>
  <c r="K56" i="8"/>
  <c r="L55" i="8"/>
  <c r="J57" i="8"/>
  <c r="L32" i="8"/>
  <c r="R33" i="8"/>
  <c r="K33" i="8"/>
  <c r="J34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S32" i="6"/>
  <c r="W32" i="6" s="1"/>
  <c r="R56" i="6"/>
  <c r="K56" i="6"/>
  <c r="L55" i="6"/>
  <c r="J57" i="6"/>
  <c r="S5" i="6"/>
  <c r="W5" i="6" s="1"/>
  <c r="L33" i="6"/>
  <c r="K34" i="6"/>
  <c r="J35" i="6"/>
  <c r="R34" i="6"/>
  <c r="S31" i="5"/>
  <c r="W31" i="5" s="1"/>
  <c r="R8" i="5"/>
  <c r="K8" i="5"/>
  <c r="L7" i="5"/>
  <c r="J9" i="5"/>
  <c r="S54" i="5"/>
  <c r="W54" i="5" s="1"/>
  <c r="S6" i="5"/>
  <c r="W6" i="5" s="1"/>
  <c r="L55" i="5"/>
  <c r="K56" i="5"/>
  <c r="R56" i="5"/>
  <c r="J57" i="5"/>
  <c r="K33" i="5"/>
  <c r="L32" i="5"/>
  <c r="R33" i="5"/>
  <c r="J34" i="5"/>
  <c r="L56" i="16" l="1"/>
  <c r="S56" i="16" s="1"/>
  <c r="W56" i="16" s="1"/>
  <c r="R57" i="16"/>
  <c r="J58" i="16"/>
  <c r="K57" i="16"/>
  <c r="K34" i="16"/>
  <c r="L33" i="16"/>
  <c r="R34" i="16"/>
  <c r="J35" i="16"/>
  <c r="S7" i="16"/>
  <c r="W7" i="16" s="1"/>
  <c r="S32" i="16"/>
  <c r="W32" i="16" s="1"/>
  <c r="L8" i="16"/>
  <c r="K9" i="16"/>
  <c r="R9" i="16"/>
  <c r="J10" i="16"/>
  <c r="S6" i="15"/>
  <c r="W6" i="15" s="1"/>
  <c r="L32" i="15"/>
  <c r="R33" i="15"/>
  <c r="K33" i="15"/>
  <c r="J34" i="15"/>
  <c r="S31" i="15"/>
  <c r="W31" i="15" s="1"/>
  <c r="R8" i="15"/>
  <c r="L7" i="15"/>
  <c r="K8" i="15"/>
  <c r="J9" i="15"/>
  <c r="R57" i="15"/>
  <c r="L56" i="15"/>
  <c r="K57" i="15"/>
  <c r="J58" i="15"/>
  <c r="S55" i="15"/>
  <c r="W55" i="15" s="1"/>
  <c r="R34" i="12"/>
  <c r="L33" i="12"/>
  <c r="K57" i="9"/>
  <c r="L56" i="9"/>
  <c r="S56" i="9" s="1"/>
  <c r="W56" i="9" s="1"/>
  <c r="J58" i="9"/>
  <c r="R57" i="9"/>
  <c r="S7" i="14"/>
  <c r="W7" i="14" s="1"/>
  <c r="R33" i="14"/>
  <c r="K33" i="14"/>
  <c r="L32" i="14"/>
  <c r="J34" i="14"/>
  <c r="R58" i="14"/>
  <c r="K58" i="14"/>
  <c r="L57" i="14"/>
  <c r="J59" i="14"/>
  <c r="L8" i="14"/>
  <c r="J10" i="14"/>
  <c r="R9" i="14"/>
  <c r="K9" i="14"/>
  <c r="S56" i="14"/>
  <c r="W56" i="14" s="1"/>
  <c r="S31" i="14"/>
  <c r="W31" i="14" s="1"/>
  <c r="L33" i="13"/>
  <c r="R34" i="13"/>
  <c r="K34" i="13"/>
  <c r="J35" i="13"/>
  <c r="R9" i="13"/>
  <c r="K9" i="13"/>
  <c r="L8" i="13"/>
  <c r="J10" i="13"/>
  <c r="R60" i="13"/>
  <c r="K60" i="13"/>
  <c r="L59" i="13"/>
  <c r="J61" i="13"/>
  <c r="S7" i="13"/>
  <c r="W7" i="13" s="1"/>
  <c r="S32" i="13"/>
  <c r="W32" i="13" s="1"/>
  <c r="S58" i="13"/>
  <c r="W58" i="13" s="1"/>
  <c r="S8" i="12"/>
  <c r="W8" i="12" s="1"/>
  <c r="S33" i="12"/>
  <c r="W33" i="12" s="1"/>
  <c r="L9" i="12"/>
  <c r="R10" i="12"/>
  <c r="K10" i="12"/>
  <c r="J11" i="12"/>
  <c r="L34" i="12"/>
  <c r="R35" i="12"/>
  <c r="K35" i="12"/>
  <c r="J36" i="12"/>
  <c r="L56" i="12"/>
  <c r="R57" i="12"/>
  <c r="K57" i="12"/>
  <c r="J58" i="12"/>
  <c r="S55" i="12"/>
  <c r="W55" i="12" s="1"/>
  <c r="S32" i="11"/>
  <c r="W32" i="11" s="1"/>
  <c r="S55" i="11"/>
  <c r="W55" i="11" s="1"/>
  <c r="R9" i="11"/>
  <c r="K9" i="11"/>
  <c r="L8" i="11"/>
  <c r="J10" i="11"/>
  <c r="L56" i="11"/>
  <c r="R57" i="11"/>
  <c r="K57" i="11"/>
  <c r="J58" i="11"/>
  <c r="L33" i="11"/>
  <c r="R34" i="11"/>
  <c r="K34" i="11"/>
  <c r="J35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R35" i="9"/>
  <c r="L34" i="9"/>
  <c r="K35" i="9"/>
  <c r="J36" i="9"/>
  <c r="S6" i="9"/>
  <c r="W6" i="9" s="1"/>
  <c r="L7" i="9"/>
  <c r="R8" i="9"/>
  <c r="K8" i="9"/>
  <c r="J9" i="9"/>
  <c r="S33" i="9"/>
  <c r="W33" i="9" s="1"/>
  <c r="L56" i="8"/>
  <c r="R57" i="8"/>
  <c r="K57" i="8"/>
  <c r="J58" i="8"/>
  <c r="S55" i="8"/>
  <c r="W55" i="8" s="1"/>
  <c r="L33" i="8"/>
  <c r="R34" i="8"/>
  <c r="K34" i="8"/>
  <c r="J35" i="8"/>
  <c r="L7" i="8"/>
  <c r="R8" i="8"/>
  <c r="K8" i="8"/>
  <c r="J9" i="8"/>
  <c r="S32" i="8"/>
  <c r="W32" i="8" s="1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33" i="6"/>
  <c r="W33" i="6" s="1"/>
  <c r="S55" i="6"/>
  <c r="W55" i="6" s="1"/>
  <c r="S6" i="6"/>
  <c r="W6" i="6" s="1"/>
  <c r="L56" i="6"/>
  <c r="R57" i="6"/>
  <c r="K57" i="6"/>
  <c r="J58" i="6"/>
  <c r="L34" i="6"/>
  <c r="K35" i="6"/>
  <c r="R35" i="6"/>
  <c r="J36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R9" i="5"/>
  <c r="K9" i="5"/>
  <c r="L8" i="5"/>
  <c r="J10" i="5"/>
  <c r="S7" i="5"/>
  <c r="W7" i="5" s="1"/>
  <c r="L57" i="16" l="1"/>
  <c r="S57" i="16" s="1"/>
  <c r="W57" i="16" s="1"/>
  <c r="R58" i="16"/>
  <c r="K58" i="16"/>
  <c r="J59" i="16"/>
  <c r="K10" i="16"/>
  <c r="L9" i="16"/>
  <c r="R10" i="16"/>
  <c r="J11" i="16"/>
  <c r="L34" i="16"/>
  <c r="R35" i="16"/>
  <c r="K35" i="16"/>
  <c r="J36" i="16"/>
  <c r="S8" i="16"/>
  <c r="W8" i="16" s="1"/>
  <c r="S33" i="16"/>
  <c r="W33" i="16" s="1"/>
  <c r="K58" i="15"/>
  <c r="L57" i="15"/>
  <c r="R58" i="15"/>
  <c r="J59" i="15"/>
  <c r="S56" i="15"/>
  <c r="W56" i="15" s="1"/>
  <c r="L33" i="15"/>
  <c r="R34" i="15"/>
  <c r="K34" i="15"/>
  <c r="J35" i="15"/>
  <c r="R9" i="15"/>
  <c r="L8" i="15"/>
  <c r="K9" i="15"/>
  <c r="J10" i="15"/>
  <c r="S32" i="15"/>
  <c r="W32" i="15" s="1"/>
  <c r="S7" i="15"/>
  <c r="W7" i="15" s="1"/>
  <c r="J59" i="9"/>
  <c r="L57" i="9"/>
  <c r="S57" i="9" s="1"/>
  <c r="W57" i="9" s="1"/>
  <c r="R58" i="9"/>
  <c r="K58" i="9"/>
  <c r="L9" i="14"/>
  <c r="J11" i="14"/>
  <c r="R10" i="14"/>
  <c r="K10" i="14"/>
  <c r="S8" i="14"/>
  <c r="W8" i="14" s="1"/>
  <c r="L58" i="14"/>
  <c r="R59" i="14"/>
  <c r="K59" i="14"/>
  <c r="J60" i="14"/>
  <c r="R34" i="14"/>
  <c r="K34" i="14"/>
  <c r="L33" i="14"/>
  <c r="J35" i="14"/>
  <c r="S57" i="14"/>
  <c r="W57" i="14" s="1"/>
  <c r="S32" i="14"/>
  <c r="W32" i="14" s="1"/>
  <c r="R10" i="13"/>
  <c r="K10" i="13"/>
  <c r="L9" i="13"/>
  <c r="J11" i="13"/>
  <c r="L60" i="13"/>
  <c r="R61" i="13"/>
  <c r="K61" i="13"/>
  <c r="J62" i="13"/>
  <c r="L34" i="13"/>
  <c r="R35" i="13"/>
  <c r="K35" i="13"/>
  <c r="J36" i="13"/>
  <c r="S59" i="13"/>
  <c r="W59" i="13" s="1"/>
  <c r="S8" i="13"/>
  <c r="W8" i="13" s="1"/>
  <c r="S33" i="13"/>
  <c r="W33" i="13" s="1"/>
  <c r="S56" i="12"/>
  <c r="W56" i="12" s="1"/>
  <c r="S9" i="12"/>
  <c r="W9" i="12" s="1"/>
  <c r="R58" i="12"/>
  <c r="K58" i="12"/>
  <c r="L57" i="12"/>
  <c r="J59" i="12"/>
  <c r="S34" i="12"/>
  <c r="W34" i="12" s="1"/>
  <c r="L35" i="12"/>
  <c r="R36" i="12"/>
  <c r="K36" i="12"/>
  <c r="J37" i="12"/>
  <c r="L10" i="12"/>
  <c r="R11" i="12"/>
  <c r="K11" i="12"/>
  <c r="J12" i="12"/>
  <c r="L34" i="11"/>
  <c r="R35" i="11"/>
  <c r="K35" i="11"/>
  <c r="J36" i="11"/>
  <c r="R58" i="11"/>
  <c r="K58" i="11"/>
  <c r="L57" i="11"/>
  <c r="J59" i="11"/>
  <c r="R10" i="11"/>
  <c r="K10" i="11"/>
  <c r="L9" i="11"/>
  <c r="J11" i="11"/>
  <c r="S8" i="11"/>
  <c r="W8" i="11" s="1"/>
  <c r="S33" i="11"/>
  <c r="W33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R36" i="9"/>
  <c r="L35" i="9"/>
  <c r="K36" i="9"/>
  <c r="J37" i="9"/>
  <c r="S34" i="9"/>
  <c r="W34" i="9" s="1"/>
  <c r="S7" i="9"/>
  <c r="W7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33" i="8"/>
  <c r="W33" i="8" s="1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34" i="6"/>
  <c r="W34" i="6" s="1"/>
  <c r="S56" i="6"/>
  <c r="W56" i="6" s="1"/>
  <c r="S7" i="6"/>
  <c r="W7" i="6" s="1"/>
  <c r="L35" i="6"/>
  <c r="K36" i="6"/>
  <c r="R36" i="6"/>
  <c r="J37" i="6"/>
  <c r="R58" i="6"/>
  <c r="K58" i="6"/>
  <c r="L57" i="6"/>
  <c r="J59" i="6"/>
  <c r="R10" i="5"/>
  <c r="K10" i="5"/>
  <c r="L9" i="5"/>
  <c r="J11" i="5"/>
  <c r="R35" i="5"/>
  <c r="K35" i="5"/>
  <c r="L34" i="5"/>
  <c r="J36" i="5"/>
  <c r="S8" i="5"/>
  <c r="W8" i="5" s="1"/>
  <c r="S33" i="5"/>
  <c r="W33" i="5" s="1"/>
  <c r="L57" i="5"/>
  <c r="K58" i="5"/>
  <c r="R58" i="5"/>
  <c r="J59" i="5"/>
  <c r="S56" i="5"/>
  <c r="W56" i="5" s="1"/>
  <c r="J60" i="16" l="1"/>
  <c r="R59" i="16"/>
  <c r="L58" i="16"/>
  <c r="S58" i="16" s="1"/>
  <c r="W58" i="16" s="1"/>
  <c r="K59" i="16"/>
  <c r="S34" i="16"/>
  <c r="W34" i="16" s="1"/>
  <c r="L10" i="16"/>
  <c r="R11" i="16"/>
  <c r="K11" i="16"/>
  <c r="J12" i="16"/>
  <c r="L35" i="16"/>
  <c r="R36" i="16"/>
  <c r="K36" i="16"/>
  <c r="J37" i="16"/>
  <c r="S9" i="16"/>
  <c r="W9" i="16" s="1"/>
  <c r="S33" i="15"/>
  <c r="W33" i="15" s="1"/>
  <c r="R10" i="15"/>
  <c r="L9" i="15"/>
  <c r="K10" i="15"/>
  <c r="J11" i="15"/>
  <c r="S8" i="15"/>
  <c r="W8" i="15" s="1"/>
  <c r="L58" i="15"/>
  <c r="K59" i="15"/>
  <c r="R59" i="15"/>
  <c r="J60" i="15"/>
  <c r="L34" i="15"/>
  <c r="R35" i="15"/>
  <c r="J36" i="15"/>
  <c r="K35" i="15"/>
  <c r="S57" i="15"/>
  <c r="W57" i="15" s="1"/>
  <c r="K59" i="9"/>
  <c r="R59" i="9"/>
  <c r="J60" i="9"/>
  <c r="L58" i="9"/>
  <c r="S58" i="9" s="1"/>
  <c r="W58" i="9" s="1"/>
  <c r="L10" i="14"/>
  <c r="J12" i="14"/>
  <c r="R11" i="14"/>
  <c r="K11" i="14"/>
  <c r="S58" i="14"/>
  <c r="W58" i="14" s="1"/>
  <c r="R35" i="14"/>
  <c r="K35" i="14"/>
  <c r="L34" i="14"/>
  <c r="J36" i="14"/>
  <c r="R60" i="14"/>
  <c r="K60" i="14"/>
  <c r="L59" i="14"/>
  <c r="J61" i="14"/>
  <c r="S33" i="14"/>
  <c r="W33" i="14" s="1"/>
  <c r="S9" i="14"/>
  <c r="W9" i="14" s="1"/>
  <c r="L35" i="13"/>
  <c r="R36" i="13"/>
  <c r="K36" i="13"/>
  <c r="J37" i="13"/>
  <c r="R62" i="13"/>
  <c r="K62" i="13"/>
  <c r="L61" i="13"/>
  <c r="J63" i="13"/>
  <c r="S9" i="13"/>
  <c r="W9" i="13" s="1"/>
  <c r="R11" i="13"/>
  <c r="K11" i="13"/>
  <c r="L10" i="13"/>
  <c r="J12" i="13"/>
  <c r="S34" i="13"/>
  <c r="W34" i="13" s="1"/>
  <c r="S60" i="13"/>
  <c r="W60" i="13" s="1"/>
  <c r="L11" i="12"/>
  <c r="R12" i="12"/>
  <c r="K12" i="12"/>
  <c r="J13" i="12"/>
  <c r="L58" i="12"/>
  <c r="R59" i="12"/>
  <c r="K59" i="12"/>
  <c r="J60" i="12"/>
  <c r="S10" i="12"/>
  <c r="W10" i="12" s="1"/>
  <c r="S35" i="12"/>
  <c r="W35" i="12" s="1"/>
  <c r="S57" i="12"/>
  <c r="W57" i="12" s="1"/>
  <c r="L36" i="12"/>
  <c r="R37" i="12"/>
  <c r="K37" i="12"/>
  <c r="J38" i="12"/>
  <c r="R11" i="11"/>
  <c r="K11" i="11"/>
  <c r="L10" i="11"/>
  <c r="J12" i="11"/>
  <c r="L58" i="11"/>
  <c r="R59" i="11"/>
  <c r="K59" i="11"/>
  <c r="J60" i="11"/>
  <c r="L35" i="11"/>
  <c r="R36" i="11"/>
  <c r="K36" i="11"/>
  <c r="J37" i="11"/>
  <c r="S9" i="11"/>
  <c r="W9" i="11" s="1"/>
  <c r="S57" i="11"/>
  <c r="W57" i="11" s="1"/>
  <c r="S34" i="11"/>
  <c r="W34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R37" i="9"/>
  <c r="K37" i="9"/>
  <c r="L36" i="9"/>
  <c r="J38" i="9"/>
  <c r="S35" i="9"/>
  <c r="W35" i="9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35" i="6"/>
  <c r="W35" i="6" s="1"/>
  <c r="S8" i="6"/>
  <c r="W8" i="6" s="1"/>
  <c r="K10" i="6"/>
  <c r="L9" i="6"/>
  <c r="R10" i="6"/>
  <c r="J11" i="6"/>
  <c r="L58" i="6"/>
  <c r="R59" i="6"/>
  <c r="K59" i="6"/>
  <c r="J60" i="6"/>
  <c r="L36" i="6"/>
  <c r="K37" i="6"/>
  <c r="J38" i="6"/>
  <c r="R37" i="6"/>
  <c r="S57" i="6"/>
  <c r="W57" i="6" s="1"/>
  <c r="L58" i="5"/>
  <c r="R59" i="5"/>
  <c r="K59" i="5"/>
  <c r="J60" i="5"/>
  <c r="K36" i="5"/>
  <c r="L35" i="5"/>
  <c r="R36" i="5"/>
  <c r="J37" i="5"/>
  <c r="R11" i="5"/>
  <c r="K11" i="5"/>
  <c r="L10" i="5"/>
  <c r="J12" i="5"/>
  <c r="S34" i="5"/>
  <c r="W34" i="5" s="1"/>
  <c r="S9" i="5"/>
  <c r="W9" i="5" s="1"/>
  <c r="S57" i="5"/>
  <c r="W57" i="5" s="1"/>
  <c r="J61" i="16" l="1"/>
  <c r="L59" i="16"/>
  <c r="S59" i="16" s="1"/>
  <c r="W59" i="16" s="1"/>
  <c r="R60" i="16"/>
  <c r="K60" i="16"/>
  <c r="S10" i="16"/>
  <c r="W10" i="16" s="1"/>
  <c r="K37" i="16"/>
  <c r="L36" i="16"/>
  <c r="R37" i="16"/>
  <c r="J38" i="16"/>
  <c r="L11" i="16"/>
  <c r="R12" i="16"/>
  <c r="K12" i="16"/>
  <c r="J13" i="16"/>
  <c r="S35" i="16"/>
  <c r="W35" i="16" s="1"/>
  <c r="L35" i="15"/>
  <c r="R36" i="15"/>
  <c r="K36" i="15"/>
  <c r="J37" i="15"/>
  <c r="R11" i="15"/>
  <c r="L10" i="15"/>
  <c r="K11" i="15"/>
  <c r="J12" i="15"/>
  <c r="S34" i="15"/>
  <c r="W34" i="15" s="1"/>
  <c r="R60" i="15"/>
  <c r="K60" i="15"/>
  <c r="L59" i="15"/>
  <c r="J61" i="15"/>
  <c r="S9" i="15"/>
  <c r="W9" i="15" s="1"/>
  <c r="S58" i="15"/>
  <c r="W58" i="15" s="1"/>
  <c r="L59" i="9"/>
  <c r="S59" i="9" s="1"/>
  <c r="W59" i="9" s="1"/>
  <c r="J61" i="9"/>
  <c r="K60" i="9"/>
  <c r="R60" i="9"/>
  <c r="L60" i="14"/>
  <c r="R61" i="14"/>
  <c r="K61" i="14"/>
  <c r="J62" i="14"/>
  <c r="R36" i="14"/>
  <c r="K36" i="14"/>
  <c r="L35" i="14"/>
  <c r="J37" i="14"/>
  <c r="L11" i="14"/>
  <c r="J13" i="14"/>
  <c r="R12" i="14"/>
  <c r="K12" i="14"/>
  <c r="S59" i="14"/>
  <c r="W59" i="14" s="1"/>
  <c r="S34" i="14"/>
  <c r="W34" i="14" s="1"/>
  <c r="S10" i="14"/>
  <c r="W10" i="14" s="1"/>
  <c r="R12" i="13"/>
  <c r="K12" i="13"/>
  <c r="L11" i="13"/>
  <c r="J13" i="13"/>
  <c r="L62" i="13"/>
  <c r="R63" i="13"/>
  <c r="K63" i="13"/>
  <c r="J64" i="13"/>
  <c r="L36" i="13"/>
  <c r="R37" i="13"/>
  <c r="K37" i="13"/>
  <c r="J38" i="13"/>
  <c r="S61" i="13"/>
  <c r="W61" i="13" s="1"/>
  <c r="S10" i="13"/>
  <c r="W10" i="13" s="1"/>
  <c r="S35" i="13"/>
  <c r="W35" i="13" s="1"/>
  <c r="R60" i="12"/>
  <c r="K60" i="12"/>
  <c r="L59" i="12"/>
  <c r="J61" i="12"/>
  <c r="L12" i="12"/>
  <c r="R13" i="12"/>
  <c r="K13" i="12"/>
  <c r="J14" i="12"/>
  <c r="S36" i="12"/>
  <c r="W36" i="12" s="1"/>
  <c r="L37" i="12"/>
  <c r="R38" i="12"/>
  <c r="K38" i="12"/>
  <c r="J39" i="12"/>
  <c r="S58" i="12"/>
  <c r="W58" i="12" s="1"/>
  <c r="S11" i="12"/>
  <c r="W11" i="12" s="1"/>
  <c r="L36" i="11"/>
  <c r="R37" i="11"/>
  <c r="K37" i="11"/>
  <c r="J38" i="11"/>
  <c r="R60" i="11"/>
  <c r="K60" i="11"/>
  <c r="L59" i="11"/>
  <c r="J61" i="11"/>
  <c r="R12" i="11"/>
  <c r="K12" i="11"/>
  <c r="L11" i="11"/>
  <c r="J13" i="11"/>
  <c r="S10" i="11"/>
  <c r="W10" i="11" s="1"/>
  <c r="S35" i="11"/>
  <c r="W35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R38" i="9"/>
  <c r="K38" i="9"/>
  <c r="J39" i="9"/>
  <c r="L37" i="9"/>
  <c r="S36" i="9"/>
  <c r="W36" i="9" s="1"/>
  <c r="S9" i="9"/>
  <c r="W9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L37" i="6"/>
  <c r="K38" i="6"/>
  <c r="J39" i="6"/>
  <c r="R38" i="6"/>
  <c r="S9" i="6"/>
  <c r="W9" i="6" s="1"/>
  <c r="S36" i="6"/>
  <c r="W36" i="6" s="1"/>
  <c r="S58" i="6"/>
  <c r="W58" i="6" s="1"/>
  <c r="R12" i="5"/>
  <c r="K12" i="5"/>
  <c r="L11" i="5"/>
  <c r="J13" i="5"/>
  <c r="L59" i="5"/>
  <c r="K60" i="5"/>
  <c r="R60" i="5"/>
  <c r="J61" i="5"/>
  <c r="S35" i="5"/>
  <c r="W35" i="5" s="1"/>
  <c r="K37" i="5"/>
  <c r="L36" i="5"/>
  <c r="R37" i="5"/>
  <c r="J38" i="5"/>
  <c r="S10" i="5"/>
  <c r="W10" i="5" s="1"/>
  <c r="S58" i="5"/>
  <c r="W58" i="5" s="1"/>
  <c r="R61" i="16" l="1"/>
  <c r="J62" i="16"/>
  <c r="K61" i="16"/>
  <c r="L60" i="16"/>
  <c r="S60" i="16" s="1"/>
  <c r="W60" i="16" s="1"/>
  <c r="L37" i="16"/>
  <c r="R38" i="16"/>
  <c r="K38" i="16"/>
  <c r="J39" i="16"/>
  <c r="S36" i="16"/>
  <c r="W36" i="16" s="1"/>
  <c r="K13" i="16"/>
  <c r="R13" i="16"/>
  <c r="L12" i="16"/>
  <c r="J14" i="16"/>
  <c r="S11" i="16"/>
  <c r="W11" i="16" s="1"/>
  <c r="R12" i="15"/>
  <c r="L11" i="15"/>
  <c r="K12" i="15"/>
  <c r="J13" i="15"/>
  <c r="S10" i="15"/>
  <c r="W10" i="15" s="1"/>
  <c r="R61" i="15"/>
  <c r="K61" i="15"/>
  <c r="L60" i="15"/>
  <c r="J62" i="15"/>
  <c r="L36" i="15"/>
  <c r="R37" i="15"/>
  <c r="J38" i="15"/>
  <c r="K37" i="15"/>
  <c r="S59" i="15"/>
  <c r="W59" i="15" s="1"/>
  <c r="S35" i="15"/>
  <c r="W35" i="15" s="1"/>
  <c r="R61" i="9"/>
  <c r="K61" i="9"/>
  <c r="J62" i="9"/>
  <c r="L60" i="9"/>
  <c r="S60" i="9" s="1"/>
  <c r="W60" i="9" s="1"/>
  <c r="R62" i="14"/>
  <c r="K62" i="14"/>
  <c r="L61" i="14"/>
  <c r="J63" i="14"/>
  <c r="S35" i="14"/>
  <c r="W35" i="14" s="1"/>
  <c r="R37" i="14"/>
  <c r="K37" i="14"/>
  <c r="L36" i="14"/>
  <c r="J38" i="14"/>
  <c r="L12" i="14"/>
  <c r="J14" i="14"/>
  <c r="R13" i="14"/>
  <c r="K13" i="14"/>
  <c r="S11" i="14"/>
  <c r="W11" i="14" s="1"/>
  <c r="S60" i="14"/>
  <c r="W60" i="14" s="1"/>
  <c r="L37" i="13"/>
  <c r="R38" i="13"/>
  <c r="K38" i="13"/>
  <c r="J39" i="13"/>
  <c r="R64" i="13"/>
  <c r="K64" i="13"/>
  <c r="L63" i="13"/>
  <c r="J65" i="13"/>
  <c r="R13" i="13"/>
  <c r="K13" i="13"/>
  <c r="L12" i="13"/>
  <c r="J14" i="13"/>
  <c r="S11" i="13"/>
  <c r="W11" i="13" s="1"/>
  <c r="S36" i="13"/>
  <c r="W36" i="13" s="1"/>
  <c r="S62" i="13"/>
  <c r="W62" i="13" s="1"/>
  <c r="L13" i="12"/>
  <c r="R14" i="12"/>
  <c r="K14" i="12"/>
  <c r="J15" i="12"/>
  <c r="L60" i="12"/>
  <c r="R61" i="12"/>
  <c r="K61" i="12"/>
  <c r="J62" i="12"/>
  <c r="S37" i="12"/>
  <c r="W37" i="12" s="1"/>
  <c r="L38" i="12"/>
  <c r="R39" i="12"/>
  <c r="K39" i="12"/>
  <c r="J40" i="12"/>
  <c r="S59" i="12"/>
  <c r="W59" i="12" s="1"/>
  <c r="S12" i="12"/>
  <c r="W12" i="12" s="1"/>
  <c r="R13" i="11"/>
  <c r="K13" i="11"/>
  <c r="L12" i="11"/>
  <c r="J14" i="11"/>
  <c r="L60" i="11"/>
  <c r="R61" i="11"/>
  <c r="K61" i="11"/>
  <c r="J62" i="11"/>
  <c r="L37" i="11"/>
  <c r="R38" i="11"/>
  <c r="K38" i="11"/>
  <c r="J39" i="11"/>
  <c r="S11" i="11"/>
  <c r="W11" i="11" s="1"/>
  <c r="S59" i="11"/>
  <c r="W59" i="11" s="1"/>
  <c r="S36" i="11"/>
  <c r="W36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S37" i="9"/>
  <c r="W37" i="9" s="1"/>
  <c r="L11" i="9"/>
  <c r="R12" i="9"/>
  <c r="K12" i="9"/>
  <c r="J13" i="9"/>
  <c r="R39" i="9"/>
  <c r="K39" i="9"/>
  <c r="L38" i="9"/>
  <c r="J40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L38" i="6"/>
  <c r="K39" i="6"/>
  <c r="R39" i="6"/>
  <c r="J40" i="6"/>
  <c r="S10" i="6"/>
  <c r="W10" i="6" s="1"/>
  <c r="S59" i="6"/>
  <c r="W59" i="6" s="1"/>
  <c r="S37" i="6"/>
  <c r="W37" i="6" s="1"/>
  <c r="S36" i="5"/>
  <c r="W36" i="5" s="1"/>
  <c r="R13" i="5"/>
  <c r="K13" i="5"/>
  <c r="J14" i="5"/>
  <c r="L12" i="5"/>
  <c r="S11" i="5"/>
  <c r="W11" i="5" s="1"/>
  <c r="K38" i="5"/>
  <c r="L37" i="5"/>
  <c r="R38" i="5"/>
  <c r="J39" i="5"/>
  <c r="L60" i="5"/>
  <c r="R61" i="5"/>
  <c r="K61" i="5"/>
  <c r="J62" i="5"/>
  <c r="S59" i="5"/>
  <c r="W59" i="5" s="1"/>
  <c r="R62" i="16" l="1"/>
  <c r="J63" i="16"/>
  <c r="L61" i="16"/>
  <c r="S61" i="16" s="1"/>
  <c r="W61" i="16" s="1"/>
  <c r="K62" i="16"/>
  <c r="L13" i="16"/>
  <c r="R14" i="16"/>
  <c r="K14" i="16"/>
  <c r="J15" i="16"/>
  <c r="L38" i="16"/>
  <c r="R39" i="16"/>
  <c r="K39" i="16"/>
  <c r="J40" i="16"/>
  <c r="S12" i="16"/>
  <c r="W12" i="16" s="1"/>
  <c r="S37" i="16"/>
  <c r="W37" i="16" s="1"/>
  <c r="S36" i="15"/>
  <c r="W36" i="15" s="1"/>
  <c r="S11" i="15"/>
  <c r="W11" i="15" s="1"/>
  <c r="L37" i="15"/>
  <c r="R38" i="15"/>
  <c r="K38" i="15"/>
  <c r="J39" i="15"/>
  <c r="R13" i="15"/>
  <c r="L12" i="15"/>
  <c r="K13" i="15"/>
  <c r="J14" i="15"/>
  <c r="K62" i="15"/>
  <c r="L61" i="15"/>
  <c r="R62" i="15"/>
  <c r="J63" i="15"/>
  <c r="S60" i="15"/>
  <c r="W60" i="15" s="1"/>
  <c r="K62" i="9"/>
  <c r="J63" i="9"/>
  <c r="R62" i="9"/>
  <c r="L61" i="9"/>
  <c r="S61" i="9" s="1"/>
  <c r="W61" i="9" s="1"/>
  <c r="L13" i="14"/>
  <c r="J15" i="14"/>
  <c r="R14" i="14"/>
  <c r="K14" i="14"/>
  <c r="L62" i="14"/>
  <c r="K63" i="14"/>
  <c r="R63" i="14"/>
  <c r="J64" i="14"/>
  <c r="S12" i="14"/>
  <c r="W12" i="14" s="1"/>
  <c r="S61" i="14"/>
  <c r="W61" i="14" s="1"/>
  <c r="R38" i="14"/>
  <c r="K38" i="14"/>
  <c r="L37" i="14"/>
  <c r="J39" i="14"/>
  <c r="S36" i="14"/>
  <c r="W36" i="14" s="1"/>
  <c r="R14" i="13"/>
  <c r="K14" i="13"/>
  <c r="L13" i="13"/>
  <c r="J15" i="13"/>
  <c r="S63" i="13"/>
  <c r="W63" i="13" s="1"/>
  <c r="L64" i="13"/>
  <c r="R65" i="13"/>
  <c r="K65" i="13"/>
  <c r="J66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L14" i="12"/>
  <c r="R15" i="12"/>
  <c r="K15" i="12"/>
  <c r="J16" i="12"/>
  <c r="S38" i="12"/>
  <c r="W38" i="12" s="1"/>
  <c r="L39" i="12"/>
  <c r="R40" i="12"/>
  <c r="K40" i="12"/>
  <c r="J41" i="12"/>
  <c r="S60" i="12"/>
  <c r="W60" i="12" s="1"/>
  <c r="S13" i="12"/>
  <c r="W13" i="12" s="1"/>
  <c r="L38" i="11"/>
  <c r="R39" i="11"/>
  <c r="K39" i="11"/>
  <c r="J40" i="11"/>
  <c r="R62" i="11"/>
  <c r="K62" i="11"/>
  <c r="L61" i="11"/>
  <c r="J63" i="11"/>
  <c r="R14" i="11"/>
  <c r="K14" i="11"/>
  <c r="L13" i="11"/>
  <c r="J15" i="11"/>
  <c r="S12" i="11"/>
  <c r="W12" i="11" s="1"/>
  <c r="S37" i="11"/>
  <c r="W37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38" i="9"/>
  <c r="W38" i="9" s="1"/>
  <c r="S11" i="9"/>
  <c r="W11" i="9" s="1"/>
  <c r="R40" i="9"/>
  <c r="K40" i="9"/>
  <c r="L39" i="9"/>
  <c r="J41" i="9"/>
  <c r="L12" i="9"/>
  <c r="R13" i="9"/>
  <c r="K13" i="9"/>
  <c r="J14" i="9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L39" i="6"/>
  <c r="K40" i="6"/>
  <c r="R40" i="6"/>
  <c r="J41" i="6"/>
  <c r="R62" i="6"/>
  <c r="K62" i="6"/>
  <c r="L61" i="6"/>
  <c r="J63" i="6"/>
  <c r="R13" i="6"/>
  <c r="K13" i="6"/>
  <c r="L12" i="6"/>
  <c r="J14" i="6"/>
  <c r="S38" i="6"/>
  <c r="W38" i="6" s="1"/>
  <c r="S60" i="6"/>
  <c r="W60" i="6" s="1"/>
  <c r="L61" i="5"/>
  <c r="K62" i="5"/>
  <c r="R62" i="5"/>
  <c r="J63" i="5"/>
  <c r="R39" i="5"/>
  <c r="K39" i="5"/>
  <c r="L38" i="5"/>
  <c r="J40" i="5"/>
  <c r="S37" i="5"/>
  <c r="W37" i="5" s="1"/>
  <c r="S12" i="5"/>
  <c r="W12" i="5" s="1"/>
  <c r="S60" i="5"/>
  <c r="W60" i="5" s="1"/>
  <c r="R14" i="5"/>
  <c r="K14" i="5"/>
  <c r="L13" i="5"/>
  <c r="J15" i="5"/>
  <c r="R63" i="16" l="1"/>
  <c r="J64" i="16"/>
  <c r="L62" i="16"/>
  <c r="S62" i="16" s="1"/>
  <c r="W62" i="16" s="1"/>
  <c r="K63" i="16"/>
  <c r="S38" i="16"/>
  <c r="W38" i="16" s="1"/>
  <c r="L14" i="16"/>
  <c r="R15" i="16"/>
  <c r="K15" i="16"/>
  <c r="J16" i="16"/>
  <c r="K40" i="16"/>
  <c r="R40" i="16"/>
  <c r="L39" i="16"/>
  <c r="J41" i="16"/>
  <c r="S13" i="16"/>
  <c r="W13" i="16" s="1"/>
  <c r="L62" i="15"/>
  <c r="K63" i="15"/>
  <c r="R63" i="15"/>
  <c r="J64" i="15"/>
  <c r="L38" i="15"/>
  <c r="R39" i="15"/>
  <c r="K39" i="15"/>
  <c r="J40" i="15"/>
  <c r="S61" i="15"/>
  <c r="W61" i="15" s="1"/>
  <c r="S37" i="15"/>
  <c r="W37" i="15" s="1"/>
  <c r="R14" i="15"/>
  <c r="L13" i="15"/>
  <c r="K14" i="15"/>
  <c r="J15" i="15"/>
  <c r="S12" i="15"/>
  <c r="W12" i="15" s="1"/>
  <c r="K63" i="9"/>
  <c r="R63" i="9"/>
  <c r="L62" i="9"/>
  <c r="S62" i="9" s="1"/>
  <c r="W62" i="9" s="1"/>
  <c r="J64" i="9"/>
  <c r="R64" i="14"/>
  <c r="K64" i="14"/>
  <c r="L63" i="14"/>
  <c r="J65" i="14"/>
  <c r="R39" i="14"/>
  <c r="K39" i="14"/>
  <c r="L38" i="14"/>
  <c r="J40" i="14"/>
  <c r="S37" i="14"/>
  <c r="W37" i="14" s="1"/>
  <c r="L14" i="14"/>
  <c r="J16" i="14"/>
  <c r="R15" i="14"/>
  <c r="K15" i="14"/>
  <c r="S62" i="14"/>
  <c r="W62" i="14" s="1"/>
  <c r="S13" i="14"/>
  <c r="W13" i="14" s="1"/>
  <c r="S38" i="13"/>
  <c r="W38" i="13" s="1"/>
  <c r="S13" i="13"/>
  <c r="W13" i="13" s="1"/>
  <c r="R66" i="13"/>
  <c r="K66" i="13"/>
  <c r="L65" i="13"/>
  <c r="J67" i="13"/>
  <c r="R15" i="13"/>
  <c r="K15" i="13"/>
  <c r="L14" i="13"/>
  <c r="J16" i="13"/>
  <c r="S64" i="13"/>
  <c r="W64" i="13" s="1"/>
  <c r="L39" i="13"/>
  <c r="R40" i="13"/>
  <c r="K40" i="13"/>
  <c r="J41" i="13"/>
  <c r="L15" i="12"/>
  <c r="R16" i="12"/>
  <c r="K16" i="12"/>
  <c r="J17" i="12"/>
  <c r="L62" i="12"/>
  <c r="R63" i="12"/>
  <c r="K63" i="12"/>
  <c r="J64" i="12"/>
  <c r="S39" i="12"/>
  <c r="W39" i="12" s="1"/>
  <c r="S61" i="12"/>
  <c r="W61" i="12" s="1"/>
  <c r="L40" i="12"/>
  <c r="R41" i="12"/>
  <c r="K41" i="12"/>
  <c r="J42" i="12"/>
  <c r="S14" i="12"/>
  <c r="W14" i="12" s="1"/>
  <c r="R15" i="11"/>
  <c r="K15" i="11"/>
  <c r="L14" i="11"/>
  <c r="J16" i="11"/>
  <c r="L62" i="11"/>
  <c r="R63" i="11"/>
  <c r="K63" i="11"/>
  <c r="J64" i="11"/>
  <c r="L39" i="11"/>
  <c r="R40" i="11"/>
  <c r="K40" i="11"/>
  <c r="J41" i="11"/>
  <c r="S13" i="11"/>
  <c r="W13" i="11" s="1"/>
  <c r="S61" i="11"/>
  <c r="W61" i="11" s="1"/>
  <c r="S38" i="11"/>
  <c r="W38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S39" i="9"/>
  <c r="W39" i="9" s="1"/>
  <c r="R14" i="9"/>
  <c r="L13" i="9"/>
  <c r="K14" i="9"/>
  <c r="J15" i="9"/>
  <c r="R41" i="9"/>
  <c r="K41" i="9"/>
  <c r="L40" i="9"/>
  <c r="J42" i="9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S39" i="6"/>
  <c r="W39" i="6" s="1"/>
  <c r="R14" i="6"/>
  <c r="K14" i="6"/>
  <c r="L13" i="6"/>
  <c r="J15" i="6"/>
  <c r="L62" i="6"/>
  <c r="R63" i="6"/>
  <c r="K63" i="6"/>
  <c r="J64" i="6"/>
  <c r="L40" i="6"/>
  <c r="K41" i="6"/>
  <c r="J42" i="6"/>
  <c r="R41" i="6"/>
  <c r="S12" i="6"/>
  <c r="W12" i="6" s="1"/>
  <c r="S61" i="6"/>
  <c r="W61" i="6" s="1"/>
  <c r="L62" i="5"/>
  <c r="R63" i="5"/>
  <c r="K63" i="5"/>
  <c r="J64" i="5"/>
  <c r="L14" i="5"/>
  <c r="R15" i="5"/>
  <c r="K15" i="5"/>
  <c r="J16" i="5"/>
  <c r="K40" i="5"/>
  <c r="L39" i="5"/>
  <c r="R40" i="5"/>
  <c r="J41" i="5"/>
  <c r="S38" i="5"/>
  <c r="W38" i="5" s="1"/>
  <c r="S13" i="5"/>
  <c r="W13" i="5" s="1"/>
  <c r="S61" i="5"/>
  <c r="W61" i="5" s="1"/>
  <c r="L63" i="16" l="1"/>
  <c r="S63" i="16" s="1"/>
  <c r="W63" i="16" s="1"/>
  <c r="K64" i="16"/>
  <c r="R64" i="16"/>
  <c r="J65" i="16"/>
  <c r="L40" i="16"/>
  <c r="R41" i="16"/>
  <c r="K41" i="16"/>
  <c r="J42" i="16"/>
  <c r="S39" i="16"/>
  <c r="W39" i="16" s="1"/>
  <c r="K16" i="16"/>
  <c r="R16" i="16"/>
  <c r="L15" i="16"/>
  <c r="J17" i="16"/>
  <c r="S14" i="16"/>
  <c r="W14" i="16" s="1"/>
  <c r="R15" i="15"/>
  <c r="L14" i="15"/>
  <c r="K15" i="15"/>
  <c r="J16" i="15"/>
  <c r="L39" i="15"/>
  <c r="R40" i="15"/>
  <c r="K40" i="15"/>
  <c r="J41" i="15"/>
  <c r="S13" i="15"/>
  <c r="W13" i="15" s="1"/>
  <c r="S38" i="15"/>
  <c r="W38" i="15" s="1"/>
  <c r="R64" i="15"/>
  <c r="L63" i="15"/>
  <c r="K64" i="15"/>
  <c r="J65" i="15"/>
  <c r="S62" i="15"/>
  <c r="W62" i="15" s="1"/>
  <c r="R64" i="9"/>
  <c r="J65" i="9"/>
  <c r="K64" i="9"/>
  <c r="L63" i="9"/>
  <c r="S63" i="9" s="1"/>
  <c r="W63" i="9" s="1"/>
  <c r="L15" i="14"/>
  <c r="J17" i="14"/>
  <c r="R16" i="14"/>
  <c r="K16" i="14"/>
  <c r="R40" i="14"/>
  <c r="K40" i="14"/>
  <c r="L39" i="14"/>
  <c r="J41" i="14"/>
  <c r="L64" i="14"/>
  <c r="K65" i="14"/>
  <c r="R65" i="14"/>
  <c r="J66" i="14"/>
  <c r="S14" i="14"/>
  <c r="W14" i="14" s="1"/>
  <c r="S38" i="14"/>
  <c r="W38" i="14" s="1"/>
  <c r="S63" i="14"/>
  <c r="W63" i="14" s="1"/>
  <c r="R16" i="13"/>
  <c r="K16" i="13"/>
  <c r="L15" i="13"/>
  <c r="J17" i="13"/>
  <c r="L66" i="13"/>
  <c r="R67" i="13"/>
  <c r="K67" i="13"/>
  <c r="J68" i="13"/>
  <c r="S65" i="13"/>
  <c r="W65" i="13" s="1"/>
  <c r="S14" i="13"/>
  <c r="W14" i="13" s="1"/>
  <c r="L40" i="13"/>
  <c r="R41" i="13"/>
  <c r="K41" i="13"/>
  <c r="J42" i="13"/>
  <c r="S39" i="13"/>
  <c r="W39" i="13" s="1"/>
  <c r="L16" i="12"/>
  <c r="R17" i="12"/>
  <c r="K17" i="12"/>
  <c r="J18" i="12"/>
  <c r="L41" i="12"/>
  <c r="R42" i="12"/>
  <c r="K42" i="12"/>
  <c r="J43" i="12"/>
  <c r="R64" i="12"/>
  <c r="K64" i="12"/>
  <c r="L63" i="12"/>
  <c r="J65" i="12"/>
  <c r="S40" i="12"/>
  <c r="W40" i="12" s="1"/>
  <c r="S62" i="12"/>
  <c r="W62" i="12" s="1"/>
  <c r="S15" i="12"/>
  <c r="W15" i="12" s="1"/>
  <c r="L40" i="11"/>
  <c r="R41" i="11"/>
  <c r="K41" i="11"/>
  <c r="J42" i="11"/>
  <c r="R64" i="11"/>
  <c r="K64" i="11"/>
  <c r="L63" i="11"/>
  <c r="J65" i="11"/>
  <c r="R16" i="11"/>
  <c r="K16" i="11"/>
  <c r="L15" i="11"/>
  <c r="J17" i="11"/>
  <c r="S14" i="11"/>
  <c r="W14" i="11" s="1"/>
  <c r="S39" i="11"/>
  <c r="W39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15" i="9"/>
  <c r="K15" i="9"/>
  <c r="L14" i="9"/>
  <c r="J16" i="9"/>
  <c r="R42" i="9"/>
  <c r="K42" i="9"/>
  <c r="J43" i="9"/>
  <c r="L41" i="9"/>
  <c r="S40" i="9"/>
  <c r="W40" i="9" s="1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S40" i="6"/>
  <c r="W40" i="6" s="1"/>
  <c r="R64" i="6"/>
  <c r="K64" i="6"/>
  <c r="L63" i="6"/>
  <c r="J65" i="6"/>
  <c r="R15" i="6"/>
  <c r="K15" i="6"/>
  <c r="L14" i="6"/>
  <c r="J16" i="6"/>
  <c r="S62" i="6"/>
  <c r="W62" i="6" s="1"/>
  <c r="L41" i="6"/>
  <c r="K42" i="6"/>
  <c r="J43" i="6"/>
  <c r="R42" i="6"/>
  <c r="S13" i="6"/>
  <c r="W13" i="6" s="1"/>
  <c r="K41" i="5"/>
  <c r="L40" i="5"/>
  <c r="R41" i="5"/>
  <c r="J42" i="5"/>
  <c r="L15" i="5"/>
  <c r="R16" i="5"/>
  <c r="K16" i="5"/>
  <c r="J17" i="5"/>
  <c r="L63" i="5"/>
  <c r="K64" i="5"/>
  <c r="R64" i="5"/>
  <c r="J65" i="5"/>
  <c r="S39" i="5"/>
  <c r="W39" i="5" s="1"/>
  <c r="S14" i="5"/>
  <c r="W14" i="5" s="1"/>
  <c r="S62" i="5"/>
  <c r="W62" i="5" s="1"/>
  <c r="J66" i="16" l="1"/>
  <c r="L64" i="16"/>
  <c r="S64" i="16" s="1"/>
  <c r="W64" i="16" s="1"/>
  <c r="K65" i="16"/>
  <c r="R65" i="16"/>
  <c r="L16" i="16"/>
  <c r="R17" i="16"/>
  <c r="K17" i="16"/>
  <c r="J18" i="16"/>
  <c r="L41" i="16"/>
  <c r="R42" i="16"/>
  <c r="K42" i="16"/>
  <c r="J43" i="16"/>
  <c r="S15" i="16"/>
  <c r="W15" i="16" s="1"/>
  <c r="S40" i="16"/>
  <c r="W40" i="16" s="1"/>
  <c r="R65" i="15"/>
  <c r="K65" i="15"/>
  <c r="L64" i="15"/>
  <c r="J66" i="15"/>
  <c r="L40" i="15"/>
  <c r="R41" i="15"/>
  <c r="K41" i="15"/>
  <c r="J42" i="15"/>
  <c r="S63" i="15"/>
  <c r="W63" i="15" s="1"/>
  <c r="S14" i="15"/>
  <c r="W14" i="15" s="1"/>
  <c r="S39" i="15"/>
  <c r="W39" i="15" s="1"/>
  <c r="R16" i="15"/>
  <c r="L15" i="15"/>
  <c r="K16" i="15"/>
  <c r="J17" i="15"/>
  <c r="R65" i="9"/>
  <c r="K65" i="9"/>
  <c r="J66" i="9"/>
  <c r="L64" i="9"/>
  <c r="S64" i="9" s="1"/>
  <c r="W64" i="9" s="1"/>
  <c r="R66" i="14"/>
  <c r="K66" i="14"/>
  <c r="L65" i="14"/>
  <c r="J67" i="14"/>
  <c r="R41" i="14"/>
  <c r="K41" i="14"/>
  <c r="L40" i="14"/>
  <c r="J42" i="14"/>
  <c r="S39" i="14"/>
  <c r="W39" i="14" s="1"/>
  <c r="L16" i="14"/>
  <c r="J18" i="14"/>
  <c r="R17" i="14"/>
  <c r="K17" i="14"/>
  <c r="S64" i="14"/>
  <c r="W64" i="14" s="1"/>
  <c r="S15" i="14"/>
  <c r="W15" i="14" s="1"/>
  <c r="L41" i="13"/>
  <c r="R42" i="13"/>
  <c r="K42" i="13"/>
  <c r="J43" i="13"/>
  <c r="R68" i="13"/>
  <c r="K68" i="13"/>
  <c r="L67" i="13"/>
  <c r="J69" i="13"/>
  <c r="S15" i="13"/>
  <c r="W15" i="13" s="1"/>
  <c r="R17" i="13"/>
  <c r="K17" i="13"/>
  <c r="L16" i="13"/>
  <c r="J18" i="13"/>
  <c r="S40" i="13"/>
  <c r="W40" i="13" s="1"/>
  <c r="S66" i="13"/>
  <c r="W66" i="13" s="1"/>
  <c r="L64" i="12"/>
  <c r="R65" i="12"/>
  <c r="K65" i="12"/>
  <c r="J66" i="12"/>
  <c r="L42" i="12"/>
  <c r="R43" i="12"/>
  <c r="K43" i="12"/>
  <c r="J44" i="12"/>
  <c r="L17" i="12"/>
  <c r="R18" i="12"/>
  <c r="K18" i="12"/>
  <c r="J19" i="12"/>
  <c r="S41" i="12"/>
  <c r="W41" i="12" s="1"/>
  <c r="S63" i="12"/>
  <c r="W63" i="12" s="1"/>
  <c r="S16" i="12"/>
  <c r="W16" i="12" s="1"/>
  <c r="R17" i="11"/>
  <c r="K17" i="11"/>
  <c r="L16" i="11"/>
  <c r="J18" i="11"/>
  <c r="L64" i="11"/>
  <c r="R65" i="11"/>
  <c r="K65" i="11"/>
  <c r="J66" i="11"/>
  <c r="L41" i="11"/>
  <c r="R42" i="11"/>
  <c r="K42" i="11"/>
  <c r="J43" i="11"/>
  <c r="S15" i="11"/>
  <c r="W15" i="11" s="1"/>
  <c r="S63" i="11"/>
  <c r="W63" i="11" s="1"/>
  <c r="S40" i="11"/>
  <c r="W40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S41" i="9"/>
  <c r="W41" i="9" s="1"/>
  <c r="R16" i="9"/>
  <c r="K16" i="9"/>
  <c r="L15" i="9"/>
  <c r="J17" i="9"/>
  <c r="R43" i="9"/>
  <c r="K43" i="9"/>
  <c r="L42" i="9"/>
  <c r="J44" i="9"/>
  <c r="S14" i="9"/>
  <c r="W14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L42" i="6"/>
  <c r="K43" i="6"/>
  <c r="R43" i="6"/>
  <c r="J44" i="6"/>
  <c r="R16" i="6"/>
  <c r="K16" i="6"/>
  <c r="L15" i="6"/>
  <c r="J17" i="6"/>
  <c r="L64" i="6"/>
  <c r="R65" i="6"/>
  <c r="K65" i="6"/>
  <c r="J66" i="6"/>
  <c r="S41" i="6"/>
  <c r="W41" i="6" s="1"/>
  <c r="S14" i="6"/>
  <c r="W14" i="6" s="1"/>
  <c r="S63" i="6"/>
  <c r="W63" i="6" s="1"/>
  <c r="L16" i="5"/>
  <c r="R17" i="5"/>
  <c r="K17" i="5"/>
  <c r="J18" i="5"/>
  <c r="L64" i="5"/>
  <c r="R65" i="5"/>
  <c r="K65" i="5"/>
  <c r="J66" i="5"/>
  <c r="S40" i="5"/>
  <c r="W40" i="5" s="1"/>
  <c r="K42" i="5"/>
  <c r="L41" i="5"/>
  <c r="R42" i="5"/>
  <c r="J43" i="5"/>
  <c r="S63" i="5"/>
  <c r="W63" i="5" s="1"/>
  <c r="S15" i="5"/>
  <c r="W15" i="5" s="1"/>
  <c r="L65" i="16" l="1"/>
  <c r="S65" i="16" s="1"/>
  <c r="W65" i="16" s="1"/>
  <c r="R66" i="16"/>
  <c r="K66" i="16"/>
  <c r="J67" i="16"/>
  <c r="K43" i="16"/>
  <c r="L42" i="16"/>
  <c r="R43" i="16"/>
  <c r="J44" i="16"/>
  <c r="S41" i="16"/>
  <c r="W41" i="16" s="1"/>
  <c r="L17" i="16"/>
  <c r="R18" i="16"/>
  <c r="K18" i="16"/>
  <c r="J19" i="16"/>
  <c r="S16" i="16"/>
  <c r="W16" i="16" s="1"/>
  <c r="S15" i="15"/>
  <c r="W15" i="15" s="1"/>
  <c r="L41" i="15"/>
  <c r="R42" i="15"/>
  <c r="K42" i="15"/>
  <c r="J43" i="15"/>
  <c r="S64" i="15"/>
  <c r="W64" i="15" s="1"/>
  <c r="R17" i="15"/>
  <c r="L16" i="15"/>
  <c r="K17" i="15"/>
  <c r="J18" i="15"/>
  <c r="S40" i="15"/>
  <c r="W40" i="15" s="1"/>
  <c r="K66" i="15"/>
  <c r="L65" i="15"/>
  <c r="R66" i="15"/>
  <c r="J67" i="15"/>
  <c r="R66" i="9"/>
  <c r="K66" i="9"/>
  <c r="L65" i="9"/>
  <c r="S65" i="9" s="1"/>
  <c r="W65" i="9" s="1"/>
  <c r="J67" i="9"/>
  <c r="L17" i="14"/>
  <c r="J19" i="14"/>
  <c r="R18" i="14"/>
  <c r="K18" i="14"/>
  <c r="R42" i="14"/>
  <c r="K42" i="14"/>
  <c r="L41" i="14"/>
  <c r="J43" i="14"/>
  <c r="L66" i="14"/>
  <c r="R67" i="14"/>
  <c r="K67" i="14"/>
  <c r="J68" i="14"/>
  <c r="S16" i="14"/>
  <c r="W16" i="14" s="1"/>
  <c r="S40" i="14"/>
  <c r="W40" i="14" s="1"/>
  <c r="S65" i="14"/>
  <c r="W65" i="14" s="1"/>
  <c r="L68" i="13"/>
  <c r="R69" i="13"/>
  <c r="K69" i="13"/>
  <c r="J70" i="13"/>
  <c r="L42" i="13"/>
  <c r="R43" i="13"/>
  <c r="K43" i="13"/>
  <c r="J44" i="13"/>
  <c r="S67" i="13"/>
  <c r="W67" i="13" s="1"/>
  <c r="R18" i="13"/>
  <c r="K18" i="13"/>
  <c r="L17" i="13"/>
  <c r="J19" i="13"/>
  <c r="S16" i="13"/>
  <c r="W16" i="13" s="1"/>
  <c r="S41" i="13"/>
  <c r="W41" i="13" s="1"/>
  <c r="L18" i="12"/>
  <c r="R19" i="12"/>
  <c r="K19" i="12"/>
  <c r="J20" i="12"/>
  <c r="L43" i="12"/>
  <c r="R44" i="12"/>
  <c r="K44" i="12"/>
  <c r="J45" i="12"/>
  <c r="R66" i="12"/>
  <c r="K66" i="12"/>
  <c r="L65" i="12"/>
  <c r="J67" i="12"/>
  <c r="S17" i="12"/>
  <c r="W17" i="12" s="1"/>
  <c r="S42" i="12"/>
  <c r="W42" i="12" s="1"/>
  <c r="S64" i="12"/>
  <c r="W64" i="12" s="1"/>
  <c r="L42" i="11"/>
  <c r="R43" i="11"/>
  <c r="K43" i="11"/>
  <c r="J44" i="11"/>
  <c r="R66" i="11"/>
  <c r="K66" i="11"/>
  <c r="L65" i="11"/>
  <c r="J67" i="11"/>
  <c r="R18" i="11"/>
  <c r="K18" i="11"/>
  <c r="L17" i="11"/>
  <c r="J19" i="11"/>
  <c r="S16" i="11"/>
  <c r="W16" i="11" s="1"/>
  <c r="S41" i="11"/>
  <c r="W41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R17" i="9"/>
  <c r="L16" i="9"/>
  <c r="K17" i="9"/>
  <c r="J18" i="9"/>
  <c r="R44" i="9"/>
  <c r="K44" i="9"/>
  <c r="L43" i="9"/>
  <c r="J45" i="9"/>
  <c r="S42" i="9"/>
  <c r="W42" i="9" s="1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L43" i="6"/>
  <c r="K44" i="6"/>
  <c r="R44" i="6"/>
  <c r="J45" i="6"/>
  <c r="R66" i="6"/>
  <c r="K66" i="6"/>
  <c r="L65" i="6"/>
  <c r="J67" i="6"/>
  <c r="S15" i="6"/>
  <c r="W15" i="6" s="1"/>
  <c r="S64" i="6"/>
  <c r="W64" i="6" s="1"/>
  <c r="S42" i="6"/>
  <c r="W42" i="6" s="1"/>
  <c r="S41" i="5"/>
  <c r="W41" i="5" s="1"/>
  <c r="L65" i="5"/>
  <c r="K66" i="5"/>
  <c r="R66" i="5"/>
  <c r="J67" i="5"/>
  <c r="L17" i="5"/>
  <c r="K18" i="5"/>
  <c r="R18" i="5"/>
  <c r="J19" i="5"/>
  <c r="R43" i="5"/>
  <c r="L42" i="5"/>
  <c r="K43" i="5"/>
  <c r="J44" i="5"/>
  <c r="S64" i="5"/>
  <c r="W64" i="5" s="1"/>
  <c r="S16" i="5"/>
  <c r="W16" i="5" s="1"/>
  <c r="K67" i="16" l="1"/>
  <c r="L66" i="16"/>
  <c r="S66" i="16" s="1"/>
  <c r="W66" i="16" s="1"/>
  <c r="R67" i="16"/>
  <c r="J68" i="16"/>
  <c r="K44" i="16"/>
  <c r="L43" i="16"/>
  <c r="R44" i="16"/>
  <c r="J45" i="16"/>
  <c r="S42" i="16"/>
  <c r="W42" i="16" s="1"/>
  <c r="K19" i="16"/>
  <c r="R19" i="16"/>
  <c r="L18" i="16"/>
  <c r="J20" i="16"/>
  <c r="S17" i="16"/>
  <c r="W17" i="16" s="1"/>
  <c r="S65" i="15"/>
  <c r="W65" i="15" s="1"/>
  <c r="L42" i="15"/>
  <c r="R43" i="15"/>
  <c r="J44" i="15"/>
  <c r="K43" i="15"/>
  <c r="S41" i="15"/>
  <c r="W41" i="15" s="1"/>
  <c r="R18" i="15"/>
  <c r="L17" i="15"/>
  <c r="K18" i="15"/>
  <c r="J19" i="15"/>
  <c r="L66" i="15"/>
  <c r="K67" i="15"/>
  <c r="R67" i="15"/>
  <c r="J68" i="15"/>
  <c r="S16" i="15"/>
  <c r="W16" i="15" s="1"/>
  <c r="L66" i="9"/>
  <c r="S66" i="9" s="1"/>
  <c r="W66" i="9" s="1"/>
  <c r="R67" i="9"/>
  <c r="J68" i="9"/>
  <c r="K67" i="9"/>
  <c r="R68" i="14"/>
  <c r="K68" i="14"/>
  <c r="L67" i="14"/>
  <c r="J69" i="14"/>
  <c r="R43" i="14"/>
  <c r="K43" i="14"/>
  <c r="L42" i="14"/>
  <c r="J44" i="14"/>
  <c r="S41" i="14"/>
  <c r="W41" i="14" s="1"/>
  <c r="L18" i="14"/>
  <c r="J20" i="14"/>
  <c r="R19" i="14"/>
  <c r="K19" i="14"/>
  <c r="S66" i="14"/>
  <c r="W66" i="14" s="1"/>
  <c r="S17" i="14"/>
  <c r="W17" i="14" s="1"/>
  <c r="L43" i="13"/>
  <c r="R44" i="13"/>
  <c r="K44" i="13"/>
  <c r="J45" i="13"/>
  <c r="R70" i="13"/>
  <c r="K70" i="13"/>
  <c r="L69" i="13"/>
  <c r="J71" i="13"/>
  <c r="R19" i="13"/>
  <c r="K19" i="13"/>
  <c r="L18" i="13"/>
  <c r="J20" i="13"/>
  <c r="S17" i="13"/>
  <c r="W17" i="13" s="1"/>
  <c r="S42" i="13"/>
  <c r="W42" i="13" s="1"/>
  <c r="S68" i="13"/>
  <c r="W68" i="13" s="1"/>
  <c r="S65" i="12"/>
  <c r="W65" i="12" s="1"/>
  <c r="L66" i="12"/>
  <c r="R67" i="12"/>
  <c r="K67" i="12"/>
  <c r="J68" i="12"/>
  <c r="L44" i="12"/>
  <c r="R45" i="12"/>
  <c r="K45" i="12"/>
  <c r="J46" i="12"/>
  <c r="L19" i="12"/>
  <c r="R20" i="12"/>
  <c r="K20" i="12"/>
  <c r="J21" i="12"/>
  <c r="S43" i="12"/>
  <c r="W43" i="12" s="1"/>
  <c r="S18" i="12"/>
  <c r="W18" i="12" s="1"/>
  <c r="R19" i="11"/>
  <c r="K19" i="11"/>
  <c r="L18" i="11"/>
  <c r="J20" i="11"/>
  <c r="L66" i="11"/>
  <c r="R67" i="11"/>
  <c r="K67" i="11"/>
  <c r="J68" i="11"/>
  <c r="L43" i="11"/>
  <c r="R44" i="11"/>
  <c r="K44" i="11"/>
  <c r="J45" i="11"/>
  <c r="S17" i="11"/>
  <c r="W17" i="11" s="1"/>
  <c r="S65" i="11"/>
  <c r="W65" i="11" s="1"/>
  <c r="S42" i="11"/>
  <c r="W42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R45" i="9"/>
  <c r="K45" i="9"/>
  <c r="L44" i="9"/>
  <c r="J46" i="9"/>
  <c r="S16" i="9"/>
  <c r="W16" i="9" s="1"/>
  <c r="R18" i="9"/>
  <c r="K18" i="9"/>
  <c r="L17" i="9"/>
  <c r="J19" i="9"/>
  <c r="S43" i="9"/>
  <c r="W43" i="9" s="1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45" i="6"/>
  <c r="L44" i="6"/>
  <c r="K45" i="6"/>
  <c r="J46" i="6"/>
  <c r="R18" i="6"/>
  <c r="K18" i="6"/>
  <c r="J19" i="6"/>
  <c r="L17" i="6"/>
  <c r="S65" i="6"/>
  <c r="W65" i="6" s="1"/>
  <c r="S16" i="6"/>
  <c r="W16" i="6" s="1"/>
  <c r="S43" i="6"/>
  <c r="W43" i="6" s="1"/>
  <c r="S42" i="5"/>
  <c r="W42" i="5" s="1"/>
  <c r="S17" i="5"/>
  <c r="W17" i="5" s="1"/>
  <c r="S65" i="5"/>
  <c r="W65" i="5" s="1"/>
  <c r="K44" i="5"/>
  <c r="R44" i="5"/>
  <c r="L43" i="5"/>
  <c r="J45" i="5"/>
  <c r="K19" i="5"/>
  <c r="L18" i="5"/>
  <c r="R19" i="5"/>
  <c r="J20" i="5"/>
  <c r="L66" i="5"/>
  <c r="R67" i="5"/>
  <c r="K67" i="5"/>
  <c r="J68" i="5"/>
  <c r="J69" i="16" l="1"/>
  <c r="R68" i="16"/>
  <c r="K68" i="16"/>
  <c r="L67" i="16"/>
  <c r="S67" i="16" s="1"/>
  <c r="W67" i="16" s="1"/>
  <c r="L19" i="16"/>
  <c r="R20" i="16"/>
  <c r="K20" i="16"/>
  <c r="J21" i="16"/>
  <c r="S43" i="16"/>
  <c r="W43" i="16" s="1"/>
  <c r="L44" i="16"/>
  <c r="R45" i="16"/>
  <c r="K45" i="16"/>
  <c r="J46" i="16"/>
  <c r="S18" i="16"/>
  <c r="W18" i="16" s="1"/>
  <c r="R68" i="15"/>
  <c r="K68" i="15"/>
  <c r="L67" i="15"/>
  <c r="J69" i="15"/>
  <c r="S42" i="15"/>
  <c r="W42" i="15" s="1"/>
  <c r="S17" i="15"/>
  <c r="W17" i="15" s="1"/>
  <c r="S66" i="15"/>
  <c r="W66" i="15" s="1"/>
  <c r="L43" i="15"/>
  <c r="R44" i="15"/>
  <c r="K44" i="15"/>
  <c r="J45" i="15"/>
  <c r="R19" i="15"/>
  <c r="L18" i="15"/>
  <c r="K19" i="15"/>
  <c r="J20" i="15"/>
  <c r="R68" i="9"/>
  <c r="K68" i="9"/>
  <c r="L67" i="9"/>
  <c r="S67" i="9" s="1"/>
  <c r="W67" i="9" s="1"/>
  <c r="J69" i="9"/>
  <c r="S67" i="14"/>
  <c r="W67" i="14" s="1"/>
  <c r="L19" i="14"/>
  <c r="J21" i="14"/>
  <c r="R20" i="14"/>
  <c r="K20" i="14"/>
  <c r="K44" i="14"/>
  <c r="L43" i="14"/>
  <c r="R44" i="14"/>
  <c r="J45" i="14"/>
  <c r="L68" i="14"/>
  <c r="R69" i="14"/>
  <c r="K69" i="14"/>
  <c r="J70" i="14"/>
  <c r="S18" i="14"/>
  <c r="W18" i="14" s="1"/>
  <c r="S42" i="14"/>
  <c r="W42" i="14" s="1"/>
  <c r="R45" i="13"/>
  <c r="L44" i="13"/>
  <c r="K45" i="13"/>
  <c r="J46" i="13"/>
  <c r="S69" i="13"/>
  <c r="W69" i="13" s="1"/>
  <c r="R20" i="13"/>
  <c r="K20" i="13"/>
  <c r="L19" i="13"/>
  <c r="J21" i="13"/>
  <c r="L70" i="13"/>
  <c r="R71" i="13"/>
  <c r="K71" i="13"/>
  <c r="J72" i="13"/>
  <c r="S18" i="13"/>
  <c r="W18" i="13" s="1"/>
  <c r="S43" i="13"/>
  <c r="W43" i="13" s="1"/>
  <c r="K21" i="12"/>
  <c r="L20" i="12"/>
  <c r="R21" i="12"/>
  <c r="J22" i="12"/>
  <c r="S19" i="12"/>
  <c r="W19" i="12" s="1"/>
  <c r="S44" i="12"/>
  <c r="W44" i="12" s="1"/>
  <c r="S66" i="12"/>
  <c r="W66" i="12" s="1"/>
  <c r="R68" i="12"/>
  <c r="K68" i="12"/>
  <c r="L67" i="12"/>
  <c r="J69" i="12"/>
  <c r="R46" i="12"/>
  <c r="L45" i="12"/>
  <c r="K46" i="12"/>
  <c r="J47" i="12"/>
  <c r="K20" i="11"/>
  <c r="R20" i="11"/>
  <c r="L19" i="11"/>
  <c r="J21" i="11"/>
  <c r="R68" i="11"/>
  <c r="K68" i="11"/>
  <c r="L67" i="11"/>
  <c r="J69" i="11"/>
  <c r="S18" i="11"/>
  <c r="W18" i="11" s="1"/>
  <c r="L44" i="11"/>
  <c r="R45" i="11"/>
  <c r="K45" i="11"/>
  <c r="J46" i="11"/>
  <c r="S43" i="11"/>
  <c r="W43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S44" i="9"/>
  <c r="W44" i="9" s="1"/>
  <c r="R19" i="9"/>
  <c r="K19" i="9"/>
  <c r="L18" i="9"/>
  <c r="J20" i="9"/>
  <c r="R46" i="9"/>
  <c r="L45" i="9"/>
  <c r="K46" i="9"/>
  <c r="J47" i="9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K46" i="6"/>
  <c r="R46" i="6"/>
  <c r="L45" i="6"/>
  <c r="J47" i="6"/>
  <c r="R19" i="6"/>
  <c r="K19" i="6"/>
  <c r="L18" i="6"/>
  <c r="J20" i="6"/>
  <c r="S17" i="6"/>
  <c r="W17" i="6" s="1"/>
  <c r="R68" i="6"/>
  <c r="K68" i="6"/>
  <c r="L67" i="6"/>
  <c r="J69" i="6"/>
  <c r="S44" i="6"/>
  <c r="W44" i="6" s="1"/>
  <c r="S66" i="6"/>
  <c r="W66" i="6" s="1"/>
  <c r="S18" i="5"/>
  <c r="W18" i="5" s="1"/>
  <c r="S66" i="5"/>
  <c r="W66" i="5" s="1"/>
  <c r="L67" i="5"/>
  <c r="R68" i="5"/>
  <c r="K68" i="5"/>
  <c r="J69" i="5"/>
  <c r="K20" i="5"/>
  <c r="L19" i="5"/>
  <c r="R20" i="5"/>
  <c r="J21" i="5"/>
  <c r="L44" i="5"/>
  <c r="R45" i="5"/>
  <c r="K45" i="5"/>
  <c r="J46" i="5"/>
  <c r="S43" i="5"/>
  <c r="W43" i="5" s="1"/>
  <c r="K69" i="16" l="1"/>
  <c r="L68" i="16"/>
  <c r="S68" i="16" s="1"/>
  <c r="W68" i="16" s="1"/>
  <c r="R69" i="16"/>
  <c r="J70" i="16"/>
  <c r="S44" i="16"/>
  <c r="W44" i="16" s="1"/>
  <c r="R46" i="16"/>
  <c r="K46" i="16"/>
  <c r="L45" i="16"/>
  <c r="J47" i="16"/>
  <c r="L20" i="16"/>
  <c r="R21" i="16"/>
  <c r="K21" i="16"/>
  <c r="J22" i="16"/>
  <c r="S19" i="16"/>
  <c r="W19" i="16" s="1"/>
  <c r="S18" i="15"/>
  <c r="W18" i="15" s="1"/>
  <c r="S43" i="15"/>
  <c r="W43" i="15" s="1"/>
  <c r="S67" i="15"/>
  <c r="W67" i="15" s="1"/>
  <c r="R20" i="15"/>
  <c r="L19" i="15"/>
  <c r="K20" i="15"/>
  <c r="J21" i="15"/>
  <c r="L44" i="15"/>
  <c r="R45" i="15"/>
  <c r="J46" i="15"/>
  <c r="K45" i="15"/>
  <c r="R69" i="15"/>
  <c r="K69" i="15"/>
  <c r="L68" i="15"/>
  <c r="J70" i="15"/>
  <c r="L68" i="9"/>
  <c r="S68" i="9" s="1"/>
  <c r="W68" i="9" s="1"/>
  <c r="R69" i="9"/>
  <c r="K69" i="9"/>
  <c r="J70" i="9"/>
  <c r="S43" i="14"/>
  <c r="W43" i="14" s="1"/>
  <c r="L20" i="14"/>
  <c r="R21" i="14"/>
  <c r="K21" i="14"/>
  <c r="J22" i="14"/>
  <c r="S68" i="14"/>
  <c r="W68" i="14" s="1"/>
  <c r="S19" i="14"/>
  <c r="W19" i="14" s="1"/>
  <c r="R70" i="14"/>
  <c r="K70" i="14"/>
  <c r="L69" i="14"/>
  <c r="J71" i="14"/>
  <c r="K45" i="14"/>
  <c r="L44" i="14"/>
  <c r="R45" i="14"/>
  <c r="J46" i="14"/>
  <c r="R46" i="13"/>
  <c r="K46" i="13"/>
  <c r="L45" i="13"/>
  <c r="J47" i="13"/>
  <c r="S70" i="13"/>
  <c r="W70" i="13" s="1"/>
  <c r="R72" i="13"/>
  <c r="K72" i="13"/>
  <c r="L72" i="13" s="1"/>
  <c r="L71" i="13"/>
  <c r="R21" i="13"/>
  <c r="K21" i="13"/>
  <c r="L20" i="13"/>
  <c r="J22" i="13"/>
  <c r="S44" i="13"/>
  <c r="W44" i="13" s="1"/>
  <c r="S19" i="13"/>
  <c r="W19" i="13" s="1"/>
  <c r="S45" i="12"/>
  <c r="W45" i="12" s="1"/>
  <c r="S20" i="12"/>
  <c r="W20" i="12" s="1"/>
  <c r="L21" i="12"/>
  <c r="R22" i="12"/>
  <c r="K22" i="12"/>
  <c r="L22" i="12" s="1"/>
  <c r="R47" i="12"/>
  <c r="K47" i="12"/>
  <c r="L47" i="12" s="1"/>
  <c r="L46" i="12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K46" i="11"/>
  <c r="L45" i="11"/>
  <c r="R46" i="11"/>
  <c r="J47" i="11"/>
  <c r="S44" i="11"/>
  <c r="W44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47" i="9"/>
  <c r="K47" i="9"/>
  <c r="L47" i="9" s="1"/>
  <c r="L46" i="9"/>
  <c r="R20" i="9"/>
  <c r="K20" i="9"/>
  <c r="L19" i="9"/>
  <c r="J21" i="9"/>
  <c r="S45" i="9"/>
  <c r="W45" i="9" s="1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S45" i="6"/>
  <c r="W45" i="6" s="1"/>
  <c r="K20" i="6"/>
  <c r="J21" i="6"/>
  <c r="R20" i="6"/>
  <c r="L19" i="6"/>
  <c r="R47" i="6"/>
  <c r="K47" i="6"/>
  <c r="L47" i="6" s="1"/>
  <c r="L46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19" i="5"/>
  <c r="W19" i="5" s="1"/>
  <c r="S44" i="5"/>
  <c r="W44" i="5" s="1"/>
  <c r="S67" i="5"/>
  <c r="W67" i="5" s="1"/>
  <c r="L69" i="16" l="1"/>
  <c r="S69" i="16" s="1"/>
  <c r="W69" i="16" s="1"/>
  <c r="R70" i="16"/>
  <c r="K70" i="16"/>
  <c r="J71" i="16"/>
  <c r="S45" i="16"/>
  <c r="W45" i="16" s="1"/>
  <c r="R47" i="16"/>
  <c r="L46" i="16"/>
  <c r="K47" i="16"/>
  <c r="L47" i="16" s="1"/>
  <c r="S20" i="16"/>
  <c r="W20" i="16" s="1"/>
  <c r="L21" i="16"/>
  <c r="R22" i="16"/>
  <c r="K22" i="16"/>
  <c r="L22" i="16" s="1"/>
  <c r="L45" i="15"/>
  <c r="R46" i="15"/>
  <c r="K46" i="15"/>
  <c r="J47" i="15"/>
  <c r="S19" i="15"/>
  <c r="W19" i="15" s="1"/>
  <c r="S44" i="15"/>
  <c r="W44" i="15" s="1"/>
  <c r="K70" i="15"/>
  <c r="L69" i="15"/>
  <c r="R70" i="15"/>
  <c r="J71" i="15"/>
  <c r="R21" i="15"/>
  <c r="K21" i="15"/>
  <c r="L20" i="15"/>
  <c r="J22" i="15"/>
  <c r="S68" i="15"/>
  <c r="W68" i="15" s="1"/>
  <c r="K70" i="9"/>
  <c r="R70" i="9"/>
  <c r="L69" i="9"/>
  <c r="S69" i="9" s="1"/>
  <c r="W69" i="9" s="1"/>
  <c r="J71" i="9"/>
  <c r="L70" i="14"/>
  <c r="K71" i="14"/>
  <c r="R71" i="14"/>
  <c r="J72" i="14"/>
  <c r="S44" i="14"/>
  <c r="W44" i="14" s="1"/>
  <c r="S20" i="14"/>
  <c r="W20" i="14" s="1"/>
  <c r="R46" i="14"/>
  <c r="L45" i="14"/>
  <c r="K46" i="14"/>
  <c r="J47" i="14"/>
  <c r="R22" i="14"/>
  <c r="L21" i="14"/>
  <c r="K22" i="14"/>
  <c r="L22" i="14" s="1"/>
  <c r="S69" i="14"/>
  <c r="W69" i="14" s="1"/>
  <c r="S20" i="13"/>
  <c r="W20" i="13" s="1"/>
  <c r="M72" i="13"/>
  <c r="N72" i="13" s="1"/>
  <c r="T72" i="13" s="1"/>
  <c r="S72" i="13"/>
  <c r="W72" i="13" s="1"/>
  <c r="X72" i="13" s="1"/>
  <c r="R47" i="13"/>
  <c r="K47" i="13"/>
  <c r="L47" i="13" s="1"/>
  <c r="L46" i="13"/>
  <c r="S45" i="13"/>
  <c r="W45" i="13" s="1"/>
  <c r="R22" i="13"/>
  <c r="K22" i="13"/>
  <c r="L22" i="13" s="1"/>
  <c r="L21" i="13"/>
  <c r="S71" i="13"/>
  <c r="W71" i="13" s="1"/>
  <c r="S68" i="12"/>
  <c r="W68" i="12" s="1"/>
  <c r="M22" i="12"/>
  <c r="N22" i="12" s="1"/>
  <c r="T22" i="12" s="1"/>
  <c r="S22" i="12"/>
  <c r="W22" i="12" s="1"/>
  <c r="X22" i="12" s="1"/>
  <c r="R70" i="12"/>
  <c r="K70" i="12"/>
  <c r="L69" i="12"/>
  <c r="J71" i="12"/>
  <c r="S46" i="12"/>
  <c r="W46" i="12" s="1"/>
  <c r="S47" i="12"/>
  <c r="W47" i="12" s="1"/>
  <c r="X47" i="12" s="1"/>
  <c r="M47" i="12"/>
  <c r="N47" i="12" s="1"/>
  <c r="T47" i="12" s="1"/>
  <c r="S21" i="12"/>
  <c r="W21" i="12" s="1"/>
  <c r="R70" i="11"/>
  <c r="K70" i="11"/>
  <c r="L69" i="11"/>
  <c r="J71" i="11"/>
  <c r="R47" i="11"/>
  <c r="K47" i="11"/>
  <c r="L47" i="11" s="1"/>
  <c r="L46" i="11"/>
  <c r="L21" i="11"/>
  <c r="R22" i="11"/>
  <c r="K22" i="11"/>
  <c r="L22" i="11" s="1"/>
  <c r="S68" i="11"/>
  <c r="W68" i="11" s="1"/>
  <c r="S20" i="11"/>
  <c r="W20" i="11" s="1"/>
  <c r="S45" i="11"/>
  <c r="W45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R21" i="9"/>
  <c r="K21" i="9"/>
  <c r="L20" i="9"/>
  <c r="J22" i="9"/>
  <c r="S46" i="9"/>
  <c r="W46" i="9" s="1"/>
  <c r="S19" i="9"/>
  <c r="W19" i="9" s="1"/>
  <c r="M47" i="9"/>
  <c r="N47" i="9" s="1"/>
  <c r="T47" i="9" s="1"/>
  <c r="S47" i="9"/>
  <c r="W47" i="9" s="1"/>
  <c r="X47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S46" i="6"/>
  <c r="W46" i="6" s="1"/>
  <c r="S47" i="6"/>
  <c r="W47" i="6" s="1"/>
  <c r="X47" i="6" s="1"/>
  <c r="M47" i="6"/>
  <c r="N47" i="6" s="1"/>
  <c r="T47" i="6" s="1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K71" i="16" l="1"/>
  <c r="L70" i="16"/>
  <c r="S70" i="16" s="1"/>
  <c r="W70" i="16" s="1"/>
  <c r="R71" i="16"/>
  <c r="J72" i="16"/>
  <c r="M22" i="16"/>
  <c r="N22" i="16" s="1"/>
  <c r="T22" i="16" s="1"/>
  <c r="S22" i="16"/>
  <c r="W22" i="16" s="1"/>
  <c r="X22" i="16" s="1"/>
  <c r="M47" i="16"/>
  <c r="N47" i="16" s="1"/>
  <c r="T47" i="16" s="1"/>
  <c r="S47" i="16"/>
  <c r="W47" i="16" s="1"/>
  <c r="X47" i="16" s="1"/>
  <c r="S21" i="16"/>
  <c r="W21" i="16" s="1"/>
  <c r="M21" i="16"/>
  <c r="S46" i="16"/>
  <c r="W46" i="16" s="1"/>
  <c r="M46" i="16"/>
  <c r="L21" i="15"/>
  <c r="R22" i="15"/>
  <c r="K22" i="15"/>
  <c r="L22" i="15" s="1"/>
  <c r="S20" i="15"/>
  <c r="W20" i="15" s="1"/>
  <c r="L70" i="15"/>
  <c r="K71" i="15"/>
  <c r="R71" i="15"/>
  <c r="J72" i="15"/>
  <c r="R47" i="15"/>
  <c r="L46" i="15"/>
  <c r="K47" i="15"/>
  <c r="L47" i="15" s="1"/>
  <c r="S69" i="15"/>
  <c r="W69" i="15" s="1"/>
  <c r="S45" i="15"/>
  <c r="W45" i="15" s="1"/>
  <c r="M21" i="12"/>
  <c r="K71" i="9"/>
  <c r="J72" i="9"/>
  <c r="L70" i="9"/>
  <c r="S70" i="9" s="1"/>
  <c r="W70" i="9" s="1"/>
  <c r="R71" i="9"/>
  <c r="S21" i="14"/>
  <c r="W21" i="14" s="1"/>
  <c r="S45" i="14"/>
  <c r="W45" i="14" s="1"/>
  <c r="R47" i="14"/>
  <c r="K47" i="14"/>
  <c r="L47" i="14" s="1"/>
  <c r="L46" i="14"/>
  <c r="R72" i="14"/>
  <c r="L71" i="14"/>
  <c r="K72" i="14"/>
  <c r="L72" i="14" s="1"/>
  <c r="S22" i="14"/>
  <c r="W22" i="14" s="1"/>
  <c r="X22" i="14" s="1"/>
  <c r="M22" i="14"/>
  <c r="N22" i="14" s="1"/>
  <c r="T22" i="14" s="1"/>
  <c r="S70" i="14"/>
  <c r="W70" i="14" s="1"/>
  <c r="S21" i="13"/>
  <c r="W21" i="13" s="1"/>
  <c r="Y72" i="13"/>
  <c r="X71" i="13"/>
  <c r="M46" i="13"/>
  <c r="S46" i="13"/>
  <c r="W46" i="13" s="1"/>
  <c r="Z72" i="13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M71" i="13"/>
  <c r="L70" i="12"/>
  <c r="R71" i="12"/>
  <c r="K71" i="12"/>
  <c r="J72" i="12"/>
  <c r="Y22" i="12"/>
  <c r="Z22" i="12" s="1"/>
  <c r="X21" i="12"/>
  <c r="X46" i="12"/>
  <c r="Y47" i="12"/>
  <c r="Z47" i="12" s="1"/>
  <c r="S69" i="12"/>
  <c r="W69" i="12" s="1"/>
  <c r="N21" i="12"/>
  <c r="T21" i="12" s="1"/>
  <c r="M20" i="12"/>
  <c r="M46" i="12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47" i="11"/>
  <c r="W47" i="11" s="1"/>
  <c r="X47" i="11" s="1"/>
  <c r="M47" i="11"/>
  <c r="N47" i="11" s="1"/>
  <c r="T47" i="11" s="1"/>
  <c r="S21" i="11"/>
  <c r="W21" i="11" s="1"/>
  <c r="S46" i="11"/>
  <c r="W46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S20" i="9"/>
  <c r="W20" i="9" s="1"/>
  <c r="X46" i="9"/>
  <c r="Y47" i="9"/>
  <c r="Z47" i="9" s="1"/>
  <c r="M46" i="9"/>
  <c r="K22" i="9"/>
  <c r="L22" i="9" s="1"/>
  <c r="L21" i="9"/>
  <c r="R22" i="9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Y47" i="6"/>
  <c r="Z47" i="6" s="1"/>
  <c r="X46" i="6"/>
  <c r="S69" i="6"/>
  <c r="W69" i="6" s="1"/>
  <c r="S20" i="6"/>
  <c r="W20" i="6" s="1"/>
  <c r="M46" i="6"/>
  <c r="L70" i="5"/>
  <c r="R71" i="5"/>
  <c r="K71" i="5"/>
  <c r="J72" i="5"/>
  <c r="S46" i="5"/>
  <c r="W46" i="5" s="1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K72" i="16" l="1"/>
  <c r="L72" i="16" s="1"/>
  <c r="R72" i="16"/>
  <c r="L71" i="16"/>
  <c r="Y47" i="16"/>
  <c r="Z47" i="16" s="1"/>
  <c r="X46" i="16"/>
  <c r="N46" i="16"/>
  <c r="T46" i="16" s="1"/>
  <c r="M45" i="16"/>
  <c r="N21" i="16"/>
  <c r="T21" i="16" s="1"/>
  <c r="M20" i="16"/>
  <c r="X21" i="16"/>
  <c r="Y22" i="16"/>
  <c r="Z22" i="16" s="1"/>
  <c r="S70" i="15"/>
  <c r="W70" i="15" s="1"/>
  <c r="M47" i="15"/>
  <c r="N47" i="15" s="1"/>
  <c r="T47" i="15" s="1"/>
  <c r="S47" i="15"/>
  <c r="W47" i="15" s="1"/>
  <c r="X47" i="15" s="1"/>
  <c r="M46" i="15"/>
  <c r="S46" i="15"/>
  <c r="W46" i="15" s="1"/>
  <c r="M22" i="15"/>
  <c r="N22" i="15" s="1"/>
  <c r="T22" i="15" s="1"/>
  <c r="S22" i="15"/>
  <c r="W22" i="15" s="1"/>
  <c r="X22" i="15" s="1"/>
  <c r="R72" i="15"/>
  <c r="K72" i="15"/>
  <c r="L72" i="15" s="1"/>
  <c r="L71" i="15"/>
  <c r="S21" i="15"/>
  <c r="W21" i="15" s="1"/>
  <c r="M46" i="11"/>
  <c r="M45" i="11" s="1"/>
  <c r="R72" i="9"/>
  <c r="K72" i="9"/>
  <c r="L72" i="9" s="1"/>
  <c r="L71" i="9"/>
  <c r="S71" i="9" s="1"/>
  <c r="W71" i="9" s="1"/>
  <c r="M21" i="11"/>
  <c r="N21" i="11" s="1"/>
  <c r="T21" i="11" s="1"/>
  <c r="M46" i="8"/>
  <c r="M46" i="5"/>
  <c r="N46" i="5" s="1"/>
  <c r="T46" i="5" s="1"/>
  <c r="Y22" i="14"/>
  <c r="Z22" i="14" s="1"/>
  <c r="X21" i="14"/>
  <c r="S46" i="14"/>
  <c r="W46" i="14" s="1"/>
  <c r="M72" i="14"/>
  <c r="N72" i="14" s="1"/>
  <c r="T72" i="14" s="1"/>
  <c r="S72" i="14"/>
  <c r="W72" i="14" s="1"/>
  <c r="X72" i="14" s="1"/>
  <c r="M47" i="14"/>
  <c r="N47" i="14" s="1"/>
  <c r="T47" i="14" s="1"/>
  <c r="S47" i="14"/>
  <c r="W47" i="14" s="1"/>
  <c r="X47" i="14" s="1"/>
  <c r="S71" i="14"/>
  <c r="W71" i="14" s="1"/>
  <c r="M21" i="14"/>
  <c r="N71" i="13"/>
  <c r="T71" i="13" s="1"/>
  <c r="M70" i="13"/>
  <c r="X70" i="13"/>
  <c r="Y71" i="13"/>
  <c r="Y22" i="13"/>
  <c r="Z22" i="13" s="1"/>
  <c r="X21" i="13"/>
  <c r="Y47" i="13"/>
  <c r="Z47" i="13" s="1"/>
  <c r="X46" i="13"/>
  <c r="N46" i="13"/>
  <c r="T46" i="13" s="1"/>
  <c r="M45" i="13"/>
  <c r="M21" i="13"/>
  <c r="Y46" i="12"/>
  <c r="X45" i="12"/>
  <c r="N46" i="12"/>
  <c r="T46" i="12" s="1"/>
  <c r="M45" i="12"/>
  <c r="X20" i="12"/>
  <c r="Y21" i="12"/>
  <c r="N20" i="12"/>
  <c r="T20" i="12" s="1"/>
  <c r="M19" i="12"/>
  <c r="S70" i="12"/>
  <c r="W70" i="12" s="1"/>
  <c r="Z21" i="12"/>
  <c r="R72" i="12"/>
  <c r="K72" i="12"/>
  <c r="L72" i="12" s="1"/>
  <c r="L71" i="12"/>
  <c r="N46" i="11"/>
  <c r="T46" i="11" s="1"/>
  <c r="S70" i="11"/>
  <c r="W70" i="11" s="1"/>
  <c r="Y22" i="11"/>
  <c r="Z22" i="11" s="1"/>
  <c r="X21" i="11"/>
  <c r="Y47" i="11"/>
  <c r="X46" i="11"/>
  <c r="R72" i="11"/>
  <c r="K72" i="11"/>
  <c r="L72" i="11" s="1"/>
  <c r="L71" i="11"/>
  <c r="Z47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N46" i="9"/>
  <c r="T46" i="9" s="1"/>
  <c r="M45" i="9"/>
  <c r="S21" i="9"/>
  <c r="W21" i="9" s="1"/>
  <c r="M22" i="9"/>
  <c r="N22" i="9" s="1"/>
  <c r="T22" i="9" s="1"/>
  <c r="S22" i="9"/>
  <c r="W22" i="9" s="1"/>
  <c r="X22" i="9" s="1"/>
  <c r="Y46" i="9"/>
  <c r="X45" i="9"/>
  <c r="N46" i="8"/>
  <c r="T46" i="8" s="1"/>
  <c r="M45" i="8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Z45" i="7" s="1"/>
  <c r="M44" i="7"/>
  <c r="S70" i="7"/>
  <c r="W70" i="7" s="1"/>
  <c r="R72" i="6"/>
  <c r="K72" i="6"/>
  <c r="L72" i="6" s="1"/>
  <c r="L71" i="6"/>
  <c r="N46" i="6"/>
  <c r="T46" i="6" s="1"/>
  <c r="M45" i="6"/>
  <c r="Y46" i="6"/>
  <c r="X45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Z22" i="5" s="1"/>
  <c r="X21" i="5"/>
  <c r="R72" i="5"/>
  <c r="K72" i="5"/>
  <c r="L72" i="5" s="1"/>
  <c r="L71" i="5"/>
  <c r="M21" i="5"/>
  <c r="Y47" i="5"/>
  <c r="X46" i="5"/>
  <c r="M45" i="5"/>
  <c r="Z47" i="5"/>
  <c r="S70" i="5"/>
  <c r="W70" i="5" s="1"/>
  <c r="S71" i="16" l="1"/>
  <c r="W71" i="16" s="1"/>
  <c r="M72" i="16"/>
  <c r="N72" i="16" s="1"/>
  <c r="T72" i="16" s="1"/>
  <c r="S72" i="16"/>
  <c r="W72" i="16" s="1"/>
  <c r="X72" i="16" s="1"/>
  <c r="X45" i="16"/>
  <c r="Y46" i="16"/>
  <c r="Z46" i="16" s="1"/>
  <c r="Y21" i="16"/>
  <c r="Z21" i="16" s="1"/>
  <c r="X20" i="16"/>
  <c r="N20" i="16"/>
  <c r="T20" i="16" s="1"/>
  <c r="M19" i="16"/>
  <c r="N45" i="16"/>
  <c r="T45" i="16" s="1"/>
  <c r="M44" i="16"/>
  <c r="N46" i="15"/>
  <c r="T46" i="15" s="1"/>
  <c r="M45" i="15"/>
  <c r="Y22" i="15"/>
  <c r="Z22" i="15" s="1"/>
  <c r="X21" i="15"/>
  <c r="S71" i="15"/>
  <c r="W71" i="15" s="1"/>
  <c r="M21" i="15"/>
  <c r="S72" i="15"/>
  <c r="W72" i="15" s="1"/>
  <c r="X72" i="15" s="1"/>
  <c r="M72" i="15"/>
  <c r="N72" i="15" s="1"/>
  <c r="T72" i="15" s="1"/>
  <c r="Y47" i="15"/>
  <c r="Z47" i="15" s="1"/>
  <c r="X46" i="15"/>
  <c r="M71" i="14"/>
  <c r="N71" i="14" s="1"/>
  <c r="T71" i="14" s="1"/>
  <c r="M20" i="11"/>
  <c r="S72" i="9"/>
  <c r="W72" i="9" s="1"/>
  <c r="X72" i="9" s="1"/>
  <c r="M72" i="9"/>
  <c r="N72" i="9" s="1"/>
  <c r="T72" i="9" s="1"/>
  <c r="Z46" i="12"/>
  <c r="M46" i="10"/>
  <c r="N46" i="10" s="1"/>
  <c r="T46" i="10" s="1"/>
  <c r="M21" i="8"/>
  <c r="M20" i="8" s="1"/>
  <c r="Y21" i="14"/>
  <c r="X20" i="14"/>
  <c r="N21" i="14"/>
  <c r="T21" i="14" s="1"/>
  <c r="M20" i="14"/>
  <c r="M46" i="14"/>
  <c r="Y72" i="14"/>
  <c r="Z72" i="14" s="1"/>
  <c r="X71" i="14"/>
  <c r="X46" i="14"/>
  <c r="Y47" i="14"/>
  <c r="Z47" i="14" s="1"/>
  <c r="N45" i="13"/>
  <c r="T45" i="13" s="1"/>
  <c r="M44" i="13"/>
  <c r="X69" i="13"/>
  <c r="Y70" i="13"/>
  <c r="Y46" i="13"/>
  <c r="Z46" i="13" s="1"/>
  <c r="X45" i="13"/>
  <c r="N70" i="13"/>
  <c r="T70" i="13" s="1"/>
  <c r="M69" i="13"/>
  <c r="Y21" i="13"/>
  <c r="X20" i="13"/>
  <c r="N21" i="13"/>
  <c r="T21" i="13" s="1"/>
  <c r="M20" i="13"/>
  <c r="Z71" i="13"/>
  <c r="S71" i="12"/>
  <c r="W71" i="12" s="1"/>
  <c r="N19" i="12"/>
  <c r="T19" i="12" s="1"/>
  <c r="M18" i="12"/>
  <c r="N45" i="12"/>
  <c r="T45" i="12" s="1"/>
  <c r="M44" i="12"/>
  <c r="Y45" i="12"/>
  <c r="X44" i="12"/>
  <c r="M72" i="12"/>
  <c r="N72" i="12" s="1"/>
  <c r="T72" i="12" s="1"/>
  <c r="S72" i="12"/>
  <c r="W72" i="12" s="1"/>
  <c r="X72" i="12" s="1"/>
  <c r="X19" i="12"/>
  <c r="Y20" i="12"/>
  <c r="Z20" i="12" s="1"/>
  <c r="N20" i="11"/>
  <c r="T20" i="11" s="1"/>
  <c r="M19" i="11"/>
  <c r="Y46" i="11"/>
  <c r="Z46" i="11" s="1"/>
  <c r="X45" i="11"/>
  <c r="S71" i="11"/>
  <c r="W71" i="11" s="1"/>
  <c r="Y21" i="11"/>
  <c r="Z21" i="11" s="1"/>
  <c r="X20" i="11"/>
  <c r="N45" i="11"/>
  <c r="T45" i="11" s="1"/>
  <c r="M44" i="11"/>
  <c r="M72" i="11"/>
  <c r="N72" i="11" s="1"/>
  <c r="T72" i="11" s="1"/>
  <c r="S72" i="11"/>
  <c r="W72" i="11" s="1"/>
  <c r="X72" i="11" s="1"/>
  <c r="Y22" i="10"/>
  <c r="X21" i="10"/>
  <c r="Z22" i="10"/>
  <c r="M21" i="10"/>
  <c r="N71" i="10"/>
  <c r="T71" i="10" s="1"/>
  <c r="M70" i="10"/>
  <c r="Y47" i="10"/>
  <c r="Z47" i="10" s="1"/>
  <c r="X46" i="10"/>
  <c r="M45" i="10"/>
  <c r="X70" i="10"/>
  <c r="Y71" i="10"/>
  <c r="Y45" i="9"/>
  <c r="X44" i="9"/>
  <c r="N45" i="9"/>
  <c r="T45" i="9" s="1"/>
  <c r="Z45" i="9" s="1"/>
  <c r="M44" i="9"/>
  <c r="M21" i="9"/>
  <c r="Z46" i="9"/>
  <c r="Y22" i="9"/>
  <c r="Z22" i="9" s="1"/>
  <c r="X21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N21" i="8"/>
  <c r="T21" i="8" s="1"/>
  <c r="Y22" i="8"/>
  <c r="Z22" i="8" s="1"/>
  <c r="X21" i="8"/>
  <c r="N45" i="8"/>
  <c r="T45" i="8" s="1"/>
  <c r="M44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Z46" i="6"/>
  <c r="Y45" i="6"/>
  <c r="X44" i="6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N45" i="6"/>
  <c r="T45" i="6" s="1"/>
  <c r="Z45" i="6" s="1"/>
  <c r="M44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Z21" i="5" s="1"/>
  <c r="M20" i="5"/>
  <c r="X20" i="5"/>
  <c r="Y21" i="5"/>
  <c r="X45" i="5"/>
  <c r="Y46" i="5"/>
  <c r="Z46" i="5" s="1"/>
  <c r="S71" i="5"/>
  <c r="W71" i="5" s="1"/>
  <c r="Y72" i="16" l="1"/>
  <c r="Z72" i="16" s="1"/>
  <c r="X71" i="16"/>
  <c r="M71" i="16"/>
  <c r="M71" i="15"/>
  <c r="N19" i="16"/>
  <c r="T19" i="16" s="1"/>
  <c r="M18" i="16"/>
  <c r="Y20" i="16"/>
  <c r="Z20" i="16" s="1"/>
  <c r="X19" i="16"/>
  <c r="N44" i="16"/>
  <c r="T44" i="16" s="1"/>
  <c r="M43" i="16"/>
  <c r="Y45" i="16"/>
  <c r="Z45" i="16" s="1"/>
  <c r="X44" i="16"/>
  <c r="N71" i="15"/>
  <c r="T71" i="15" s="1"/>
  <c r="M70" i="15"/>
  <c r="Y21" i="15"/>
  <c r="X20" i="15"/>
  <c r="Y46" i="15"/>
  <c r="Z46" i="15" s="1"/>
  <c r="X45" i="15"/>
  <c r="N45" i="15"/>
  <c r="T45" i="15" s="1"/>
  <c r="M44" i="15"/>
  <c r="X71" i="15"/>
  <c r="Y72" i="15"/>
  <c r="Z72" i="15" s="1"/>
  <c r="N21" i="15"/>
  <c r="T21" i="15" s="1"/>
  <c r="M20" i="15"/>
  <c r="Z21" i="14"/>
  <c r="M70" i="14"/>
  <c r="M69" i="14" s="1"/>
  <c r="Z21" i="13"/>
  <c r="M71" i="9"/>
  <c r="X71" i="9"/>
  <c r="Y72" i="9"/>
  <c r="Z72" i="9" s="1"/>
  <c r="M71" i="5"/>
  <c r="Y46" i="14"/>
  <c r="X45" i="14"/>
  <c r="N46" i="14"/>
  <c r="T46" i="14" s="1"/>
  <c r="M45" i="14"/>
  <c r="N20" i="14"/>
  <c r="T20" i="14" s="1"/>
  <c r="M19" i="14"/>
  <c r="Y20" i="14"/>
  <c r="X19" i="14"/>
  <c r="X70" i="14"/>
  <c r="Y71" i="14"/>
  <c r="Z71" i="14" s="1"/>
  <c r="Z70" i="13"/>
  <c r="X68" i="13"/>
  <c r="Y69" i="13"/>
  <c r="N44" i="13"/>
  <c r="T44" i="13" s="1"/>
  <c r="M43" i="13"/>
  <c r="N69" i="13"/>
  <c r="T69" i="13" s="1"/>
  <c r="M68" i="13"/>
  <c r="Y20" i="13"/>
  <c r="X19" i="13"/>
  <c r="Y45" i="13"/>
  <c r="Z45" i="13" s="1"/>
  <c r="X44" i="13"/>
  <c r="N20" i="13"/>
  <c r="T20" i="13" s="1"/>
  <c r="Z20" i="13" s="1"/>
  <c r="M19" i="13"/>
  <c r="Y72" i="12"/>
  <c r="X71" i="12"/>
  <c r="N44" i="12"/>
  <c r="T44" i="12" s="1"/>
  <c r="M43" i="12"/>
  <c r="Y19" i="12"/>
  <c r="Z19" i="12" s="1"/>
  <c r="X18" i="12"/>
  <c r="N18" i="12"/>
  <c r="T18" i="12" s="1"/>
  <c r="M17" i="12"/>
  <c r="Z72" i="12"/>
  <c r="X43" i="12"/>
  <c r="Y44" i="12"/>
  <c r="Z45" i="12"/>
  <c r="M71" i="12"/>
  <c r="Y45" i="11"/>
  <c r="Z45" i="11" s="1"/>
  <c r="X44" i="11"/>
  <c r="N44" i="11"/>
  <c r="T44" i="11" s="1"/>
  <c r="M43" i="11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Z46" i="10" s="1"/>
  <c r="Y21" i="10"/>
  <c r="X20" i="10"/>
  <c r="N21" i="10"/>
  <c r="T21" i="10" s="1"/>
  <c r="Z21" i="10" s="1"/>
  <c r="M20" i="10"/>
  <c r="X69" i="10"/>
  <c r="Y70" i="10"/>
  <c r="N45" i="10"/>
  <c r="T45" i="10" s="1"/>
  <c r="M44" i="10"/>
  <c r="N70" i="10"/>
  <c r="T70" i="10" s="1"/>
  <c r="M69" i="10"/>
  <c r="Z71" i="10"/>
  <c r="Y21" i="9"/>
  <c r="X20" i="9"/>
  <c r="N21" i="9"/>
  <c r="T21" i="9" s="1"/>
  <c r="M20" i="9"/>
  <c r="N44" i="9"/>
  <c r="T44" i="9" s="1"/>
  <c r="M43" i="9"/>
  <c r="Y44" i="9"/>
  <c r="X43" i="9"/>
  <c r="Y45" i="8"/>
  <c r="Z45" i="8" s="1"/>
  <c r="X44" i="8"/>
  <c r="M71" i="8"/>
  <c r="N20" i="8"/>
  <c r="T20" i="8" s="1"/>
  <c r="M19" i="8"/>
  <c r="N44" i="8"/>
  <c r="T44" i="8" s="1"/>
  <c r="M43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43" i="6"/>
  <c r="Y44" i="6"/>
  <c r="X20" i="6"/>
  <c r="Y21" i="6"/>
  <c r="N44" i="6"/>
  <c r="T44" i="6" s="1"/>
  <c r="M43" i="6"/>
  <c r="N21" i="6"/>
  <c r="T21" i="6" s="1"/>
  <c r="Z21" i="6" s="1"/>
  <c r="M20" i="6"/>
  <c r="M71" i="6"/>
  <c r="X19" i="5"/>
  <c r="Y20" i="5"/>
  <c r="N44" i="5"/>
  <c r="T44" i="5" s="1"/>
  <c r="M43" i="5"/>
  <c r="N71" i="5"/>
  <c r="T71" i="5" s="1"/>
  <c r="M70" i="5"/>
  <c r="X44" i="5"/>
  <c r="Y45" i="5"/>
  <c r="Z45" i="5" s="1"/>
  <c r="N20" i="5"/>
  <c r="T20" i="5" s="1"/>
  <c r="Z20" i="5" s="1"/>
  <c r="M19" i="5"/>
  <c r="Y72" i="5"/>
  <c r="Z72" i="5" s="1"/>
  <c r="X71" i="5"/>
  <c r="N71" i="16" l="1"/>
  <c r="T71" i="16" s="1"/>
  <c r="M70" i="16"/>
  <c r="X70" i="16"/>
  <c r="Y71" i="16"/>
  <c r="Z21" i="15"/>
  <c r="N18" i="16"/>
  <c r="T18" i="16" s="1"/>
  <c r="M17" i="16"/>
  <c r="N43" i="16"/>
  <c r="T43" i="16" s="1"/>
  <c r="M42" i="16"/>
  <c r="X18" i="16"/>
  <c r="Y19" i="16"/>
  <c r="Z19" i="16" s="1"/>
  <c r="Y44" i="16"/>
  <c r="Z44" i="16" s="1"/>
  <c r="X43" i="16"/>
  <c r="Y45" i="15"/>
  <c r="X44" i="15"/>
  <c r="Y20" i="15"/>
  <c r="X19" i="15"/>
  <c r="N44" i="15"/>
  <c r="T44" i="15" s="1"/>
  <c r="M43" i="15"/>
  <c r="N70" i="15"/>
  <c r="T70" i="15" s="1"/>
  <c r="M69" i="15"/>
  <c r="N20" i="15"/>
  <c r="T20" i="15" s="1"/>
  <c r="M19" i="15"/>
  <c r="X70" i="15"/>
  <c r="Y71" i="15"/>
  <c r="Z45" i="15"/>
  <c r="Z71" i="15"/>
  <c r="Z46" i="14"/>
  <c r="N70" i="14"/>
  <c r="T70" i="14" s="1"/>
  <c r="Z20" i="14"/>
  <c r="X70" i="9"/>
  <c r="Y71" i="9"/>
  <c r="N71" i="9"/>
  <c r="T71" i="9" s="1"/>
  <c r="M70" i="9"/>
  <c r="Z44" i="6"/>
  <c r="N45" i="14"/>
  <c r="T45" i="14" s="1"/>
  <c r="M44" i="14"/>
  <c r="N19" i="14"/>
  <c r="T19" i="14" s="1"/>
  <c r="M18" i="14"/>
  <c r="Y45" i="14"/>
  <c r="X44" i="14"/>
  <c r="X69" i="14"/>
  <c r="Y70" i="14"/>
  <c r="N69" i="14"/>
  <c r="T69" i="14" s="1"/>
  <c r="M68" i="14"/>
  <c r="Y19" i="14"/>
  <c r="X18" i="14"/>
  <c r="Y44" i="13"/>
  <c r="Z44" i="13" s="1"/>
  <c r="X43" i="13"/>
  <c r="N68" i="13"/>
  <c r="T68" i="13" s="1"/>
  <c r="M67" i="13"/>
  <c r="Z69" i="13"/>
  <c r="X67" i="13"/>
  <c r="Y68" i="13"/>
  <c r="N19" i="13"/>
  <c r="T19" i="13" s="1"/>
  <c r="M18" i="13"/>
  <c r="Y19" i="13"/>
  <c r="X18" i="13"/>
  <c r="N43" i="13"/>
  <c r="T43" i="13" s="1"/>
  <c r="M42" i="13"/>
  <c r="Z44" i="12"/>
  <c r="X42" i="12"/>
  <c r="Y43" i="12"/>
  <c r="Y18" i="12"/>
  <c r="Z18" i="12" s="1"/>
  <c r="X17" i="12"/>
  <c r="X70" i="12"/>
  <c r="Y71" i="12"/>
  <c r="N71" i="12"/>
  <c r="T71" i="12" s="1"/>
  <c r="M70" i="12"/>
  <c r="N17" i="12"/>
  <c r="T17" i="12" s="1"/>
  <c r="M16" i="12"/>
  <c r="N43" i="12"/>
  <c r="T43" i="12" s="1"/>
  <c r="M42" i="12"/>
  <c r="Z19" i="11"/>
  <c r="X70" i="11"/>
  <c r="Y71" i="11"/>
  <c r="N71" i="11"/>
  <c r="T71" i="11" s="1"/>
  <c r="M70" i="11"/>
  <c r="Y44" i="11"/>
  <c r="Z44" i="11" s="1"/>
  <c r="X43" i="11"/>
  <c r="Y19" i="11"/>
  <c r="X18" i="11"/>
  <c r="N18" i="11"/>
  <c r="T18" i="11" s="1"/>
  <c r="M17" i="11"/>
  <c r="N43" i="11"/>
  <c r="T43" i="11" s="1"/>
  <c r="M42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M19" i="10"/>
  <c r="X44" i="10"/>
  <c r="Y45" i="10"/>
  <c r="Z45" i="10" s="1"/>
  <c r="Z44" i="9"/>
  <c r="Z21" i="9"/>
  <c r="Y43" i="9"/>
  <c r="X42" i="9"/>
  <c r="Y20" i="9"/>
  <c r="X19" i="9"/>
  <c r="N43" i="9"/>
  <c r="T43" i="9" s="1"/>
  <c r="Z43" i="9" s="1"/>
  <c r="M42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/>
  <c r="N19" i="8"/>
  <c r="T19" i="8" s="1"/>
  <c r="M18" i="8"/>
  <c r="Z43" i="7"/>
  <c r="Y20" i="7"/>
  <c r="X19" i="7"/>
  <c r="N20" i="7"/>
  <c r="T20" i="7" s="1"/>
  <c r="M19" i="7"/>
  <c r="X70" i="7"/>
  <c r="Y71" i="7"/>
  <c r="Y42" i="7"/>
  <c r="X41" i="7"/>
  <c r="N71" i="7"/>
  <c r="T71" i="7" s="1"/>
  <c r="M70" i="7"/>
  <c r="N42" i="7"/>
  <c r="T42" i="7" s="1"/>
  <c r="M41" i="7"/>
  <c r="Z21" i="7"/>
  <c r="N71" i="6"/>
  <c r="T71" i="6" s="1"/>
  <c r="M70" i="6"/>
  <c r="N20" i="6"/>
  <c r="T20" i="6" s="1"/>
  <c r="M19" i="6"/>
  <c r="X42" i="6"/>
  <c r="Y43" i="6"/>
  <c r="X19" i="6"/>
  <c r="Y20" i="6"/>
  <c r="X70" i="6"/>
  <c r="Y71" i="6"/>
  <c r="N43" i="6"/>
  <c r="T43" i="6" s="1"/>
  <c r="M42" i="6"/>
  <c r="Y44" i="5"/>
  <c r="X43" i="5"/>
  <c r="N43" i="5"/>
  <c r="T43" i="5" s="1"/>
  <c r="M42" i="5"/>
  <c r="X70" i="5"/>
  <c r="Y71" i="5"/>
  <c r="Z71" i="5" s="1"/>
  <c r="N19" i="5"/>
  <c r="T19" i="5" s="1"/>
  <c r="Z19" i="5" s="1"/>
  <c r="M18" i="5"/>
  <c r="Z44" i="5"/>
  <c r="N70" i="5"/>
  <c r="T70" i="5" s="1"/>
  <c r="M69" i="5"/>
  <c r="Y19" i="5"/>
  <c r="X18" i="5"/>
  <c r="X69" i="16" l="1"/>
  <c r="Y70" i="16"/>
  <c r="M69" i="16"/>
  <c r="N70" i="16"/>
  <c r="T70" i="16" s="1"/>
  <c r="Z70" i="16" s="1"/>
  <c r="Z71" i="16"/>
  <c r="Y18" i="16"/>
  <c r="Z18" i="16" s="1"/>
  <c r="X17" i="16"/>
  <c r="N42" i="16"/>
  <c r="T42" i="16" s="1"/>
  <c r="M41" i="16"/>
  <c r="N17" i="16"/>
  <c r="T17" i="16" s="1"/>
  <c r="M16" i="16"/>
  <c r="Z43" i="16"/>
  <c r="X42" i="16"/>
  <c r="Y43" i="16"/>
  <c r="N69" i="15"/>
  <c r="T69" i="15" s="1"/>
  <c r="M68" i="15"/>
  <c r="N43" i="15"/>
  <c r="T43" i="15" s="1"/>
  <c r="M42" i="15"/>
  <c r="X69" i="15"/>
  <c r="Y70" i="15"/>
  <c r="Z70" i="15" s="1"/>
  <c r="N19" i="15"/>
  <c r="T19" i="15" s="1"/>
  <c r="Z19" i="15" s="1"/>
  <c r="M18" i="15"/>
  <c r="Y44" i="15"/>
  <c r="Z44" i="15" s="1"/>
  <c r="X43" i="15"/>
  <c r="Y19" i="15"/>
  <c r="X18" i="15"/>
  <c r="Z20" i="15"/>
  <c r="Z70" i="14"/>
  <c r="Z20" i="10"/>
  <c r="N70" i="9"/>
  <c r="T70" i="9" s="1"/>
  <c r="M69" i="9"/>
  <c r="Z71" i="9"/>
  <c r="Y70" i="9"/>
  <c r="Z70" i="9" s="1"/>
  <c r="X69" i="9"/>
  <c r="Z20" i="6"/>
  <c r="Z71" i="8"/>
  <c r="Z42" i="7"/>
  <c r="Z20" i="7"/>
  <c r="Z43" i="6"/>
  <c r="X68" i="14"/>
  <c r="Y69" i="14"/>
  <c r="Z69" i="14" s="1"/>
  <c r="Z19" i="14"/>
  <c r="N68" i="14"/>
  <c r="T68" i="14" s="1"/>
  <c r="M67" i="14"/>
  <c r="Y44" i="14"/>
  <c r="X43" i="14"/>
  <c r="N44" i="14"/>
  <c r="T44" i="14" s="1"/>
  <c r="M43" i="14"/>
  <c r="Z45" i="14"/>
  <c r="Y18" i="14"/>
  <c r="X17" i="14"/>
  <c r="N18" i="14"/>
  <c r="T18" i="14" s="1"/>
  <c r="M17" i="14"/>
  <c r="Y18" i="13"/>
  <c r="X17" i="13"/>
  <c r="Z68" i="13"/>
  <c r="X66" i="13"/>
  <c r="Y67" i="13"/>
  <c r="Y43" i="13"/>
  <c r="Z43" i="13" s="1"/>
  <c r="X42" i="13"/>
  <c r="N18" i="13"/>
  <c r="T18" i="13" s="1"/>
  <c r="Z18" i="13" s="1"/>
  <c r="M17" i="13"/>
  <c r="N42" i="13"/>
  <c r="T42" i="13" s="1"/>
  <c r="M41" i="13"/>
  <c r="Z19" i="13"/>
  <c r="N67" i="13"/>
  <c r="T67" i="13" s="1"/>
  <c r="M66" i="13"/>
  <c r="X41" i="12"/>
  <c r="Y42" i="12"/>
  <c r="N16" i="12"/>
  <c r="T16" i="12" s="1"/>
  <c r="M15" i="12"/>
  <c r="Y17" i="12"/>
  <c r="Z17" i="12" s="1"/>
  <c r="X16" i="12"/>
  <c r="X69" i="12"/>
  <c r="Y70" i="12"/>
  <c r="N42" i="12"/>
  <c r="T42" i="12" s="1"/>
  <c r="M41" i="12"/>
  <c r="N70" i="12"/>
  <c r="T70" i="12" s="1"/>
  <c r="M69" i="12"/>
  <c r="Z43" i="12"/>
  <c r="Z71" i="12"/>
  <c r="N42" i="11"/>
  <c r="T42" i="11" s="1"/>
  <c r="M41" i="11"/>
  <c r="N17" i="11"/>
  <c r="T17" i="11" s="1"/>
  <c r="M16" i="11"/>
  <c r="Y43" i="11"/>
  <c r="X42" i="11"/>
  <c r="X69" i="11"/>
  <c r="Y70" i="11"/>
  <c r="N70" i="11"/>
  <c r="T70" i="11" s="1"/>
  <c r="M69" i="11"/>
  <c r="Y18" i="11"/>
  <c r="Z18" i="11" s="1"/>
  <c r="X17" i="11"/>
  <c r="Z43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N19" i="9"/>
  <c r="T19" i="9" s="1"/>
  <c r="M18" i="9"/>
  <c r="Y42" i="9"/>
  <c r="X41" i="9"/>
  <c r="Z20" i="9"/>
  <c r="N42" i="9"/>
  <c r="T42" i="9" s="1"/>
  <c r="Z42" i="9" s="1"/>
  <c r="M41" i="9"/>
  <c r="Y19" i="9"/>
  <c r="X18" i="9"/>
  <c r="N18" i="8"/>
  <c r="T18" i="8" s="1"/>
  <c r="M17" i="8"/>
  <c r="X42" i="8"/>
  <c r="Y43" i="8"/>
  <c r="Z43" i="8" s="1"/>
  <c r="X69" i="8"/>
  <c r="Y70" i="8"/>
  <c r="Y19" i="8"/>
  <c r="X18" i="8"/>
  <c r="Z19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42" i="6"/>
  <c r="T42" i="6" s="1"/>
  <c r="M41" i="6"/>
  <c r="N19" i="6"/>
  <c r="T19" i="6" s="1"/>
  <c r="M18" i="6"/>
  <c r="Y19" i="6"/>
  <c r="X18" i="6"/>
  <c r="N70" i="6"/>
  <c r="T70" i="6" s="1"/>
  <c r="M69" i="6"/>
  <c r="X69" i="6"/>
  <c r="Y70" i="6"/>
  <c r="X41" i="6"/>
  <c r="Y42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M68" i="16" l="1"/>
  <c r="N69" i="16"/>
  <c r="T69" i="16" s="1"/>
  <c r="X68" i="16"/>
  <c r="Y69" i="16"/>
  <c r="Y17" i="16"/>
  <c r="Z17" i="16" s="1"/>
  <c r="X16" i="16"/>
  <c r="N16" i="16"/>
  <c r="T16" i="16" s="1"/>
  <c r="M15" i="16"/>
  <c r="N41" i="16"/>
  <c r="T41" i="16" s="1"/>
  <c r="M40" i="16"/>
  <c r="Y42" i="16"/>
  <c r="Z42" i="16" s="1"/>
  <c r="X41" i="16"/>
  <c r="Y18" i="15"/>
  <c r="X17" i="15"/>
  <c r="Y69" i="15"/>
  <c r="Z69" i="15" s="1"/>
  <c r="X68" i="15"/>
  <c r="N42" i="15"/>
  <c r="T42" i="15" s="1"/>
  <c r="M41" i="15"/>
  <c r="Y43" i="15"/>
  <c r="Z43" i="15" s="1"/>
  <c r="X42" i="15"/>
  <c r="N68" i="15"/>
  <c r="T68" i="15" s="1"/>
  <c r="M67" i="15"/>
  <c r="N18" i="15"/>
  <c r="T18" i="15" s="1"/>
  <c r="Z18" i="15" s="1"/>
  <c r="M17" i="15"/>
  <c r="Z44" i="14"/>
  <c r="N69" i="9"/>
  <c r="T69" i="9" s="1"/>
  <c r="M68" i="9"/>
  <c r="Y69" i="9"/>
  <c r="Z69" i="9" s="1"/>
  <c r="X68" i="9"/>
  <c r="Z19" i="6"/>
  <c r="Z67" i="13"/>
  <c r="Z42" i="12"/>
  <c r="Z70" i="12"/>
  <c r="Z68" i="10"/>
  <c r="Z41" i="7"/>
  <c r="Z70" i="6"/>
  <c r="Z18" i="5"/>
  <c r="N17" i="14"/>
  <c r="T17" i="14" s="1"/>
  <c r="M16" i="14"/>
  <c r="Y43" i="14"/>
  <c r="X42" i="14"/>
  <c r="Z18" i="14"/>
  <c r="Y17" i="14"/>
  <c r="X16" i="14"/>
  <c r="N43" i="14"/>
  <c r="T43" i="14" s="1"/>
  <c r="M42" i="14"/>
  <c r="N67" i="14"/>
  <c r="T67" i="14" s="1"/>
  <c r="M66" i="14"/>
  <c r="Y68" i="14"/>
  <c r="Z68" i="14" s="1"/>
  <c r="X67" i="14"/>
  <c r="N66" i="13"/>
  <c r="T66" i="13" s="1"/>
  <c r="M65" i="13"/>
  <c r="Y42" i="13"/>
  <c r="Z42" i="13" s="1"/>
  <c r="X41" i="13"/>
  <c r="Y17" i="13"/>
  <c r="X16" i="13"/>
  <c r="X65" i="13"/>
  <c r="Y66" i="13"/>
  <c r="N41" i="13"/>
  <c r="T41" i="13" s="1"/>
  <c r="M40" i="13"/>
  <c r="N17" i="13"/>
  <c r="T17" i="13" s="1"/>
  <c r="M16" i="13"/>
  <c r="X68" i="12"/>
  <c r="Y69" i="12"/>
  <c r="N15" i="12"/>
  <c r="T15" i="12" s="1"/>
  <c r="M14" i="12"/>
  <c r="N41" i="12"/>
  <c r="T41" i="12" s="1"/>
  <c r="M40" i="12"/>
  <c r="Y16" i="12"/>
  <c r="Z16" i="12" s="1"/>
  <c r="X15" i="12"/>
  <c r="N69" i="12"/>
  <c r="T69" i="12" s="1"/>
  <c r="M68" i="12"/>
  <c r="X40" i="12"/>
  <c r="Y41" i="12"/>
  <c r="X68" i="11"/>
  <c r="Y69" i="11"/>
  <c r="N16" i="11"/>
  <c r="T16" i="11" s="1"/>
  <c r="M15" i="11"/>
  <c r="N69" i="11"/>
  <c r="T69" i="11" s="1"/>
  <c r="M68" i="11"/>
  <c r="Z70" i="11"/>
  <c r="Y42" i="11"/>
  <c r="X41" i="11"/>
  <c r="N41" i="11"/>
  <c r="T41" i="11" s="1"/>
  <c r="M40" i="11"/>
  <c r="Y17" i="11"/>
  <c r="Z17" i="11" s="1"/>
  <c r="X16" i="11"/>
  <c r="Z42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41" i="9"/>
  <c r="T41" i="9" s="1"/>
  <c r="M40" i="9"/>
  <c r="Y41" i="9"/>
  <c r="X40" i="9"/>
  <c r="N18" i="9"/>
  <c r="T18" i="9" s="1"/>
  <c r="M17" i="9"/>
  <c r="Z19" i="9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X40" i="6"/>
  <c r="Y41" i="6"/>
  <c r="Y18" i="6"/>
  <c r="X17" i="6"/>
  <c r="N41" i="6"/>
  <c r="T41" i="6" s="1"/>
  <c r="M40" i="6"/>
  <c r="X68" i="6"/>
  <c r="Y69" i="6"/>
  <c r="Z42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Z17" i="5" s="1"/>
  <c r="M16" i="5"/>
  <c r="X67" i="16" l="1"/>
  <c r="Y68" i="16"/>
  <c r="Z69" i="16"/>
  <c r="N68" i="16"/>
  <c r="T68" i="16" s="1"/>
  <c r="Z68" i="16" s="1"/>
  <c r="M67" i="16"/>
  <c r="N40" i="16"/>
  <c r="T40" i="16" s="1"/>
  <c r="M39" i="16"/>
  <c r="X15" i="16"/>
  <c r="Y16" i="16"/>
  <c r="Z16" i="16" s="1"/>
  <c r="Y41" i="16"/>
  <c r="X40" i="16"/>
  <c r="Z41" i="16"/>
  <c r="N15" i="16"/>
  <c r="T15" i="16" s="1"/>
  <c r="M14" i="16"/>
  <c r="N17" i="15"/>
  <c r="T17" i="15" s="1"/>
  <c r="M16" i="15"/>
  <c r="N41" i="15"/>
  <c r="T41" i="15" s="1"/>
  <c r="M40" i="15"/>
  <c r="X67" i="15"/>
  <c r="Y68" i="15"/>
  <c r="Z68" i="15" s="1"/>
  <c r="N67" i="15"/>
  <c r="T67" i="15" s="1"/>
  <c r="M66" i="15"/>
  <c r="Y17" i="15"/>
  <c r="X16" i="15"/>
  <c r="Y42" i="15"/>
  <c r="Z42" i="15" s="1"/>
  <c r="X41" i="15"/>
  <c r="Z43" i="14"/>
  <c r="X67" i="9"/>
  <c r="Y68" i="9"/>
  <c r="N68" i="9"/>
  <c r="T68" i="9" s="1"/>
  <c r="Z68" i="9" s="1"/>
  <c r="M67" i="9"/>
  <c r="Z17" i="13"/>
  <c r="Z69" i="12"/>
  <c r="Z41" i="9"/>
  <c r="Z18" i="9"/>
  <c r="N66" i="14"/>
  <c r="T66" i="14" s="1"/>
  <c r="M65" i="14"/>
  <c r="Y16" i="14"/>
  <c r="X15" i="14"/>
  <c r="N16" i="14"/>
  <c r="T16" i="14" s="1"/>
  <c r="M15" i="14"/>
  <c r="X66" i="14"/>
  <c r="Y67" i="14"/>
  <c r="Z67" i="14" s="1"/>
  <c r="N42" i="14"/>
  <c r="T42" i="14" s="1"/>
  <c r="M41" i="14"/>
  <c r="Z17" i="14"/>
  <c r="X41" i="14"/>
  <c r="Y42" i="14"/>
  <c r="X64" i="13"/>
  <c r="Y65" i="13"/>
  <c r="Y41" i="13"/>
  <c r="Z41" i="13" s="1"/>
  <c r="X40" i="13"/>
  <c r="Y16" i="13"/>
  <c r="X15" i="13"/>
  <c r="N40" i="13"/>
  <c r="T40" i="13" s="1"/>
  <c r="M39" i="13"/>
  <c r="N65" i="13"/>
  <c r="T65" i="13" s="1"/>
  <c r="M64" i="13"/>
  <c r="N16" i="13"/>
  <c r="T16" i="13" s="1"/>
  <c r="M15" i="13"/>
  <c r="Z66" i="13"/>
  <c r="X39" i="12"/>
  <c r="Y40" i="12"/>
  <c r="N68" i="12"/>
  <c r="T68" i="12" s="1"/>
  <c r="M67" i="12"/>
  <c r="N40" i="12"/>
  <c r="T40" i="12" s="1"/>
  <c r="M39" i="12"/>
  <c r="N14" i="12"/>
  <c r="T14" i="12" s="1"/>
  <c r="M13" i="12"/>
  <c r="Y15" i="12"/>
  <c r="Z15" i="12" s="1"/>
  <c r="X14" i="12"/>
  <c r="Z41" i="12"/>
  <c r="X67" i="12"/>
  <c r="Y68" i="12"/>
  <c r="N40" i="11"/>
  <c r="T40" i="11" s="1"/>
  <c r="M39" i="11"/>
  <c r="N15" i="11"/>
  <c r="T15" i="11" s="1"/>
  <c r="M14" i="11"/>
  <c r="Y16" i="11"/>
  <c r="Z16" i="11" s="1"/>
  <c r="X15" i="11"/>
  <c r="N68" i="11"/>
  <c r="T68" i="11" s="1"/>
  <c r="Z68" i="11" s="1"/>
  <c r="M67" i="11"/>
  <c r="Y41" i="11"/>
  <c r="Z41" i="11" s="1"/>
  <c r="X40" i="11"/>
  <c r="Z69" i="11"/>
  <c r="X67" i="11"/>
  <c r="Y68" i="11"/>
  <c r="N66" i="10"/>
  <c r="T66" i="10" s="1"/>
  <c r="M65" i="10"/>
  <c r="Y42" i="10"/>
  <c r="Z42" i="10" s="1"/>
  <c r="X41" i="10"/>
  <c r="Z67" i="10"/>
  <c r="Y17" i="10"/>
  <c r="X16" i="10"/>
  <c r="N17" i="10"/>
  <c r="T17" i="10" s="1"/>
  <c r="M16" i="10"/>
  <c r="N41" i="10"/>
  <c r="T41" i="10" s="1"/>
  <c r="M40" i="10"/>
  <c r="Z18" i="10"/>
  <c r="X65" i="10"/>
  <c r="Y66" i="10"/>
  <c r="Y17" i="9"/>
  <c r="X16" i="9"/>
  <c r="Y40" i="9"/>
  <c r="X39" i="9"/>
  <c r="N17" i="9"/>
  <c r="T17" i="9" s="1"/>
  <c r="M16" i="9"/>
  <c r="N40" i="9"/>
  <c r="T40" i="9" s="1"/>
  <c r="M39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Z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40" i="6"/>
  <c r="T40" i="6" s="1"/>
  <c r="M39" i="6"/>
  <c r="N68" i="6"/>
  <c r="T68" i="6" s="1"/>
  <c r="Z68" i="6" s="1"/>
  <c r="M67" i="6"/>
  <c r="Z41" i="6"/>
  <c r="X39" i="6"/>
  <c r="Y40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Y16" i="5"/>
  <c r="X15" i="5"/>
  <c r="Y41" i="5"/>
  <c r="Z41" i="5" s="1"/>
  <c r="X40" i="5"/>
  <c r="N67" i="16" l="1"/>
  <c r="T67" i="16" s="1"/>
  <c r="M66" i="16"/>
  <c r="Y67" i="16"/>
  <c r="X66" i="16"/>
  <c r="N39" i="16"/>
  <c r="T39" i="16" s="1"/>
  <c r="M38" i="16"/>
  <c r="X39" i="16"/>
  <c r="Y40" i="16"/>
  <c r="Z40" i="16" s="1"/>
  <c r="Y15" i="16"/>
  <c r="Z15" i="16" s="1"/>
  <c r="X14" i="16"/>
  <c r="N14" i="16"/>
  <c r="T14" i="16" s="1"/>
  <c r="M13" i="16"/>
  <c r="Y41" i="15"/>
  <c r="X40" i="15"/>
  <c r="X66" i="15"/>
  <c r="Y67" i="15"/>
  <c r="Z67" i="15" s="1"/>
  <c r="Y16" i="15"/>
  <c r="X15" i="15"/>
  <c r="N40" i="15"/>
  <c r="T40" i="15" s="1"/>
  <c r="M39" i="15"/>
  <c r="Z41" i="15"/>
  <c r="N16" i="15"/>
  <c r="T16" i="15" s="1"/>
  <c r="M15" i="15"/>
  <c r="N66" i="15"/>
  <c r="T66" i="15" s="1"/>
  <c r="M65" i="15"/>
  <c r="Z17" i="15"/>
  <c r="Z65" i="13"/>
  <c r="N67" i="9"/>
  <c r="T67" i="9" s="1"/>
  <c r="M66" i="9"/>
  <c r="X66" i="9"/>
  <c r="Y67" i="9"/>
  <c r="Z67" i="9" s="1"/>
  <c r="Z16" i="13"/>
  <c r="Z40" i="12"/>
  <c r="Z66" i="10"/>
  <c r="Z68" i="8"/>
  <c r="Z68" i="7"/>
  <c r="Y66" i="14"/>
  <c r="Z66" i="14" s="1"/>
  <c r="X65" i="14"/>
  <c r="Y15" i="14"/>
  <c r="X14" i="14"/>
  <c r="N41" i="14"/>
  <c r="T41" i="14" s="1"/>
  <c r="M40" i="14"/>
  <c r="N15" i="14"/>
  <c r="T15" i="14" s="1"/>
  <c r="Z15" i="14" s="1"/>
  <c r="M14" i="14"/>
  <c r="Z42" i="14"/>
  <c r="Z16" i="14"/>
  <c r="N65" i="14"/>
  <c r="T65" i="14" s="1"/>
  <c r="M64" i="14"/>
  <c r="Y41" i="14"/>
  <c r="X40" i="14"/>
  <c r="Y40" i="13"/>
  <c r="X39" i="13"/>
  <c r="N64" i="13"/>
  <c r="T64" i="13" s="1"/>
  <c r="M63" i="13"/>
  <c r="Z40" i="13"/>
  <c r="N39" i="13"/>
  <c r="T39" i="13" s="1"/>
  <c r="M38" i="13"/>
  <c r="Y15" i="13"/>
  <c r="X14" i="13"/>
  <c r="N15" i="13"/>
  <c r="T15" i="13" s="1"/>
  <c r="M14" i="13"/>
  <c r="X63" i="13"/>
  <c r="Y64" i="13"/>
  <c r="X66" i="12"/>
  <c r="Y67" i="12"/>
  <c r="X38" i="12"/>
  <c r="Y39" i="12"/>
  <c r="N67" i="12"/>
  <c r="T67" i="12" s="1"/>
  <c r="M66" i="12"/>
  <c r="Y14" i="12"/>
  <c r="Z14" i="12" s="1"/>
  <c r="X13" i="12"/>
  <c r="Z68" i="12"/>
  <c r="N13" i="12"/>
  <c r="T13" i="12" s="1"/>
  <c r="M12" i="12"/>
  <c r="N39" i="12"/>
  <c r="T39" i="12" s="1"/>
  <c r="Z39" i="12" s="1"/>
  <c r="M38" i="12"/>
  <c r="N14" i="11"/>
  <c r="T14" i="11" s="1"/>
  <c r="M13" i="11"/>
  <c r="Y40" i="11"/>
  <c r="Z40" i="11" s="1"/>
  <c r="X39" i="11"/>
  <c r="Y15" i="11"/>
  <c r="Z15" i="11" s="1"/>
  <c r="X14" i="11"/>
  <c r="N67" i="11"/>
  <c r="T67" i="11" s="1"/>
  <c r="M66" i="11"/>
  <c r="X66" i="11"/>
  <c r="Y67" i="11"/>
  <c r="N39" i="11"/>
  <c r="T39" i="11" s="1"/>
  <c r="M38" i="11"/>
  <c r="Z17" i="10"/>
  <c r="Y41" i="10"/>
  <c r="Z41" i="10" s="1"/>
  <c r="X40" i="10"/>
  <c r="X64" i="10"/>
  <c r="Y65" i="10"/>
  <c r="N40" i="10"/>
  <c r="T40" i="10" s="1"/>
  <c r="M39" i="10"/>
  <c r="Y16" i="10"/>
  <c r="X15" i="10"/>
  <c r="N65" i="10"/>
  <c r="T65" i="10" s="1"/>
  <c r="M64" i="10"/>
  <c r="N16" i="10"/>
  <c r="T16" i="10" s="1"/>
  <c r="M15" i="10"/>
  <c r="N39" i="9"/>
  <c r="T39" i="9" s="1"/>
  <c r="M38" i="9"/>
  <c r="Z40" i="9"/>
  <c r="Z17" i="9"/>
  <c r="N16" i="9"/>
  <c r="T16" i="9" s="1"/>
  <c r="M15" i="9"/>
  <c r="Y39" i="9"/>
  <c r="X38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 s="1"/>
  <c r="N67" i="7"/>
  <c r="T67" i="7" s="1"/>
  <c r="M66" i="7"/>
  <c r="X66" i="7"/>
  <c r="Y67" i="7"/>
  <c r="Y16" i="7"/>
  <c r="X15" i="7"/>
  <c r="Y38" i="7"/>
  <c r="X37" i="7"/>
  <c r="N38" i="7"/>
  <c r="T38" i="7" s="1"/>
  <c r="Z38" i="7" s="1"/>
  <c r="M37" i="7"/>
  <c r="N16" i="7"/>
  <c r="T16" i="7" s="1"/>
  <c r="M15" i="7"/>
  <c r="Z39" i="7"/>
  <c r="Z40" i="6"/>
  <c r="N16" i="6"/>
  <c r="T16" i="6" s="1"/>
  <c r="M15" i="6"/>
  <c r="N67" i="6"/>
  <c r="T67" i="6" s="1"/>
  <c r="M66" i="6"/>
  <c r="Z17" i="6"/>
  <c r="Y16" i="6"/>
  <c r="X15" i="6"/>
  <c r="X38" i="6"/>
  <c r="Y39" i="6"/>
  <c r="N39" i="6"/>
  <c r="T39" i="6" s="1"/>
  <c r="M38" i="6"/>
  <c r="X66" i="6"/>
  <c r="Y67" i="6"/>
  <c r="Y15" i="5"/>
  <c r="X14" i="5"/>
  <c r="X66" i="5"/>
  <c r="Y67" i="5"/>
  <c r="Z67" i="5" s="1"/>
  <c r="N15" i="5"/>
  <c r="T15" i="5" s="1"/>
  <c r="Z15" i="5" s="1"/>
  <c r="M14" i="5"/>
  <c r="Y40" i="5"/>
  <c r="Z40" i="5" s="1"/>
  <c r="X39" i="5"/>
  <c r="Z16" i="5"/>
  <c r="N66" i="5"/>
  <c r="T66" i="5" s="1"/>
  <c r="M65" i="5"/>
  <c r="N39" i="5"/>
  <c r="T39" i="5" s="1"/>
  <c r="M38" i="5"/>
  <c r="X65" i="16" l="1"/>
  <c r="Y66" i="16"/>
  <c r="N66" i="16"/>
  <c r="T66" i="16" s="1"/>
  <c r="M65" i="16"/>
  <c r="Z67" i="16"/>
  <c r="N13" i="16"/>
  <c r="T13" i="16" s="1"/>
  <c r="M12" i="16"/>
  <c r="Y14" i="16"/>
  <c r="Z14" i="16" s="1"/>
  <c r="X13" i="16"/>
  <c r="Y39" i="16"/>
  <c r="Z39" i="16" s="1"/>
  <c r="X38" i="16"/>
  <c r="N38" i="16"/>
  <c r="T38" i="16" s="1"/>
  <c r="M37" i="16"/>
  <c r="Y15" i="15"/>
  <c r="X14" i="15"/>
  <c r="N65" i="15"/>
  <c r="T65" i="15" s="1"/>
  <c r="M64" i="15"/>
  <c r="N15" i="15"/>
  <c r="T15" i="15" s="1"/>
  <c r="Z15" i="15" s="1"/>
  <c r="M14" i="15"/>
  <c r="X65" i="15"/>
  <c r="Y66" i="15"/>
  <c r="Z66" i="15" s="1"/>
  <c r="Z16" i="15"/>
  <c r="Y40" i="15"/>
  <c r="Z40" i="15" s="1"/>
  <c r="X39" i="15"/>
  <c r="N39" i="15"/>
  <c r="T39" i="15" s="1"/>
  <c r="M38" i="15"/>
  <c r="X65" i="9"/>
  <c r="Y66" i="9"/>
  <c r="Z66" i="9" s="1"/>
  <c r="N66" i="9"/>
  <c r="T66" i="9" s="1"/>
  <c r="M65" i="9"/>
  <c r="Z16" i="9"/>
  <c r="Z67" i="8"/>
  <c r="Z67" i="12"/>
  <c r="Z65" i="10"/>
  <c r="Z67" i="7"/>
  <c r="Z16" i="6"/>
  <c r="N64" i="14"/>
  <c r="T64" i="14" s="1"/>
  <c r="M63" i="14"/>
  <c r="N14" i="14"/>
  <c r="T14" i="14" s="1"/>
  <c r="M13" i="14"/>
  <c r="Y14" i="14"/>
  <c r="X13" i="14"/>
  <c r="X39" i="14"/>
  <c r="Y40" i="14"/>
  <c r="N40" i="14"/>
  <c r="T40" i="14" s="1"/>
  <c r="M39" i="14"/>
  <c r="X64" i="14"/>
  <c r="Y65" i="14"/>
  <c r="Z65" i="14" s="1"/>
  <c r="Z41" i="14"/>
  <c r="N63" i="13"/>
  <c r="T63" i="13" s="1"/>
  <c r="M62" i="13"/>
  <c r="N14" i="13"/>
  <c r="T14" i="13" s="1"/>
  <c r="M13" i="13"/>
  <c r="N38" i="13"/>
  <c r="T38" i="13" s="1"/>
  <c r="M37" i="13"/>
  <c r="Z64" i="13"/>
  <c r="X62" i="13"/>
  <c r="Y63" i="13"/>
  <c r="Z15" i="13"/>
  <c r="Y39" i="13"/>
  <c r="Z39" i="13" s="1"/>
  <c r="X38" i="13"/>
  <c r="X13" i="13"/>
  <c r="Y14" i="13"/>
  <c r="N12" i="12"/>
  <c r="T12" i="12" s="1"/>
  <c r="M11" i="12"/>
  <c r="Y13" i="12"/>
  <c r="Z13" i="12" s="1"/>
  <c r="X12" i="12"/>
  <c r="X37" i="12"/>
  <c r="Y38" i="12"/>
  <c r="N38" i="12"/>
  <c r="T38" i="12" s="1"/>
  <c r="M37" i="12"/>
  <c r="N66" i="12"/>
  <c r="T66" i="12" s="1"/>
  <c r="M65" i="12"/>
  <c r="X65" i="12"/>
  <c r="Y66" i="12"/>
  <c r="Z67" i="11"/>
  <c r="Y39" i="11"/>
  <c r="Z39" i="11" s="1"/>
  <c r="X38" i="11"/>
  <c r="Y14" i="11"/>
  <c r="Z14" i="11" s="1"/>
  <c r="X13" i="11"/>
  <c r="X65" i="11"/>
  <c r="Y66" i="11"/>
  <c r="N13" i="11"/>
  <c r="T13" i="11" s="1"/>
  <c r="M12" i="11"/>
  <c r="N38" i="11"/>
  <c r="T38" i="11" s="1"/>
  <c r="M37" i="11"/>
  <c r="N66" i="11"/>
  <c r="T66" i="11" s="1"/>
  <c r="M65" i="11"/>
  <c r="N64" i="10"/>
  <c r="T64" i="10" s="1"/>
  <c r="M63" i="10"/>
  <c r="X63" i="10"/>
  <c r="Y64" i="10"/>
  <c r="N39" i="10"/>
  <c r="T39" i="10" s="1"/>
  <c r="M38" i="10"/>
  <c r="Y40" i="10"/>
  <c r="X39" i="10"/>
  <c r="N15" i="10"/>
  <c r="T15" i="10" s="1"/>
  <c r="M14" i="10"/>
  <c r="Z40" i="10"/>
  <c r="Z16" i="10"/>
  <c r="Y15" i="10"/>
  <c r="X14" i="10"/>
  <c r="Y15" i="9"/>
  <c r="X14" i="9"/>
  <c r="N15" i="9"/>
  <c r="T15" i="9" s="1"/>
  <c r="M14" i="9"/>
  <c r="N38" i="9"/>
  <c r="T38" i="9" s="1"/>
  <c r="M37" i="9"/>
  <c r="Y38" i="9"/>
  <c r="X37" i="9"/>
  <c r="Z39" i="9"/>
  <c r="X38" i="8"/>
  <c r="Y39" i="8"/>
  <c r="Z39" i="8" s="1"/>
  <c r="N14" i="8"/>
  <c r="T14" i="8" s="1"/>
  <c r="M13" i="8"/>
  <c r="N38" i="8"/>
  <c r="T38" i="8" s="1"/>
  <c r="M37" i="8"/>
  <c r="Z15" i="8"/>
  <c r="Y15" i="8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38" i="6"/>
  <c r="T38" i="6" s="1"/>
  <c r="M37" i="6"/>
  <c r="Z39" i="6"/>
  <c r="N15" i="6"/>
  <c r="T15" i="6" s="1"/>
  <c r="M14" i="6"/>
  <c r="X65" i="6"/>
  <c r="Y66" i="6"/>
  <c r="X37" i="6"/>
  <c r="Y38" i="6"/>
  <c r="N66" i="6"/>
  <c r="T66" i="6" s="1"/>
  <c r="M65" i="6"/>
  <c r="N14" i="5"/>
  <c r="T14" i="5" s="1"/>
  <c r="M13" i="5"/>
  <c r="N65" i="5"/>
  <c r="T65" i="5" s="1"/>
  <c r="M64" i="5"/>
  <c r="X65" i="5"/>
  <c r="Y66" i="5"/>
  <c r="N38" i="5"/>
  <c r="T38" i="5" s="1"/>
  <c r="M37" i="5"/>
  <c r="Y14" i="5"/>
  <c r="X13" i="5"/>
  <c r="Z66" i="5"/>
  <c r="X38" i="5"/>
  <c r="Y39" i="5"/>
  <c r="Z39" i="5" s="1"/>
  <c r="Z66" i="16" l="1"/>
  <c r="N65" i="16"/>
  <c r="T65" i="16" s="1"/>
  <c r="M64" i="16"/>
  <c r="X64" i="16"/>
  <c r="Y65" i="16"/>
  <c r="N37" i="16"/>
  <c r="T37" i="16" s="1"/>
  <c r="M36" i="16"/>
  <c r="X12" i="16"/>
  <c r="Y13" i="16"/>
  <c r="Z13" i="16" s="1"/>
  <c r="N12" i="16"/>
  <c r="T12" i="16" s="1"/>
  <c r="M11" i="16"/>
  <c r="Y38" i="16"/>
  <c r="Z38" i="16" s="1"/>
  <c r="X37" i="16"/>
  <c r="N14" i="15"/>
  <c r="T14" i="15" s="1"/>
  <c r="M13" i="15"/>
  <c r="N38" i="15"/>
  <c r="T38" i="15" s="1"/>
  <c r="M37" i="15"/>
  <c r="Y39" i="15"/>
  <c r="Z39" i="15" s="1"/>
  <c r="X38" i="15"/>
  <c r="Y14" i="15"/>
  <c r="X13" i="15"/>
  <c r="N64" i="15"/>
  <c r="T64" i="15" s="1"/>
  <c r="M63" i="15"/>
  <c r="Y65" i="15"/>
  <c r="Z65" i="15" s="1"/>
  <c r="X64" i="15"/>
  <c r="Z40" i="14"/>
  <c r="Z14" i="14"/>
  <c r="Z38" i="12"/>
  <c r="N65" i="9"/>
  <c r="T65" i="9" s="1"/>
  <c r="M64" i="9"/>
  <c r="Y65" i="9"/>
  <c r="X64" i="9"/>
  <c r="Z37" i="7"/>
  <c r="Z66" i="12"/>
  <c r="Z15" i="9"/>
  <c r="Z66" i="8"/>
  <c r="Z66" i="7"/>
  <c r="Z66" i="6"/>
  <c r="Z15" i="6"/>
  <c r="Y39" i="14"/>
  <c r="X38" i="14"/>
  <c r="N39" i="14"/>
  <c r="T39" i="14" s="1"/>
  <c r="M38" i="14"/>
  <c r="Y64" i="14"/>
  <c r="Z64" i="14" s="1"/>
  <c r="X63" i="14"/>
  <c r="Y13" i="14"/>
  <c r="X12" i="14"/>
  <c r="N63" i="14"/>
  <c r="T63" i="14" s="1"/>
  <c r="M62" i="14"/>
  <c r="N13" i="14"/>
  <c r="T13" i="14" s="1"/>
  <c r="Z13" i="14" s="1"/>
  <c r="M12" i="14"/>
  <c r="X61" i="13"/>
  <c r="Y62" i="13"/>
  <c r="N13" i="13"/>
  <c r="T13" i="13" s="1"/>
  <c r="M12" i="13"/>
  <c r="Z14" i="13"/>
  <c r="Y13" i="13"/>
  <c r="X12" i="13"/>
  <c r="N37" i="13"/>
  <c r="T37" i="13" s="1"/>
  <c r="M36" i="13"/>
  <c r="N62" i="13"/>
  <c r="T62" i="13" s="1"/>
  <c r="M61" i="13"/>
  <c r="Y38" i="13"/>
  <c r="Z38" i="13" s="1"/>
  <c r="X37" i="13"/>
  <c r="Z63" i="13"/>
  <c r="X64" i="12"/>
  <c r="Y65" i="12"/>
  <c r="Y12" i="12"/>
  <c r="Z12" i="12" s="1"/>
  <c r="X11" i="12"/>
  <c r="N65" i="12"/>
  <c r="T65" i="12" s="1"/>
  <c r="M64" i="12"/>
  <c r="X36" i="12"/>
  <c r="Y37" i="12"/>
  <c r="N11" i="12"/>
  <c r="T11" i="12" s="1"/>
  <c r="M10" i="12"/>
  <c r="N37" i="12"/>
  <c r="T37" i="12" s="1"/>
  <c r="M36" i="12"/>
  <c r="N37" i="11"/>
  <c r="T37" i="11" s="1"/>
  <c r="M36" i="11"/>
  <c r="Y38" i="11"/>
  <c r="Z38" i="11" s="1"/>
  <c r="X37" i="11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37" i="9"/>
  <c r="T37" i="9" s="1"/>
  <c r="M36" i="9"/>
  <c r="Z38" i="9"/>
  <c r="N14" i="9"/>
  <c r="T14" i="9" s="1"/>
  <c r="M13" i="9"/>
  <c r="Y37" i="9"/>
  <c r="X36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M64" i="7"/>
  <c r="N36" i="7"/>
  <c r="T36" i="7" s="1"/>
  <c r="Z36" i="7" s="1"/>
  <c r="M35" i="7"/>
  <c r="N14" i="6"/>
  <c r="T14" i="6" s="1"/>
  <c r="M13" i="6"/>
  <c r="X36" i="6"/>
  <c r="Y37" i="6"/>
  <c r="N65" i="6"/>
  <c r="T65" i="6" s="1"/>
  <c r="M64" i="6"/>
  <c r="Y14" i="6"/>
  <c r="X13" i="6"/>
  <c r="Z38" i="6"/>
  <c r="X64" i="6"/>
  <c r="Y65" i="6"/>
  <c r="N37" i="6"/>
  <c r="T37" i="6" s="1"/>
  <c r="Z37" i="6" s="1"/>
  <c r="M36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X63" i="16" l="1"/>
  <c r="Y64" i="16"/>
  <c r="N64" i="16"/>
  <c r="T64" i="16" s="1"/>
  <c r="Z64" i="16" s="1"/>
  <c r="M63" i="16"/>
  <c r="Z65" i="16"/>
  <c r="N11" i="16"/>
  <c r="T11" i="16" s="1"/>
  <c r="M10" i="16"/>
  <c r="Y12" i="16"/>
  <c r="Z12" i="16" s="1"/>
  <c r="X11" i="16"/>
  <c r="N36" i="16"/>
  <c r="T36" i="16" s="1"/>
  <c r="M35" i="16"/>
  <c r="Z37" i="16"/>
  <c r="X36" i="16"/>
  <c r="Y37" i="16"/>
  <c r="Y38" i="15"/>
  <c r="X37" i="15"/>
  <c r="Y64" i="15"/>
  <c r="Z64" i="15" s="1"/>
  <c r="X63" i="15"/>
  <c r="N63" i="15"/>
  <c r="T63" i="15" s="1"/>
  <c r="M62" i="15"/>
  <c r="N37" i="15"/>
  <c r="T37" i="15" s="1"/>
  <c r="M36" i="15"/>
  <c r="Z38" i="15"/>
  <c r="Y13" i="15"/>
  <c r="X12" i="15"/>
  <c r="N13" i="15"/>
  <c r="T13" i="15" s="1"/>
  <c r="M12" i="15"/>
  <c r="Z14" i="15"/>
  <c r="Z39" i="14"/>
  <c r="Z62" i="13"/>
  <c r="Y64" i="9"/>
  <c r="X63" i="9"/>
  <c r="Z65" i="9"/>
  <c r="N64" i="9"/>
  <c r="T64" i="9" s="1"/>
  <c r="M63" i="9"/>
  <c r="Z65" i="11"/>
  <c r="Z63" i="10"/>
  <c r="Z14" i="10"/>
  <c r="Z14" i="9"/>
  <c r="Z65" i="7"/>
  <c r="Z13" i="5"/>
  <c r="Y12" i="14"/>
  <c r="X11" i="14"/>
  <c r="N12" i="14"/>
  <c r="T12" i="14" s="1"/>
  <c r="M11" i="14"/>
  <c r="N62" i="14"/>
  <c r="T62" i="14" s="1"/>
  <c r="M61" i="14"/>
  <c r="X62" i="14"/>
  <c r="Y63" i="14"/>
  <c r="Z63" i="14" s="1"/>
  <c r="X37" i="14"/>
  <c r="Y38" i="14"/>
  <c r="N38" i="14"/>
  <c r="T38" i="14" s="1"/>
  <c r="M37" i="14"/>
  <c r="N12" i="13"/>
  <c r="T12" i="13" s="1"/>
  <c r="M11" i="13"/>
  <c r="N61" i="13"/>
  <c r="T61" i="13" s="1"/>
  <c r="M60" i="13"/>
  <c r="Y12" i="13"/>
  <c r="X11" i="13"/>
  <c r="Z13" i="13"/>
  <c r="Y37" i="13"/>
  <c r="Z37" i="13" s="1"/>
  <c r="X36" i="13"/>
  <c r="N36" i="13"/>
  <c r="T36" i="13" s="1"/>
  <c r="M35" i="13"/>
  <c r="X60" i="13"/>
  <c r="Y61" i="13"/>
  <c r="Z37" i="12"/>
  <c r="X35" i="12"/>
  <c r="Y36" i="12"/>
  <c r="N36" i="12"/>
  <c r="T36" i="12" s="1"/>
  <c r="Z36" i="12" s="1"/>
  <c r="M35" i="12"/>
  <c r="N10" i="12"/>
  <c r="T10" i="12" s="1"/>
  <c r="M9" i="12"/>
  <c r="N64" i="12"/>
  <c r="T64" i="12" s="1"/>
  <c r="Z64" i="12" s="1"/>
  <c r="M63" i="12"/>
  <c r="Y11" i="12"/>
  <c r="X10" i="12"/>
  <c r="Z11" i="12"/>
  <c r="Z65" i="12"/>
  <c r="X63" i="12"/>
  <c r="Y64" i="12"/>
  <c r="Y37" i="11"/>
  <c r="Z37" i="11" s="1"/>
  <c r="X36" i="11"/>
  <c r="N11" i="11"/>
  <c r="T11" i="11" s="1"/>
  <c r="M10" i="11"/>
  <c r="X63" i="11"/>
  <c r="Y64" i="11"/>
  <c r="N36" i="11"/>
  <c r="T36" i="11" s="1"/>
  <c r="M35" i="11"/>
  <c r="Y12" i="11"/>
  <c r="Z12" i="11" s="1"/>
  <c r="X11" i="11"/>
  <c r="N64" i="11"/>
  <c r="T64" i="11" s="1"/>
  <c r="M63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N36" i="9"/>
  <c r="T36" i="9" s="1"/>
  <c r="M35" i="9"/>
  <c r="Z37" i="9"/>
  <c r="Y13" i="9"/>
  <c r="X12" i="9"/>
  <c r="Y36" i="9"/>
  <c r="X35" i="9"/>
  <c r="N13" i="9"/>
  <c r="T13" i="9" s="1"/>
  <c r="M12" i="9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Z35" i="7" s="1"/>
  <c r="M34" i="7"/>
  <c r="Y13" i="7"/>
  <c r="X12" i="7"/>
  <c r="X63" i="7"/>
  <c r="Y64" i="7"/>
  <c r="Y13" i="6"/>
  <c r="X12" i="6"/>
  <c r="X35" i="6"/>
  <c r="Y36" i="6"/>
  <c r="X63" i="6"/>
  <c r="Y64" i="6"/>
  <c r="N64" i="6"/>
  <c r="T64" i="6" s="1"/>
  <c r="M63" i="6"/>
  <c r="N13" i="6"/>
  <c r="T13" i="6" s="1"/>
  <c r="Z13" i="6" s="1"/>
  <c r="M12" i="6"/>
  <c r="N36" i="6"/>
  <c r="T36" i="6" s="1"/>
  <c r="M35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M62" i="16" l="1"/>
  <c r="N63" i="16"/>
  <c r="T63" i="16" s="1"/>
  <c r="X62" i="16"/>
  <c r="Y63" i="16"/>
  <c r="Z13" i="15"/>
  <c r="Y11" i="16"/>
  <c r="X10" i="16"/>
  <c r="N10" i="16"/>
  <c r="T10" i="16" s="1"/>
  <c r="M9" i="16"/>
  <c r="N35" i="16"/>
  <c r="T35" i="16" s="1"/>
  <c r="M34" i="16"/>
  <c r="Y36" i="16"/>
  <c r="Z36" i="16" s="1"/>
  <c r="X35" i="16"/>
  <c r="Z11" i="16"/>
  <c r="N36" i="15"/>
  <c r="T36" i="15" s="1"/>
  <c r="M35" i="15"/>
  <c r="N12" i="15"/>
  <c r="T12" i="15" s="1"/>
  <c r="M11" i="15"/>
  <c r="N62" i="15"/>
  <c r="T62" i="15" s="1"/>
  <c r="M61" i="15"/>
  <c r="Y12" i="15"/>
  <c r="X11" i="15"/>
  <c r="X62" i="15"/>
  <c r="Y63" i="15"/>
  <c r="Z63" i="15" s="1"/>
  <c r="Y37" i="15"/>
  <c r="Z37" i="15" s="1"/>
  <c r="X36" i="15"/>
  <c r="Z12" i="14"/>
  <c r="Z38" i="14"/>
  <c r="X62" i="9"/>
  <c r="Y63" i="9"/>
  <c r="N63" i="9"/>
  <c r="T63" i="9" s="1"/>
  <c r="M62" i="9"/>
  <c r="Z64" i="9"/>
  <c r="Z61" i="13"/>
  <c r="Z64" i="11"/>
  <c r="Z13" i="10"/>
  <c r="Z64" i="8"/>
  <c r="Z64" i="6"/>
  <c r="X61" i="14"/>
  <c r="Y62" i="14"/>
  <c r="Z62" i="14" s="1"/>
  <c r="N37" i="14"/>
  <c r="T37" i="14" s="1"/>
  <c r="M36" i="14"/>
  <c r="N61" i="14"/>
  <c r="T61" i="14" s="1"/>
  <c r="M60" i="14"/>
  <c r="Y11" i="14"/>
  <c r="X10" i="14"/>
  <c r="N11" i="14"/>
  <c r="T11" i="14" s="1"/>
  <c r="M10" i="14"/>
  <c r="Y37" i="14"/>
  <c r="X36" i="14"/>
  <c r="Y11" i="13"/>
  <c r="X10" i="13"/>
  <c r="N11" i="13"/>
  <c r="T11" i="13" s="1"/>
  <c r="M10" i="13"/>
  <c r="N35" i="13"/>
  <c r="T35" i="13" s="1"/>
  <c r="M34" i="13"/>
  <c r="Y36" i="13"/>
  <c r="Z36" i="13" s="1"/>
  <c r="X35" i="13"/>
  <c r="Z12" i="13"/>
  <c r="X59" i="13"/>
  <c r="Y60" i="13"/>
  <c r="N60" i="13"/>
  <c r="T60" i="13" s="1"/>
  <c r="M59" i="13"/>
  <c r="N9" i="12"/>
  <c r="T9" i="12" s="1"/>
  <c r="M8" i="12"/>
  <c r="X62" i="12"/>
  <c r="Y63" i="12"/>
  <c r="X34" i="12"/>
  <c r="Y35" i="12"/>
  <c r="Y10" i="12"/>
  <c r="Z10" i="12" s="1"/>
  <c r="X9" i="12"/>
  <c r="N63" i="12"/>
  <c r="T63" i="12" s="1"/>
  <c r="M62" i="12"/>
  <c r="N35" i="12"/>
  <c r="T35" i="12" s="1"/>
  <c r="M34" i="12"/>
  <c r="Y11" i="11"/>
  <c r="X10" i="11"/>
  <c r="X62" i="11"/>
  <c r="Y63" i="11"/>
  <c r="Y36" i="11"/>
  <c r="Z36" i="11" s="1"/>
  <c r="X35" i="11"/>
  <c r="N10" i="11"/>
  <c r="T10" i="11" s="1"/>
  <c r="M9" i="11"/>
  <c r="Z11" i="11"/>
  <c r="N63" i="11"/>
  <c r="T63" i="11" s="1"/>
  <c r="M62" i="11"/>
  <c r="N35" i="11"/>
  <c r="T35" i="11" s="1"/>
  <c r="M34" i="11"/>
  <c r="Y37" i="10"/>
  <c r="X36" i="10"/>
  <c r="N61" i="10"/>
  <c r="T61" i="10" s="1"/>
  <c r="M60" i="10"/>
  <c r="N36" i="10"/>
  <c r="T36" i="10" s="1"/>
  <c r="M35" i="10"/>
  <c r="N12" i="10"/>
  <c r="T12" i="10" s="1"/>
  <c r="M11" i="10"/>
  <c r="Z37" i="10"/>
  <c r="Y12" i="10"/>
  <c r="X11" i="10"/>
  <c r="X60" i="10"/>
  <c r="Y61" i="10"/>
  <c r="Z62" i="10"/>
  <c r="N12" i="9"/>
  <c r="T12" i="9" s="1"/>
  <c r="M11" i="9"/>
  <c r="Y35" i="9"/>
  <c r="X34" i="9"/>
  <c r="Z13" i="9"/>
  <c r="Y12" i="9"/>
  <c r="X11" i="9"/>
  <c r="N35" i="9"/>
  <c r="T35" i="9" s="1"/>
  <c r="M34" i="9"/>
  <c r="Z36" i="9"/>
  <c r="Y12" i="8"/>
  <c r="X11" i="8"/>
  <c r="N63" i="8"/>
  <c r="T63" i="8" s="1"/>
  <c r="M62" i="8"/>
  <c r="N11" i="8"/>
  <c r="T11" i="8" s="1"/>
  <c r="M10" i="8"/>
  <c r="X62" i="8"/>
  <c r="Y63" i="8"/>
  <c r="Z12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35" i="6"/>
  <c r="T35" i="6" s="1"/>
  <c r="M34" i="6"/>
  <c r="N63" i="6"/>
  <c r="T63" i="6" s="1"/>
  <c r="M62" i="6"/>
  <c r="Z36" i="6"/>
  <c r="X34" i="6"/>
  <c r="Y35" i="6"/>
  <c r="N12" i="6"/>
  <c r="T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X61" i="16" l="1"/>
  <c r="Y62" i="16"/>
  <c r="Z63" i="16"/>
  <c r="N62" i="16"/>
  <c r="T62" i="16" s="1"/>
  <c r="Z62" i="16" s="1"/>
  <c r="M61" i="16"/>
  <c r="Z35" i="16"/>
  <c r="N9" i="16"/>
  <c r="T9" i="16" s="1"/>
  <c r="M8" i="16"/>
  <c r="X9" i="16"/>
  <c r="Y10" i="16"/>
  <c r="Z10" i="16" s="1"/>
  <c r="N34" i="16"/>
  <c r="T34" i="16" s="1"/>
  <c r="M33" i="16"/>
  <c r="Y35" i="16"/>
  <c r="X34" i="16"/>
  <c r="Z12" i="15"/>
  <c r="N61" i="15"/>
  <c r="T61" i="15" s="1"/>
  <c r="M60" i="15"/>
  <c r="Y36" i="15"/>
  <c r="Z36" i="15" s="1"/>
  <c r="X35" i="15"/>
  <c r="N11" i="15"/>
  <c r="T11" i="15" s="1"/>
  <c r="M10" i="15"/>
  <c r="X61" i="15"/>
  <c r="Y62" i="15"/>
  <c r="Z62" i="15" s="1"/>
  <c r="Y11" i="15"/>
  <c r="X10" i="15"/>
  <c r="N35" i="15"/>
  <c r="T35" i="15" s="1"/>
  <c r="M34" i="15"/>
  <c r="Z37" i="14"/>
  <c r="Z11" i="13"/>
  <c r="M61" i="9"/>
  <c r="N62" i="9"/>
  <c r="T62" i="9" s="1"/>
  <c r="Z63" i="9"/>
  <c r="X61" i="9"/>
  <c r="Y62" i="9"/>
  <c r="Z34" i="7"/>
  <c r="Z63" i="12"/>
  <c r="Z63" i="8"/>
  <c r="Z63" i="7"/>
  <c r="Z35" i="6"/>
  <c r="Z12" i="6"/>
  <c r="X35" i="14"/>
  <c r="Y36" i="14"/>
  <c r="Y10" i="14"/>
  <c r="X9" i="14"/>
  <c r="N36" i="14"/>
  <c r="T36" i="14" s="1"/>
  <c r="M35" i="14"/>
  <c r="N10" i="14"/>
  <c r="T10" i="14" s="1"/>
  <c r="Z10" i="14" s="1"/>
  <c r="M9" i="14"/>
  <c r="N60" i="14"/>
  <c r="T60" i="14" s="1"/>
  <c r="M59" i="14"/>
  <c r="Z11" i="14"/>
  <c r="X60" i="14"/>
  <c r="Y61" i="14"/>
  <c r="Z61" i="14" s="1"/>
  <c r="Y10" i="13"/>
  <c r="X9" i="13"/>
  <c r="N59" i="13"/>
  <c r="T59" i="13" s="1"/>
  <c r="M58" i="13"/>
  <c r="X58" i="13"/>
  <c r="Y59" i="13"/>
  <c r="N34" i="13"/>
  <c r="T34" i="13" s="1"/>
  <c r="M33" i="13"/>
  <c r="Z60" i="13"/>
  <c r="Y35" i="13"/>
  <c r="Z35" i="13" s="1"/>
  <c r="X34" i="13"/>
  <c r="N10" i="13"/>
  <c r="T10" i="13" s="1"/>
  <c r="M9" i="13"/>
  <c r="X33" i="12"/>
  <c r="Y34" i="12"/>
  <c r="N34" i="12"/>
  <c r="T34" i="12" s="1"/>
  <c r="M33" i="12"/>
  <c r="Z35" i="12"/>
  <c r="N62" i="12"/>
  <c r="T62" i="12" s="1"/>
  <c r="M61" i="12"/>
  <c r="X61" i="12"/>
  <c r="Y62" i="12"/>
  <c r="N8" i="12"/>
  <c r="T8" i="12" s="1"/>
  <c r="M7" i="12"/>
  <c r="Y9" i="12"/>
  <c r="Z9" i="12" s="1"/>
  <c r="X8" i="12"/>
  <c r="N62" i="11"/>
  <c r="T62" i="11" s="1"/>
  <c r="M61" i="11"/>
  <c r="X61" i="11"/>
  <c r="Y62" i="11"/>
  <c r="Z63" i="11"/>
  <c r="Y35" i="11"/>
  <c r="Z35" i="11" s="1"/>
  <c r="X34" i="11"/>
  <c r="Y10" i="11"/>
  <c r="Z10" i="11" s="1"/>
  <c r="X9" i="11"/>
  <c r="N34" i="11"/>
  <c r="T34" i="11" s="1"/>
  <c r="M33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Y34" i="9"/>
  <c r="X33" i="9"/>
  <c r="N34" i="9"/>
  <c r="T34" i="9" s="1"/>
  <c r="M33" i="9"/>
  <c r="Z35" i="9"/>
  <c r="N11" i="9"/>
  <c r="T11" i="9" s="1"/>
  <c r="M10" i="9"/>
  <c r="Y11" i="9"/>
  <c r="X10" i="9"/>
  <c r="Z12" i="9"/>
  <c r="N62" i="8"/>
  <c r="T62" i="8" s="1"/>
  <c r="M61" i="8"/>
  <c r="N34" i="8"/>
  <c r="T34" i="8" s="1"/>
  <c r="M33" i="8"/>
  <c r="X61" i="8"/>
  <c r="Y62" i="8"/>
  <c r="Z35" i="8"/>
  <c r="N10" i="8"/>
  <c r="T10" i="8" s="1"/>
  <c r="M9" i="8"/>
  <c r="Y11" i="8"/>
  <c r="X10" i="8"/>
  <c r="X34" i="8"/>
  <c r="Y35" i="8"/>
  <c r="Z11" i="8"/>
  <c r="N11" i="7"/>
  <c r="T11" i="7" s="1"/>
  <c r="M10" i="7"/>
  <c r="N33" i="7"/>
  <c r="T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33" i="6"/>
  <c r="Y34" i="6"/>
  <c r="N34" i="6"/>
  <c r="T34" i="6" s="1"/>
  <c r="M33" i="6"/>
  <c r="X61" i="6"/>
  <c r="Y62" i="6"/>
  <c r="N11" i="6"/>
  <c r="T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N61" i="16" l="1"/>
  <c r="T61" i="16" s="1"/>
  <c r="M60" i="16"/>
  <c r="X60" i="16"/>
  <c r="Y61" i="16"/>
  <c r="Z11" i="15"/>
  <c r="N8" i="16"/>
  <c r="T8" i="16" s="1"/>
  <c r="M7" i="16"/>
  <c r="Y9" i="16"/>
  <c r="Z9" i="16" s="1"/>
  <c r="X8" i="16"/>
  <c r="X33" i="16"/>
  <c r="Y34" i="16"/>
  <c r="Z34" i="16" s="1"/>
  <c r="N33" i="16"/>
  <c r="T33" i="16" s="1"/>
  <c r="M32" i="16"/>
  <c r="Y61" i="15"/>
  <c r="X60" i="15"/>
  <c r="N10" i="15"/>
  <c r="T10" i="15" s="1"/>
  <c r="M9" i="15"/>
  <c r="N34" i="15"/>
  <c r="T34" i="15" s="1"/>
  <c r="M33" i="15"/>
  <c r="Y35" i="15"/>
  <c r="Z35" i="15" s="1"/>
  <c r="X34" i="15"/>
  <c r="Y10" i="15"/>
  <c r="X9" i="15"/>
  <c r="N60" i="15"/>
  <c r="T60" i="15" s="1"/>
  <c r="M59" i="15"/>
  <c r="Z61" i="15"/>
  <c r="Z36" i="14"/>
  <c r="Z10" i="13"/>
  <c r="Z60" i="10"/>
  <c r="X60" i="9"/>
  <c r="Y61" i="9"/>
  <c r="Z62" i="9"/>
  <c r="N61" i="9"/>
  <c r="T61" i="9" s="1"/>
  <c r="M60" i="9"/>
  <c r="Z33" i="7"/>
  <c r="Z59" i="13"/>
  <c r="Z62" i="7"/>
  <c r="Z34" i="6"/>
  <c r="Z11" i="6"/>
  <c r="Y9" i="14"/>
  <c r="X8" i="14"/>
  <c r="N59" i="14"/>
  <c r="T59" i="14" s="1"/>
  <c r="M58" i="14"/>
  <c r="N35" i="14"/>
  <c r="T35" i="14" s="1"/>
  <c r="M34" i="14"/>
  <c r="N9" i="14"/>
  <c r="T9" i="14" s="1"/>
  <c r="M8" i="14"/>
  <c r="Y60" i="14"/>
  <c r="Z60" i="14" s="1"/>
  <c r="X59" i="14"/>
  <c r="Y35" i="14"/>
  <c r="X34" i="14"/>
  <c r="N9" i="13"/>
  <c r="T9" i="13" s="1"/>
  <c r="M8" i="13"/>
  <c r="X57" i="13"/>
  <c r="Y58" i="13"/>
  <c r="X8" i="13"/>
  <c r="Y9" i="13"/>
  <c r="Y34" i="13"/>
  <c r="Z34" i="13" s="1"/>
  <c r="X33" i="13"/>
  <c r="N58" i="13"/>
  <c r="T58" i="13" s="1"/>
  <c r="Z58" i="13" s="1"/>
  <c r="M57" i="13"/>
  <c r="N33" i="13"/>
  <c r="T33" i="13" s="1"/>
  <c r="M32" i="13"/>
  <c r="X60" i="12"/>
  <c r="Y61" i="12"/>
  <c r="N33" i="12"/>
  <c r="T33" i="12" s="1"/>
  <c r="M32" i="12"/>
  <c r="N7" i="12"/>
  <c r="T7" i="12" s="1"/>
  <c r="M6" i="12"/>
  <c r="N61" i="12"/>
  <c r="T61" i="12" s="1"/>
  <c r="Z61" i="12" s="1"/>
  <c r="M60" i="12"/>
  <c r="Z34" i="12"/>
  <c r="Z62" i="12"/>
  <c r="Y8" i="12"/>
  <c r="Z8" i="12" s="1"/>
  <c r="X7" i="12"/>
  <c r="X32" i="12"/>
  <c r="Y33" i="12"/>
  <c r="X60" i="11"/>
  <c r="Y61" i="11"/>
  <c r="Y34" i="11"/>
  <c r="X33" i="11"/>
  <c r="Y9" i="11"/>
  <c r="Z9" i="11" s="1"/>
  <c r="X8" i="11"/>
  <c r="N61" i="11"/>
  <c r="T61" i="11" s="1"/>
  <c r="M60" i="11"/>
  <c r="Z34" i="11"/>
  <c r="N8" i="11"/>
  <c r="T8" i="11" s="1"/>
  <c r="M7" i="11"/>
  <c r="N33" i="11"/>
  <c r="T33" i="11" s="1"/>
  <c r="M32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N33" i="9"/>
  <c r="T33" i="9" s="1"/>
  <c r="M32" i="9"/>
  <c r="Z34" i="9"/>
  <c r="Y10" i="9"/>
  <c r="X9" i="9"/>
  <c r="N10" i="9"/>
  <c r="T10" i="9" s="1"/>
  <c r="M9" i="9"/>
  <c r="Y33" i="9"/>
  <c r="X32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Z32" i="7" s="1"/>
  <c r="M31" i="7"/>
  <c r="N61" i="7"/>
  <c r="T61" i="7" s="1"/>
  <c r="M60" i="7"/>
  <c r="N10" i="7"/>
  <c r="T10" i="7" s="1"/>
  <c r="M9" i="7"/>
  <c r="Y10" i="7"/>
  <c r="X9" i="7"/>
  <c r="X31" i="7"/>
  <c r="Y32" i="7"/>
  <c r="Z11" i="7"/>
  <c r="Y10" i="6"/>
  <c r="X9" i="6"/>
  <c r="X60" i="6"/>
  <c r="Y61" i="6"/>
  <c r="X32" i="6"/>
  <c r="Y33" i="6"/>
  <c r="N61" i="6"/>
  <c r="T61" i="6" s="1"/>
  <c r="M60" i="6"/>
  <c r="N10" i="6"/>
  <c r="T10" i="6" s="1"/>
  <c r="M9" i="6"/>
  <c r="N33" i="6"/>
  <c r="T33" i="6" s="1"/>
  <c r="M32" i="6"/>
  <c r="Z62" i="6"/>
  <c r="X60" i="5"/>
  <c r="Y61" i="5"/>
  <c r="Y9" i="5"/>
  <c r="X8" i="5"/>
  <c r="N60" i="5"/>
  <c r="T60" i="5" s="1"/>
  <c r="M59" i="5"/>
  <c r="Z61" i="5"/>
  <c r="N33" i="5"/>
  <c r="T33" i="5" s="1"/>
  <c r="M32" i="5"/>
  <c r="N9" i="5"/>
  <c r="T9" i="5" s="1"/>
  <c r="M8" i="5"/>
  <c r="X33" i="5"/>
  <c r="Y34" i="5"/>
  <c r="Z34" i="5" s="1"/>
  <c r="Z10" i="5"/>
  <c r="X59" i="16" l="1"/>
  <c r="Y60" i="16"/>
  <c r="N60" i="16"/>
  <c r="T60" i="16" s="1"/>
  <c r="M59" i="16"/>
  <c r="Z61" i="16"/>
  <c r="Z10" i="15"/>
  <c r="Y8" i="16"/>
  <c r="X7" i="16"/>
  <c r="Y33" i="16"/>
  <c r="Z33" i="16" s="1"/>
  <c r="X32" i="16"/>
  <c r="N7" i="16"/>
  <c r="T7" i="16" s="1"/>
  <c r="M6" i="16"/>
  <c r="N32" i="16"/>
  <c r="T32" i="16" s="1"/>
  <c r="M31" i="16"/>
  <c r="Z8" i="16"/>
  <c r="Y9" i="15"/>
  <c r="X8" i="15"/>
  <c r="Y60" i="15"/>
  <c r="Z60" i="15" s="1"/>
  <c r="X59" i="15"/>
  <c r="N33" i="15"/>
  <c r="T33" i="15" s="1"/>
  <c r="M32" i="15"/>
  <c r="N59" i="15"/>
  <c r="T59" i="15" s="1"/>
  <c r="M58" i="15"/>
  <c r="N9" i="15"/>
  <c r="T9" i="15" s="1"/>
  <c r="Z9" i="15" s="1"/>
  <c r="M8" i="15"/>
  <c r="Y34" i="15"/>
  <c r="Z34" i="15" s="1"/>
  <c r="X33" i="15"/>
  <c r="Z9" i="14"/>
  <c r="Z61" i="9"/>
  <c r="N60" i="9"/>
  <c r="T60" i="9" s="1"/>
  <c r="M59" i="9"/>
  <c r="X59" i="9"/>
  <c r="Y60" i="9"/>
  <c r="Z60" i="9" s="1"/>
  <c r="Z10" i="7"/>
  <c r="Z10" i="6"/>
  <c r="Z61" i="11"/>
  <c r="Z10" i="9"/>
  <c r="Z61" i="7"/>
  <c r="Z9" i="5"/>
  <c r="N8" i="14"/>
  <c r="T8" i="14" s="1"/>
  <c r="M7" i="14"/>
  <c r="N58" i="14"/>
  <c r="T58" i="14" s="1"/>
  <c r="M57" i="14"/>
  <c r="X58" i="14"/>
  <c r="Y59" i="14"/>
  <c r="Z59" i="14" s="1"/>
  <c r="N34" i="14"/>
  <c r="T34" i="14" s="1"/>
  <c r="M33" i="14"/>
  <c r="Y8" i="14"/>
  <c r="X7" i="14"/>
  <c r="X33" i="14"/>
  <c r="Y34" i="14"/>
  <c r="Z35" i="14"/>
  <c r="X56" i="13"/>
  <c r="Y57" i="13"/>
  <c r="N57" i="13"/>
  <c r="T57" i="13" s="1"/>
  <c r="Z57" i="13" s="1"/>
  <c r="M56" i="13"/>
  <c r="N8" i="13"/>
  <c r="T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N32" i="12"/>
  <c r="T32" i="12" s="1"/>
  <c r="Z32" i="12" s="1"/>
  <c r="M31" i="12"/>
  <c r="Z33" i="12"/>
  <c r="Y7" i="12"/>
  <c r="Z7" i="12" s="1"/>
  <c r="X6" i="12"/>
  <c r="X31" i="12"/>
  <c r="Y32" i="12"/>
  <c r="N6" i="12"/>
  <c r="T6" i="12" s="1"/>
  <c r="M5" i="12"/>
  <c r="X59" i="12"/>
  <c r="Y60" i="12"/>
  <c r="N7" i="11"/>
  <c r="T7" i="11" s="1"/>
  <c r="M6" i="11"/>
  <c r="Y33" i="11"/>
  <c r="Z33" i="11" s="1"/>
  <c r="X32" i="11"/>
  <c r="Y8" i="11"/>
  <c r="Z8" i="11" s="1"/>
  <c r="X7" i="11"/>
  <c r="N32" i="11"/>
  <c r="T32" i="11" s="1"/>
  <c r="M31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Y32" i="9"/>
  <c r="X31" i="9"/>
  <c r="N9" i="9"/>
  <c r="T9" i="9" s="1"/>
  <c r="M8" i="9"/>
  <c r="N32" i="9"/>
  <c r="T32" i="9" s="1"/>
  <c r="Z32" i="9" s="1"/>
  <c r="M31" i="9"/>
  <c r="Z33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Z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32" i="6"/>
  <c r="T32" i="6" s="1"/>
  <c r="M31" i="6"/>
  <c r="N60" i="6"/>
  <c r="T60" i="6" s="1"/>
  <c r="M59" i="6"/>
  <c r="Y9" i="6"/>
  <c r="X8" i="6"/>
  <c r="Z33" i="6"/>
  <c r="Z61" i="6"/>
  <c r="X59" i="6"/>
  <c r="Y60" i="6"/>
  <c r="X31" i="6"/>
  <c r="Y32" i="6"/>
  <c r="Y8" i="5"/>
  <c r="X7" i="5"/>
  <c r="N32" i="5"/>
  <c r="T32" i="5" s="1"/>
  <c r="M31" i="5"/>
  <c r="N8" i="5"/>
  <c r="T8" i="5" s="1"/>
  <c r="Z8" i="5" s="1"/>
  <c r="M7" i="5"/>
  <c r="Y33" i="5"/>
  <c r="Z33" i="5" s="1"/>
  <c r="X32" i="5"/>
  <c r="N59" i="5"/>
  <c r="T59" i="5" s="1"/>
  <c r="M58" i="5"/>
  <c r="X59" i="5"/>
  <c r="Y60" i="5"/>
  <c r="Z60" i="5" s="1"/>
  <c r="Z60" i="16" l="1"/>
  <c r="M58" i="16"/>
  <c r="N59" i="16"/>
  <c r="T59" i="16" s="1"/>
  <c r="X58" i="16"/>
  <c r="Y59" i="16"/>
  <c r="X6" i="16"/>
  <c r="Y7" i="16"/>
  <c r="Z7" i="16" s="1"/>
  <c r="N6" i="16"/>
  <c r="T6" i="16" s="1"/>
  <c r="M5" i="16"/>
  <c r="Y32" i="16"/>
  <c r="Z32" i="16" s="1"/>
  <c r="X31" i="16"/>
  <c r="N31" i="16"/>
  <c r="T31" i="16" s="1"/>
  <c r="M30" i="16"/>
  <c r="Y8" i="15"/>
  <c r="X7" i="15"/>
  <c r="Y33" i="15"/>
  <c r="Z33" i="15" s="1"/>
  <c r="X32" i="15"/>
  <c r="N32" i="15"/>
  <c r="T32" i="15" s="1"/>
  <c r="M31" i="15"/>
  <c r="X58" i="15"/>
  <c r="Y59" i="15"/>
  <c r="Z59" i="15" s="1"/>
  <c r="N8" i="15"/>
  <c r="T8" i="15" s="1"/>
  <c r="Z8" i="15" s="1"/>
  <c r="M7" i="15"/>
  <c r="N58" i="15"/>
  <c r="T58" i="15" s="1"/>
  <c r="M57" i="15"/>
  <c r="Z34" i="14"/>
  <c r="Y59" i="9"/>
  <c r="X58" i="9"/>
  <c r="M58" i="9"/>
  <c r="N59" i="9"/>
  <c r="T59" i="9" s="1"/>
  <c r="Z9" i="9"/>
  <c r="Z60" i="8"/>
  <c r="Z8" i="13"/>
  <c r="Z60" i="11"/>
  <c r="Z9" i="10"/>
  <c r="Z9" i="6"/>
  <c r="Y33" i="14"/>
  <c r="X32" i="14"/>
  <c r="N57" i="14"/>
  <c r="T57" i="14" s="1"/>
  <c r="M56" i="14"/>
  <c r="Y7" i="14"/>
  <c r="X6" i="14"/>
  <c r="Y58" i="14"/>
  <c r="Z58" i="14" s="1"/>
  <c r="X57" i="14"/>
  <c r="N7" i="14"/>
  <c r="T7" i="14" s="1"/>
  <c r="M6" i="14"/>
  <c r="N33" i="14"/>
  <c r="T33" i="14" s="1"/>
  <c r="M32" i="14"/>
  <c r="Z8" i="14"/>
  <c r="N31" i="13"/>
  <c r="T31" i="13" s="1"/>
  <c r="M30" i="13"/>
  <c r="X6" i="13"/>
  <c r="Y7" i="13"/>
  <c r="X55" i="13"/>
  <c r="Y56" i="13"/>
  <c r="N7" i="13"/>
  <c r="T7" i="13" s="1"/>
  <c r="M6" i="13"/>
  <c r="Y32" i="13"/>
  <c r="Z32" i="13" s="1"/>
  <c r="X31" i="13"/>
  <c r="N56" i="13"/>
  <c r="T56" i="13" s="1"/>
  <c r="M55" i="13"/>
  <c r="X30" i="12"/>
  <c r="Y31" i="12"/>
  <c r="N31" i="12"/>
  <c r="T31" i="12" s="1"/>
  <c r="M30" i="12"/>
  <c r="N5" i="12"/>
  <c r="T5" i="12" s="1"/>
  <c r="M4" i="12"/>
  <c r="N4" i="12" s="1"/>
  <c r="Y6" i="12"/>
  <c r="Z6" i="12" s="1"/>
  <c r="X5" i="12"/>
  <c r="N59" i="12"/>
  <c r="T59" i="12" s="1"/>
  <c r="M58" i="12"/>
  <c r="X58" i="12"/>
  <c r="Y59" i="12"/>
  <c r="Z60" i="12"/>
  <c r="N59" i="11"/>
  <c r="T59" i="11" s="1"/>
  <c r="M58" i="11"/>
  <c r="Y32" i="11"/>
  <c r="X31" i="11"/>
  <c r="Y7" i="11"/>
  <c r="Z7" i="11" s="1"/>
  <c r="X6" i="11"/>
  <c r="N6" i="11"/>
  <c r="T6" i="11" s="1"/>
  <c r="M5" i="11"/>
  <c r="Z32" i="11"/>
  <c r="X58" i="11"/>
  <c r="Y59" i="11"/>
  <c r="N31" i="11"/>
  <c r="T31" i="11" s="1"/>
  <c r="M30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N31" i="9"/>
  <c r="T31" i="9" s="1"/>
  <c r="M30" i="9"/>
  <c r="Y31" i="9"/>
  <c r="X30" i="9"/>
  <c r="Y8" i="9"/>
  <c r="X7" i="9"/>
  <c r="N8" i="9"/>
  <c r="T8" i="9" s="1"/>
  <c r="Z8" i="9" s="1"/>
  <c r="M7" i="9"/>
  <c r="N59" i="8"/>
  <c r="T59" i="8" s="1"/>
  <c r="M58" i="8"/>
  <c r="N7" i="8"/>
  <c r="T7" i="8" s="1"/>
  <c r="M6" i="8"/>
  <c r="X31" i="8"/>
  <c r="Y32" i="8"/>
  <c r="Z32" i="8" s="1"/>
  <c r="Y8" i="8"/>
  <c r="Z8" i="8" s="1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Z30" i="7" s="1"/>
  <c r="M29" i="7"/>
  <c r="N29" i="7" s="1"/>
  <c r="Z31" i="7"/>
  <c r="N8" i="6"/>
  <c r="T8" i="6" s="1"/>
  <c r="Z8" i="6" s="1"/>
  <c r="M7" i="6"/>
  <c r="Y8" i="6"/>
  <c r="X7" i="6"/>
  <c r="N31" i="6"/>
  <c r="T31" i="6" s="1"/>
  <c r="M30" i="6"/>
  <c r="X58" i="6"/>
  <c r="Y59" i="6"/>
  <c r="Z32" i="6"/>
  <c r="N59" i="6"/>
  <c r="T59" i="6" s="1"/>
  <c r="M58" i="6"/>
  <c r="X30" i="6"/>
  <c r="Y31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Z7" i="5" s="1"/>
  <c r="M6" i="5"/>
  <c r="Y7" i="5"/>
  <c r="X6" i="5"/>
  <c r="X57" i="16" l="1"/>
  <c r="Y58" i="16"/>
  <c r="Z59" i="16"/>
  <c r="N58" i="16"/>
  <c r="T58" i="16" s="1"/>
  <c r="Z58" i="16" s="1"/>
  <c r="M57" i="16"/>
  <c r="Y6" i="16"/>
  <c r="X5" i="16"/>
  <c r="Z6" i="16"/>
  <c r="N30" i="16"/>
  <c r="T30" i="16" s="1"/>
  <c r="M29" i="16"/>
  <c r="N29" i="16" s="1"/>
  <c r="N5" i="16"/>
  <c r="T5" i="16" s="1"/>
  <c r="M4" i="16"/>
  <c r="N4" i="16" s="1"/>
  <c r="X30" i="16"/>
  <c r="Y31" i="16"/>
  <c r="Z31" i="16" s="1"/>
  <c r="N31" i="15"/>
  <c r="T31" i="15" s="1"/>
  <c r="M30" i="15"/>
  <c r="N57" i="15"/>
  <c r="T57" i="15" s="1"/>
  <c r="M56" i="15"/>
  <c r="Y32" i="15"/>
  <c r="Z32" i="15" s="1"/>
  <c r="X31" i="15"/>
  <c r="N7" i="15"/>
  <c r="T7" i="15" s="1"/>
  <c r="M6" i="15"/>
  <c r="Y7" i="15"/>
  <c r="X6" i="15"/>
  <c r="X57" i="15"/>
  <c r="Y58" i="15"/>
  <c r="Z58" i="15" s="1"/>
  <c r="Z33" i="14"/>
  <c r="Z7" i="14"/>
  <c r="Z7" i="13"/>
  <c r="Z59" i="11"/>
  <c r="N58" i="9"/>
  <c r="T58" i="9" s="1"/>
  <c r="M57" i="9"/>
  <c r="X57" i="9"/>
  <c r="Y58" i="9"/>
  <c r="Z58" i="9" s="1"/>
  <c r="Z59" i="9"/>
  <c r="Z56" i="13"/>
  <c r="Z59" i="12"/>
  <c r="N56" i="14"/>
  <c r="T56" i="14" s="1"/>
  <c r="M55" i="14"/>
  <c r="N6" i="14"/>
  <c r="T6" i="14" s="1"/>
  <c r="M5" i="14"/>
  <c r="Y6" i="14"/>
  <c r="X5" i="14"/>
  <c r="X31" i="14"/>
  <c r="Y32" i="14"/>
  <c r="N32" i="14"/>
  <c r="T32" i="14" s="1"/>
  <c r="M31" i="14"/>
  <c r="X56" i="14"/>
  <c r="Y57" i="14"/>
  <c r="Z57" i="14" s="1"/>
  <c r="Y31" i="13"/>
  <c r="X30" i="13"/>
  <c r="X5" i="13"/>
  <c r="Y6" i="13"/>
  <c r="X54" i="13"/>
  <c r="Y54" i="13" s="1"/>
  <c r="F80" i="13" s="1"/>
  <c r="Y55" i="13"/>
  <c r="N30" i="13"/>
  <c r="T30" i="13" s="1"/>
  <c r="M29" i="13"/>
  <c r="N29" i="13" s="1"/>
  <c r="N55" i="13"/>
  <c r="T55" i="13" s="1"/>
  <c r="M54" i="13"/>
  <c r="N54" i="13" s="1"/>
  <c r="N6" i="13"/>
  <c r="T6" i="13" s="1"/>
  <c r="M5" i="13"/>
  <c r="Z31" i="13"/>
  <c r="X57" i="12"/>
  <c r="Y58" i="12"/>
  <c r="Y5" i="12"/>
  <c r="Z5" i="12" s="1"/>
  <c r="X4" i="12"/>
  <c r="Y4" i="12" s="1"/>
  <c r="F78" i="12" s="1"/>
  <c r="N30" i="12"/>
  <c r="T30" i="12" s="1"/>
  <c r="M29" i="12"/>
  <c r="N29" i="12" s="1"/>
  <c r="N58" i="12"/>
  <c r="T58" i="12" s="1"/>
  <c r="Z58" i="12" s="1"/>
  <c r="M57" i="12"/>
  <c r="Z31" i="12"/>
  <c r="E78" i="12"/>
  <c r="T4" i="12"/>
  <c r="X29" i="12"/>
  <c r="Y29" i="12" s="1"/>
  <c r="F79" i="12" s="1"/>
  <c r="Y30" i="12"/>
  <c r="N5" i="11"/>
  <c r="T5" i="11" s="1"/>
  <c r="M4" i="11"/>
  <c r="N4" i="11" s="1"/>
  <c r="Y31" i="11"/>
  <c r="Z31" i="11" s="1"/>
  <c r="X30" i="11"/>
  <c r="X57" i="11"/>
  <c r="Y58" i="11"/>
  <c r="Y6" i="11"/>
  <c r="Z6" i="11" s="1"/>
  <c r="X5" i="11"/>
  <c r="N58" i="11"/>
  <c r="T58" i="11" s="1"/>
  <c r="M57" i="11"/>
  <c r="N30" i="11"/>
  <c r="T30" i="11" s="1"/>
  <c r="M29" i="11"/>
  <c r="N29" i="11" s="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Z31" i="9"/>
  <c r="Y30" i="9"/>
  <c r="X29" i="9"/>
  <c r="Y29" i="9" s="1"/>
  <c r="F79" i="9" s="1"/>
  <c r="N7" i="9"/>
  <c r="T7" i="9" s="1"/>
  <c r="M6" i="9"/>
  <c r="Y7" i="9"/>
  <c r="X6" i="9"/>
  <c r="N30" i="9"/>
  <c r="T30" i="9" s="1"/>
  <c r="M29" i="9"/>
  <c r="N29" i="9" s="1"/>
  <c r="N30" i="8"/>
  <c r="T30" i="8" s="1"/>
  <c r="M29" i="8"/>
  <c r="N29" i="8" s="1"/>
  <c r="X30" i="8"/>
  <c r="Y31" i="8"/>
  <c r="Z31" i="8" s="1"/>
  <c r="N58" i="8"/>
  <c r="T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X29" i="6"/>
  <c r="Y29" i="6" s="1"/>
  <c r="F79" i="6" s="1"/>
  <c r="Y30" i="6"/>
  <c r="Y7" i="6"/>
  <c r="X6" i="6"/>
  <c r="N58" i="6"/>
  <c r="T58" i="6" s="1"/>
  <c r="M57" i="6"/>
  <c r="X57" i="6"/>
  <c r="Y58" i="6"/>
  <c r="Z31" i="6"/>
  <c r="Z59" i="6"/>
  <c r="N30" i="6"/>
  <c r="T30" i="6" s="1"/>
  <c r="Z30" i="6" s="1"/>
  <c r="M29" i="6"/>
  <c r="N29" i="6" s="1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N57" i="16" l="1"/>
  <c r="T57" i="16" s="1"/>
  <c r="M56" i="16"/>
  <c r="Y57" i="16"/>
  <c r="X56" i="16"/>
  <c r="E79" i="16"/>
  <c r="T29" i="16"/>
  <c r="Y30" i="16"/>
  <c r="X29" i="16"/>
  <c r="Y29" i="16" s="1"/>
  <c r="F79" i="16" s="1"/>
  <c r="Z30" i="16"/>
  <c r="T4" i="16"/>
  <c r="E78" i="16"/>
  <c r="Y5" i="16"/>
  <c r="Z5" i="16" s="1"/>
  <c r="X4" i="16"/>
  <c r="Y4" i="16" s="1"/>
  <c r="F78" i="16" s="1"/>
  <c r="Y31" i="15"/>
  <c r="Z31" i="15" s="1"/>
  <c r="X30" i="15"/>
  <c r="Y57" i="15"/>
  <c r="Z57" i="15" s="1"/>
  <c r="X56" i="15"/>
  <c r="N56" i="15"/>
  <c r="T56" i="15" s="1"/>
  <c r="M55" i="15"/>
  <c r="Y6" i="15"/>
  <c r="X5" i="15"/>
  <c r="N6" i="15"/>
  <c r="T6" i="15" s="1"/>
  <c r="M5" i="15"/>
  <c r="N30" i="15"/>
  <c r="T30" i="15" s="1"/>
  <c r="M29" i="15"/>
  <c r="N29" i="15" s="1"/>
  <c r="Z7" i="15"/>
  <c r="Z6" i="14"/>
  <c r="Z56" i="10"/>
  <c r="X56" i="9"/>
  <c r="Y57" i="9"/>
  <c r="M56" i="9"/>
  <c r="N57" i="9"/>
  <c r="T57" i="9" s="1"/>
  <c r="Z55" i="13"/>
  <c r="G78" i="12"/>
  <c r="Z4" i="12"/>
  <c r="Z30" i="9"/>
  <c r="Z7" i="9"/>
  <c r="Z58" i="8"/>
  <c r="Z6" i="5"/>
  <c r="Y56" i="14"/>
  <c r="Z56" i="14" s="1"/>
  <c r="X55" i="14"/>
  <c r="Y31" i="14"/>
  <c r="X30" i="14"/>
  <c r="N5" i="14"/>
  <c r="T5" i="14" s="1"/>
  <c r="M4" i="14"/>
  <c r="N4" i="14" s="1"/>
  <c r="N31" i="14"/>
  <c r="T31" i="14" s="1"/>
  <c r="Z31" i="14" s="1"/>
  <c r="M30" i="14"/>
  <c r="Y5" i="14"/>
  <c r="X4" i="14"/>
  <c r="Y4" i="14" s="1"/>
  <c r="F78" i="14" s="1"/>
  <c r="Z32" i="14"/>
  <c r="N55" i="14"/>
  <c r="T55" i="14" s="1"/>
  <c r="M54" i="14"/>
  <c r="N54" i="14" s="1"/>
  <c r="Z6" i="13"/>
  <c r="X4" i="13"/>
  <c r="Y4" i="13" s="1"/>
  <c r="F78" i="13" s="1"/>
  <c r="Y5" i="13"/>
  <c r="E79" i="13"/>
  <c r="T29" i="13"/>
  <c r="E80" i="13"/>
  <c r="G80" i="13" s="1"/>
  <c r="T54" i="13"/>
  <c r="Z54" i="13" s="1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E79" i="12"/>
  <c r="G79" i="12" s="1"/>
  <c r="T29" i="12"/>
  <c r="Z29" i="12" s="1"/>
  <c r="Z30" i="12"/>
  <c r="X56" i="12"/>
  <c r="Y57" i="12"/>
  <c r="N57" i="11"/>
  <c r="T57" i="11" s="1"/>
  <c r="M56" i="11"/>
  <c r="Z58" i="11"/>
  <c r="X56" i="11"/>
  <c r="Y57" i="11"/>
  <c r="E78" i="11"/>
  <c r="T4" i="11"/>
  <c r="E79" i="11"/>
  <c r="T29" i="11"/>
  <c r="Y5" i="11"/>
  <c r="Z5" i="11" s="1"/>
  <c r="X4" i="11"/>
  <c r="Y4" i="11" s="1"/>
  <c r="F78" i="11" s="1"/>
  <c r="Y30" i="11"/>
  <c r="Z30" i="11" s="1"/>
  <c r="X29" i="11"/>
  <c r="Y29" i="11" s="1"/>
  <c r="F79" i="11" s="1"/>
  <c r="X5" i="10"/>
  <c r="Y6" i="10"/>
  <c r="Y31" i="10"/>
  <c r="X30" i="10"/>
  <c r="N30" i="10"/>
  <c r="T30" i="10" s="1"/>
  <c r="M29" i="10"/>
  <c r="N29" i="10" s="1"/>
  <c r="N6" i="10"/>
  <c r="T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E79" i="9"/>
  <c r="G79" i="9" s="1"/>
  <c r="T29" i="9"/>
  <c r="Z29" i="9" s="1"/>
  <c r="N6" i="9"/>
  <c r="T6" i="9" s="1"/>
  <c r="M5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 s="1"/>
  <c r="X5" i="7"/>
  <c r="Y6" i="7"/>
  <c r="N57" i="7"/>
  <c r="T57" i="7" s="1"/>
  <c r="M56" i="7"/>
  <c r="X56" i="7"/>
  <c r="Y57" i="7"/>
  <c r="Z58" i="7"/>
  <c r="N6" i="7"/>
  <c r="T6" i="7" s="1"/>
  <c r="M5" i="7"/>
  <c r="Z7" i="7"/>
  <c r="E79" i="6"/>
  <c r="G79" i="6" s="1"/>
  <c r="T29" i="6"/>
  <c r="Z29" i="6" s="1"/>
  <c r="Y6" i="6"/>
  <c r="X5" i="6"/>
  <c r="X56" i="6"/>
  <c r="Y57" i="6"/>
  <c r="N6" i="6"/>
  <c r="T6" i="6" s="1"/>
  <c r="Z6" i="6" s="1"/>
  <c r="M5" i="6"/>
  <c r="N57" i="6"/>
  <c r="T57" i="6" s="1"/>
  <c r="Z57" i="6" s="1"/>
  <c r="M56" i="6"/>
  <c r="Z7" i="6"/>
  <c r="Z58" i="6"/>
  <c r="N5" i="5"/>
  <c r="T5" i="5" s="1"/>
  <c r="Z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Z57" i="16" l="1"/>
  <c r="X55" i="16"/>
  <c r="Y56" i="16"/>
  <c r="N56" i="16"/>
  <c r="T56" i="16" s="1"/>
  <c r="Z56" i="16" s="1"/>
  <c r="M55" i="16"/>
  <c r="Z29" i="16"/>
  <c r="Z4" i="16"/>
  <c r="G79" i="16"/>
  <c r="G78" i="16"/>
  <c r="E79" i="15"/>
  <c r="T29" i="15"/>
  <c r="Y5" i="15"/>
  <c r="X4" i="15"/>
  <c r="Y4" i="15" s="1"/>
  <c r="F78" i="15" s="1"/>
  <c r="X55" i="15"/>
  <c r="Y56" i="15"/>
  <c r="Z56" i="15" s="1"/>
  <c r="N5" i="15"/>
  <c r="T5" i="15" s="1"/>
  <c r="Z5" i="15" s="1"/>
  <c r="M4" i="15"/>
  <c r="N4" i="15" s="1"/>
  <c r="Z6" i="15"/>
  <c r="Y30" i="15"/>
  <c r="X29" i="15"/>
  <c r="Y29" i="15" s="1"/>
  <c r="F79" i="15" s="1"/>
  <c r="N55" i="15"/>
  <c r="T55" i="15" s="1"/>
  <c r="M54" i="15"/>
  <c r="N54" i="15" s="1"/>
  <c r="Z30" i="15"/>
  <c r="Z57" i="12"/>
  <c r="Z6" i="10"/>
  <c r="N56" i="9"/>
  <c r="T56" i="9" s="1"/>
  <c r="M55" i="9"/>
  <c r="Z57" i="9"/>
  <c r="X55" i="9"/>
  <c r="Y56" i="9"/>
  <c r="Z56" i="9" s="1"/>
  <c r="Z6" i="7"/>
  <c r="Z57" i="7"/>
  <c r="Z55" i="10"/>
  <c r="N30" i="14"/>
  <c r="T30" i="14" s="1"/>
  <c r="M29" i="14"/>
  <c r="N29" i="14" s="1"/>
  <c r="X29" i="14"/>
  <c r="Y29" i="14" s="1"/>
  <c r="F79" i="14" s="1"/>
  <c r="Y30" i="14"/>
  <c r="E78" i="14"/>
  <c r="G78" i="14" s="1"/>
  <c r="T4" i="14"/>
  <c r="Z4" i="14" s="1"/>
  <c r="X54" i="14"/>
  <c r="Y54" i="14" s="1"/>
  <c r="F80" i="14" s="1"/>
  <c r="Y55" i="14"/>
  <c r="Z55" i="14" s="1"/>
  <c r="E80" i="14"/>
  <c r="T54" i="14"/>
  <c r="Z5" i="14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G79" i="11"/>
  <c r="X55" i="11"/>
  <c r="Y56" i="11"/>
  <c r="Z4" i="11"/>
  <c r="G78" i="11"/>
  <c r="N56" i="11"/>
  <c r="T56" i="11" s="1"/>
  <c r="M55" i="11"/>
  <c r="Z29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Y5" i="10"/>
  <c r="X4" i="10"/>
  <c r="Y4" i="10" s="1"/>
  <c r="F78" i="10" s="1"/>
  <c r="Z6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Z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N55" i="16" l="1"/>
  <c r="T55" i="16" s="1"/>
  <c r="M54" i="16"/>
  <c r="N54" i="16" s="1"/>
  <c r="X54" i="16"/>
  <c r="Y54" i="16" s="1"/>
  <c r="F80" i="16" s="1"/>
  <c r="Y55" i="16"/>
  <c r="E80" i="15"/>
  <c r="T54" i="15"/>
  <c r="Z29" i="15"/>
  <c r="X54" i="15"/>
  <c r="Y54" i="15" s="1"/>
  <c r="F80" i="15" s="1"/>
  <c r="Y55" i="15"/>
  <c r="Z55" i="15" s="1"/>
  <c r="E78" i="15"/>
  <c r="G78" i="15" s="1"/>
  <c r="T4" i="15"/>
  <c r="Z4" i="15" s="1"/>
  <c r="G79" i="15"/>
  <c r="Z30" i="14"/>
  <c r="N55" i="9"/>
  <c r="T55" i="9" s="1"/>
  <c r="M54" i="9"/>
  <c r="N54" i="9" s="1"/>
  <c r="X54" i="9"/>
  <c r="Y54" i="9" s="1"/>
  <c r="F80" i="9" s="1"/>
  <c r="Y55" i="9"/>
  <c r="Z56" i="6"/>
  <c r="Z56" i="12"/>
  <c r="Z29" i="10"/>
  <c r="Z5" i="9"/>
  <c r="Z56" i="8"/>
  <c r="E79" i="14"/>
  <c r="G79" i="14" s="1"/>
  <c r="T29" i="14"/>
  <c r="Z29" i="14" s="1"/>
  <c r="G80" i="14"/>
  <c r="Z54" i="14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E80" i="16" l="1"/>
  <c r="G80" i="16" s="1"/>
  <c r="T54" i="16"/>
  <c r="Z54" i="16" s="1"/>
  <c r="Z55" i="16"/>
  <c r="Z54" i="15"/>
  <c r="G80" i="15"/>
  <c r="Z55" i="9"/>
  <c r="T54" i="9"/>
  <c r="Z54" i="9" s="1"/>
  <c r="E80" i="9"/>
  <c r="G80" i="9" s="1"/>
  <c r="Z55" i="7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<sst xmlns="http://schemas.openxmlformats.org/spreadsheetml/2006/main" count="2990" uniqueCount="93">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</sst>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28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1"/>
      <color rgb="FFFF0000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2"/>
      <color rgb="FF00B05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167" fontId="26" fillId="0" borderId="0" xfId="0" applyNumberFormat="1" applyFont="1"/>
    <xf numFmtId="0" fontId="27" fillId="0" borderId="0" xfId="0" applyFont="1"/>
    <xf numFmtId="0" fontId="8" fillId="6" borderId="4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8" fillId="5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topLeftCell="A9" zoomScale="80" zoomScaleNormal="80" workbookViewId="0">
      <selection activeCell="D4" sqref="D4:D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405</v>
      </c>
      <c r="E4">
        <v>218</v>
      </c>
      <c r="F4" s="3">
        <f>E4/D4</f>
        <v>0.53827160493827164</v>
      </c>
      <c r="G4" s="2">
        <v>0.3</v>
      </c>
      <c r="H4" s="18">
        <f>C4*F4/(1+(1-G4)*C4*F4)</f>
        <v>0.39096126255380204</v>
      </c>
      <c r="I4" s="18">
        <f>1-H4</f>
        <v>0.60903873744619796</v>
      </c>
      <c r="J4" s="41">
        <v>100000</v>
      </c>
      <c r="K4" s="20">
        <f>J4*H4</f>
        <v>39096.126255380201</v>
      </c>
      <c r="L4" s="20">
        <f>C4*(J5+G4*K4)</f>
        <v>72632.711621233859</v>
      </c>
      <c r="M4" s="5">
        <f t="shared" ref="M4:M20" si="0">L4+M5</f>
        <v>4606883.42110069</v>
      </c>
      <c r="N4" s="32">
        <f>M4/J4</f>
        <v>46.068834211006902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72632.711621233859</v>
      </c>
      <c r="T4" s="35">
        <f t="shared" ref="T4:T22" si="3">N4</f>
        <v>46.068834211006902</v>
      </c>
      <c r="U4" s="42">
        <v>0.96680194174873568</v>
      </c>
      <c r="V4" s="43">
        <f>1-U4</f>
        <v>3.3198058251264317E-2</v>
      </c>
      <c r="W4" s="29">
        <f>S4*U4</f>
        <v>70221.446629884857</v>
      </c>
      <c r="X4" s="29">
        <f t="shared" ref="X4:X20" si="4">X5+W4</f>
        <v>4164009.7438504561</v>
      </c>
      <c r="Y4" s="40">
        <f>X4/R4</f>
        <v>41.640097438504561</v>
      </c>
      <c r="Z4" s="36">
        <f>T4-Y4</f>
        <v>4.4287367725023401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1699</v>
      </c>
      <c r="E5">
        <v>1</v>
      </c>
      <c r="F5" s="3">
        <f t="shared" ref="F5:F22" si="5">E5/D5</f>
        <v>5.885815185403178E-4</v>
      </c>
      <c r="G5" s="2">
        <v>0.4</v>
      </c>
      <c r="H5" s="3">
        <f t="shared" ref="H5:H21" si="6">C5*F5/(1+(1-G5)*C5*F5)</f>
        <v>2.3510050546608672E-3</v>
      </c>
      <c r="I5" s="3">
        <f t="shared" ref="I5:I22" si="7">1-H5</f>
        <v>0.9976489949453391</v>
      </c>
      <c r="J5" s="5">
        <f>I4*J4</f>
        <v>60903.873744619799</v>
      </c>
      <c r="K5" s="5">
        <f t="shared" ref="K5:K22" si="8">J5*H5</f>
        <v>143.18531502202842</v>
      </c>
      <c r="L5" s="5">
        <f t="shared" ref="L5:L21" si="9">C5*(J6+G5*K5)</f>
        <v>243271.85022242629</v>
      </c>
      <c r="M5" s="5">
        <f t="shared" si="0"/>
        <v>4534250.7094794558</v>
      </c>
      <c r="N5" s="33">
        <f t="shared" ref="N5:N22" si="10">M5/J5</f>
        <v>74.449299046105551</v>
      </c>
      <c r="O5" s="4"/>
      <c r="Q5" s="27" t="s">
        <v>36</v>
      </c>
      <c r="R5" s="29">
        <f t="shared" si="1"/>
        <v>60903.873744619799</v>
      </c>
      <c r="S5" s="29">
        <f t="shared" si="2"/>
        <v>243271.85022242629</v>
      </c>
      <c r="T5" s="35">
        <f t="shared" si="3"/>
        <v>74.449299046105551</v>
      </c>
      <c r="U5" s="42">
        <v>0.96680194174873568</v>
      </c>
      <c r="V5" s="43">
        <f>1-U5</f>
        <v>3.3198058251264317E-2</v>
      </c>
      <c r="W5" s="29">
        <f t="shared" ref="W5:W22" si="11">S5*U5</f>
        <v>235195.69716784934</v>
      </c>
      <c r="X5" s="29">
        <f t="shared" si="4"/>
        <v>4093788.2972205714</v>
      </c>
      <c r="Y5" s="35">
        <f t="shared" ref="Y5:Y22" si="12">X5/R5</f>
        <v>67.217207141642831</v>
      </c>
      <c r="Z5" s="36">
        <f t="shared" ref="Z5:Z22" si="13">T5-Y5</f>
        <v>7.2320919044627203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2093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60760.688429597765</v>
      </c>
      <c r="K6" s="5">
        <f t="shared" si="8"/>
        <v>0</v>
      </c>
      <c r="L6" s="5">
        <f t="shared" si="9"/>
        <v>303803.44214798883</v>
      </c>
      <c r="M6" s="5">
        <f t="shared" si="0"/>
        <v>4290978.8592570294</v>
      </c>
      <c r="N6" s="33">
        <f t="shared" si="10"/>
        <v>70.620971719714859</v>
      </c>
      <c r="O6" s="4"/>
      <c r="Q6" s="27" t="s">
        <v>38</v>
      </c>
      <c r="R6" s="29">
        <f t="shared" si="1"/>
        <v>60760.688429597765</v>
      </c>
      <c r="S6" s="29">
        <f t="shared" si="2"/>
        <v>303803.44214798883</v>
      </c>
      <c r="T6" s="35">
        <f t="shared" si="3"/>
        <v>70.620971719714859</v>
      </c>
      <c r="U6" s="42">
        <v>0.96680194174873568</v>
      </c>
      <c r="V6" s="43">
        <f>1-U6</f>
        <v>3.3198058251264317E-2</v>
      </c>
      <c r="W6" s="29">
        <f t="shared" si="11"/>
        <v>293717.7577786253</v>
      </c>
      <c r="X6" s="29">
        <f t="shared" si="4"/>
        <v>3858592.6000527223</v>
      </c>
      <c r="Y6" s="35">
        <f t="shared" si="12"/>
        <v>63.504754468402687</v>
      </c>
      <c r="Z6" s="36">
        <f t="shared" si="13"/>
        <v>7.1162172513121718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2062</v>
      </c>
      <c r="E7">
        <v>1</v>
      </c>
      <c r="F7" s="3">
        <f t="shared" si="5"/>
        <v>4.8496605237633366E-4</v>
      </c>
      <c r="G7" s="2">
        <v>0.5</v>
      </c>
      <c r="H7" s="3">
        <f t="shared" si="6"/>
        <v>2.4218939210462588E-3</v>
      </c>
      <c r="I7" s="3">
        <f t="shared" si="7"/>
        <v>0.9975781060789537</v>
      </c>
      <c r="J7" s="5">
        <f t="shared" si="14"/>
        <v>60760.688429597765</v>
      </c>
      <c r="K7" s="5">
        <f t="shared" si="8"/>
        <v>147.15594194622858</v>
      </c>
      <c r="L7" s="5">
        <f t="shared" si="9"/>
        <v>303435.55229312327</v>
      </c>
      <c r="M7" s="5">
        <f t="shared" si="0"/>
        <v>3987175.4171090401</v>
      </c>
      <c r="N7" s="33">
        <f t="shared" si="10"/>
        <v>65.620971719714845</v>
      </c>
      <c r="O7" s="4"/>
      <c r="Q7" s="27" t="s">
        <v>40</v>
      </c>
      <c r="R7" s="29">
        <f t="shared" si="1"/>
        <v>60760.688429597765</v>
      </c>
      <c r="S7" s="29">
        <f t="shared" si="2"/>
        <v>303435.55229312327</v>
      </c>
      <c r="T7" s="35">
        <f t="shared" si="3"/>
        <v>65.620971719714845</v>
      </c>
      <c r="U7" s="42">
        <v>0.96680194174873568</v>
      </c>
      <c r="V7" s="43">
        <f>1-U7</f>
        <v>3.3198058251264317E-2</v>
      </c>
      <c r="W7" s="29">
        <f t="shared" si="11"/>
        <v>293362.08115259162</v>
      </c>
      <c r="X7" s="29">
        <f t="shared" si="4"/>
        <v>3564874.8422740968</v>
      </c>
      <c r="Y7" s="35">
        <f t="shared" si="12"/>
        <v>58.670744759659009</v>
      </c>
      <c r="Z7" s="36">
        <f t="shared" si="13"/>
        <v>6.9502269600558364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2405</v>
      </c>
      <c r="E8">
        <v>1</v>
      </c>
      <c r="F8" s="3">
        <f t="shared" si="5"/>
        <v>4.1580041580041582E-4</v>
      </c>
      <c r="G8" s="2">
        <v>0.5</v>
      </c>
      <c r="H8" s="3">
        <f t="shared" si="6"/>
        <v>2.0768431983385258E-3</v>
      </c>
      <c r="I8" s="3">
        <f t="shared" si="7"/>
        <v>0.99792315680166144</v>
      </c>
      <c r="J8" s="5">
        <f t="shared" si="14"/>
        <v>60613.532487651537</v>
      </c>
      <c r="K8" s="5">
        <f t="shared" si="8"/>
        <v>125.88480267425035</v>
      </c>
      <c r="L8" s="5">
        <f t="shared" si="9"/>
        <v>302752.95043157204</v>
      </c>
      <c r="M8" s="5">
        <f t="shared" si="0"/>
        <v>3683739.8648159169</v>
      </c>
      <c r="N8" s="33">
        <f t="shared" si="10"/>
        <v>60.774215156761983</v>
      </c>
      <c r="O8" s="4"/>
      <c r="Q8" s="27" t="s">
        <v>42</v>
      </c>
      <c r="R8" s="29">
        <f t="shared" si="1"/>
        <v>60613.532487651537</v>
      </c>
      <c r="S8" s="29">
        <f t="shared" si="2"/>
        <v>302752.95043157204</v>
      </c>
      <c r="T8" s="35">
        <f t="shared" si="3"/>
        <v>60.774215156761983</v>
      </c>
      <c r="U8" s="42">
        <v>0.96680194174873568</v>
      </c>
      <c r="V8" s="43">
        <f>1-U8</f>
        <v>3.3198058251264317E-2</v>
      </c>
      <c r="W8" s="29">
        <f t="shared" si="11"/>
        <v>292702.1403474026</v>
      </c>
      <c r="X8" s="29">
        <f t="shared" si="4"/>
        <v>3271512.7611215049</v>
      </c>
      <c r="Y8" s="35">
        <f t="shared" si="12"/>
        <v>53.973306402955352</v>
      </c>
      <c r="Z8" s="36">
        <f t="shared" si="13"/>
        <v>6.8009087538066311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2393</v>
      </c>
      <c r="E9">
        <v>3</v>
      </c>
      <c r="F9" s="3">
        <f t="shared" si="5"/>
        <v>1.2536564981195152E-3</v>
      </c>
      <c r="G9" s="2">
        <v>0.5</v>
      </c>
      <c r="H9" s="3">
        <f t="shared" si="6"/>
        <v>6.2486981878775247E-3</v>
      </c>
      <c r="I9" s="3">
        <f t="shared" si="7"/>
        <v>0.99375130181212246</v>
      </c>
      <c r="J9" s="5">
        <f t="shared" si="14"/>
        <v>60487.647684977281</v>
      </c>
      <c r="K9" s="5">
        <f t="shared" si="8"/>
        <v>377.96905447809166</v>
      </c>
      <c r="L9" s="5">
        <f t="shared" si="9"/>
        <v>301493.31578869116</v>
      </c>
      <c r="M9" s="5">
        <f t="shared" si="0"/>
        <v>3380986.9143843446</v>
      </c>
      <c r="N9" s="33">
        <f t="shared" si="10"/>
        <v>55.895493440126735</v>
      </c>
      <c r="O9" s="4"/>
      <c r="Q9" s="27" t="s">
        <v>44</v>
      </c>
      <c r="R9" s="29">
        <f t="shared" si="1"/>
        <v>60487.647684977281</v>
      </c>
      <c r="S9" s="29">
        <f t="shared" si="2"/>
        <v>301493.31578869116</v>
      </c>
      <c r="T9" s="35">
        <f t="shared" si="3"/>
        <v>55.895493440126735</v>
      </c>
      <c r="U9" s="42">
        <v>0.9555940589531835</v>
      </c>
      <c r="V9" s="43">
        <f t="shared" ref="V9:V22" si="15">1-U9</f>
        <v>4.4405941046816499E-2</v>
      </c>
      <c r="W9" s="29">
        <f t="shared" si="11"/>
        <v>288105.22138176934</v>
      </c>
      <c r="X9" s="29">
        <f t="shared" si="4"/>
        <v>2978810.6207741024</v>
      </c>
      <c r="Y9" s="35">
        <f t="shared" si="12"/>
        <v>49.246593887861174</v>
      </c>
      <c r="Z9" s="36">
        <f t="shared" si="13"/>
        <v>6.6488995522655614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2558</v>
      </c>
      <c r="E10">
        <v>3</v>
      </c>
      <c r="F10" s="3">
        <f t="shared" si="5"/>
        <v>1.1727912431587178E-3</v>
      </c>
      <c r="G10" s="2">
        <v>0.5</v>
      </c>
      <c r="H10" s="3">
        <f t="shared" si="6"/>
        <v>5.8468134866497771E-3</v>
      </c>
      <c r="I10" s="3">
        <f t="shared" si="7"/>
        <v>0.99415318651335027</v>
      </c>
      <c r="J10" s="5">
        <f t="shared" si="14"/>
        <v>60109.678630499191</v>
      </c>
      <c r="K10" s="5">
        <f t="shared" si="8"/>
        <v>351.45007969498658</v>
      </c>
      <c r="L10" s="5">
        <f t="shared" si="9"/>
        <v>299669.76795325847</v>
      </c>
      <c r="M10" s="5">
        <f t="shared" si="0"/>
        <v>3079493.5985956532</v>
      </c>
      <c r="N10" s="33">
        <f t="shared" si="10"/>
        <v>51.231243765677725</v>
      </c>
      <c r="O10" s="4"/>
      <c r="Q10" s="27" t="s">
        <v>46</v>
      </c>
      <c r="R10" s="29">
        <f t="shared" si="1"/>
        <v>60109.678630499191</v>
      </c>
      <c r="S10" s="29">
        <f t="shared" si="2"/>
        <v>299669.76795325847</v>
      </c>
      <c r="T10" s="35">
        <f t="shared" si="3"/>
        <v>51.231243765677725</v>
      </c>
      <c r="U10" s="42">
        <v>0.96363095511775332</v>
      </c>
      <c r="V10" s="43">
        <f t="shared" si="15"/>
        <v>3.6369044882246682E-2</v>
      </c>
      <c r="W10" s="29">
        <f t="shared" si="11"/>
        <v>288771.064712714</v>
      </c>
      <c r="X10" s="29">
        <f t="shared" si="4"/>
        <v>2690705.3993923329</v>
      </c>
      <c r="Y10" s="35">
        <f t="shared" si="12"/>
        <v>44.763263765431105</v>
      </c>
      <c r="Z10" s="36">
        <f t="shared" si="13"/>
        <v>6.4679800002466195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2811</v>
      </c>
      <c r="E11">
        <v>5</v>
      </c>
      <c r="F11" s="3">
        <f t="shared" si="5"/>
        <v>1.7787264318747777E-3</v>
      </c>
      <c r="G11" s="2">
        <v>0.5</v>
      </c>
      <c r="H11" s="3">
        <f t="shared" si="6"/>
        <v>8.8542588985301932E-3</v>
      </c>
      <c r="I11" s="3">
        <f t="shared" si="7"/>
        <v>0.9911457411014698</v>
      </c>
      <c r="J11" s="5">
        <f t="shared" si="14"/>
        <v>59758.228550804204</v>
      </c>
      <c r="K11" s="5">
        <f t="shared" si="8"/>
        <v>529.11482690635921</v>
      </c>
      <c r="L11" s="5">
        <f t="shared" si="9"/>
        <v>297468.35568675515</v>
      </c>
      <c r="M11" s="5">
        <f t="shared" si="0"/>
        <v>2779823.8306423947</v>
      </c>
      <c r="N11" s="33">
        <f t="shared" si="10"/>
        <v>46.517841945048502</v>
      </c>
      <c r="O11" s="4"/>
      <c r="Q11" s="27" t="s">
        <v>48</v>
      </c>
      <c r="R11" s="29">
        <f t="shared" si="1"/>
        <v>59758.228550804204</v>
      </c>
      <c r="S11" s="29">
        <f t="shared" si="2"/>
        <v>297468.35568675515</v>
      </c>
      <c r="T11" s="35">
        <f t="shared" si="3"/>
        <v>46.517841945048502</v>
      </c>
      <c r="U11" s="42">
        <v>0.96005435016735896</v>
      </c>
      <c r="V11" s="43">
        <f t="shared" si="15"/>
        <v>3.9945649832641039E-2</v>
      </c>
      <c r="W11" s="29">
        <f t="shared" si="11"/>
        <v>285585.7889142005</v>
      </c>
      <c r="X11" s="29">
        <f t="shared" si="4"/>
        <v>2401934.3346796189</v>
      </c>
      <c r="Y11" s="35">
        <f t="shared" si="12"/>
        <v>40.19420242080276</v>
      </c>
      <c r="Z11" s="36">
        <f t="shared" si="13"/>
        <v>6.3236395242457419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3052</v>
      </c>
      <c r="E12">
        <v>8</v>
      </c>
      <c r="F12" s="3">
        <f t="shared" si="5"/>
        <v>2.6212319790301442E-3</v>
      </c>
      <c r="G12" s="2">
        <v>0.5</v>
      </c>
      <c r="H12" s="3">
        <f t="shared" si="6"/>
        <v>1.3020833333333334E-2</v>
      </c>
      <c r="I12" s="3">
        <f t="shared" si="7"/>
        <v>0.98697916666666663</v>
      </c>
      <c r="J12" s="5">
        <f t="shared" si="14"/>
        <v>59229.113723897848</v>
      </c>
      <c r="K12" s="5">
        <f t="shared" si="8"/>
        <v>771.21241827991992</v>
      </c>
      <c r="L12" s="5">
        <f t="shared" si="9"/>
        <v>294217.53757378942</v>
      </c>
      <c r="M12" s="5">
        <f t="shared" si="0"/>
        <v>2482355.4749556398</v>
      </c>
      <c r="N12" s="33">
        <f t="shared" si="10"/>
        <v>41.91106904836321</v>
      </c>
      <c r="O12" s="4"/>
      <c r="Q12" s="27" t="s">
        <v>50</v>
      </c>
      <c r="R12" s="29">
        <f t="shared" si="1"/>
        <v>59229.113723897848</v>
      </c>
      <c r="S12" s="29">
        <f t="shared" si="2"/>
        <v>294217.53757378942</v>
      </c>
      <c r="T12" s="35">
        <f t="shared" si="3"/>
        <v>41.91106904836321</v>
      </c>
      <c r="U12" s="42">
        <v>0.94127750867207383</v>
      </c>
      <c r="V12" s="43">
        <f t="shared" si="15"/>
        <v>5.8722491327926174E-2</v>
      </c>
      <c r="W12" s="29">
        <f t="shared" si="11"/>
        <v>276940.35077508877</v>
      </c>
      <c r="X12" s="29">
        <f t="shared" si="4"/>
        <v>2116348.5457654186</v>
      </c>
      <c r="Y12" s="35">
        <f t="shared" si="12"/>
        <v>35.731558564779121</v>
      </c>
      <c r="Z12" s="36">
        <f t="shared" si="13"/>
        <v>6.1795104835840888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2963</v>
      </c>
      <c r="E13">
        <v>15</v>
      </c>
      <c r="F13" s="3">
        <f t="shared" si="5"/>
        <v>5.0624367195410058E-3</v>
      </c>
      <c r="G13" s="2">
        <v>0.5</v>
      </c>
      <c r="H13" s="3">
        <f t="shared" si="6"/>
        <v>2.4995834027662058E-2</v>
      </c>
      <c r="I13" s="3">
        <f t="shared" si="7"/>
        <v>0.97500416597233797</v>
      </c>
      <c r="J13" s="5">
        <f t="shared" si="14"/>
        <v>58457.901305617925</v>
      </c>
      <c r="K13" s="5">
        <f t="shared" si="8"/>
        <v>1461.2039986406749</v>
      </c>
      <c r="L13" s="5">
        <f t="shared" si="9"/>
        <v>288636.49653148791</v>
      </c>
      <c r="M13" s="5">
        <f t="shared" si="0"/>
        <v>2188137.9373818506</v>
      </c>
      <c r="N13" s="33">
        <f t="shared" si="10"/>
        <v>37.431003996230807</v>
      </c>
      <c r="O13" s="4"/>
      <c r="Q13" s="27" t="s">
        <v>52</v>
      </c>
      <c r="R13" s="29">
        <f t="shared" si="1"/>
        <v>58457.901305617925</v>
      </c>
      <c r="S13" s="29">
        <f t="shared" si="2"/>
        <v>288636.49653148791</v>
      </c>
      <c r="T13" s="35">
        <f t="shared" si="3"/>
        <v>37.431003996230807</v>
      </c>
      <c r="U13" s="42">
        <v>0.95386474178345915</v>
      </c>
      <c r="V13" s="43">
        <f t="shared" si="15"/>
        <v>4.6135258216540853E-2</v>
      </c>
      <c r="W13" s="29">
        <f t="shared" si="11"/>
        <v>275320.17723329004</v>
      </c>
      <c r="X13" s="29">
        <f t="shared" si="4"/>
        <v>1839408.1949903299</v>
      </c>
      <c r="Y13" s="35">
        <f t="shared" si="12"/>
        <v>31.465518841908185</v>
      </c>
      <c r="Z13" s="36">
        <f t="shared" si="13"/>
        <v>5.9654851543226215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2735</v>
      </c>
      <c r="E14">
        <v>6</v>
      </c>
      <c r="F14" s="3">
        <f t="shared" si="5"/>
        <v>2.1937842778793418E-3</v>
      </c>
      <c r="G14" s="2">
        <v>0.5</v>
      </c>
      <c r="H14" s="3">
        <f t="shared" si="6"/>
        <v>1.0909090909090908E-2</v>
      </c>
      <c r="I14" s="3">
        <f t="shared" si="7"/>
        <v>0.98909090909090913</v>
      </c>
      <c r="J14" s="5">
        <f t="shared" si="14"/>
        <v>56996.69730697725</v>
      </c>
      <c r="K14" s="5">
        <f t="shared" si="8"/>
        <v>621.78215243975183</v>
      </c>
      <c r="L14" s="5">
        <f t="shared" si="9"/>
        <v>283429.03115378687</v>
      </c>
      <c r="M14" s="5">
        <f t="shared" si="0"/>
        <v>1899501.4408503624</v>
      </c>
      <c r="N14" s="33">
        <f t="shared" si="10"/>
        <v>33.326517686101703</v>
      </c>
      <c r="O14" s="4"/>
      <c r="Q14" s="27" t="s">
        <v>54</v>
      </c>
      <c r="R14" s="29">
        <f t="shared" si="1"/>
        <v>56996.69730697725</v>
      </c>
      <c r="S14" s="29">
        <f t="shared" si="2"/>
        <v>283429.03115378687</v>
      </c>
      <c r="T14" s="35">
        <f t="shared" si="3"/>
        <v>33.326517686101703</v>
      </c>
      <c r="U14" s="42">
        <v>0.94210046609890041</v>
      </c>
      <c r="V14" s="43">
        <f t="shared" si="15"/>
        <v>5.7899533901099587E-2</v>
      </c>
      <c r="W14" s="29">
        <f t="shared" si="11"/>
        <v>267018.62235594238</v>
      </c>
      <c r="X14" s="29">
        <f t="shared" si="4"/>
        <v>1564088.01775704</v>
      </c>
      <c r="Y14" s="35">
        <f t="shared" si="12"/>
        <v>27.441730690693408</v>
      </c>
      <c r="Z14" s="36">
        <f t="shared" si="13"/>
        <v>5.8847869954082945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2075</v>
      </c>
      <c r="E15">
        <v>16</v>
      </c>
      <c r="F15" s="3">
        <f t="shared" si="5"/>
        <v>7.7108433734939755E-3</v>
      </c>
      <c r="G15" s="2">
        <v>0.5</v>
      </c>
      <c r="H15" s="3">
        <f t="shared" si="6"/>
        <v>3.7825059101654845E-2</v>
      </c>
      <c r="I15" s="3">
        <f t="shared" si="7"/>
        <v>0.9621749408983451</v>
      </c>
      <c r="J15" s="5">
        <f t="shared" si="14"/>
        <v>56374.915154537499</v>
      </c>
      <c r="K15" s="5">
        <f t="shared" si="8"/>
        <v>2132.3844975711581</v>
      </c>
      <c r="L15" s="5">
        <f t="shared" si="9"/>
        <v>276543.61452875956</v>
      </c>
      <c r="M15" s="5">
        <f t="shared" si="0"/>
        <v>1616072.4096965755</v>
      </c>
      <c r="N15" s="33">
        <f t="shared" si="10"/>
        <v>28.666516042933701</v>
      </c>
      <c r="O15" s="4"/>
      <c r="Q15" s="27" t="s">
        <v>56</v>
      </c>
      <c r="R15" s="29">
        <f t="shared" si="1"/>
        <v>56374.915154537499</v>
      </c>
      <c r="S15" s="29">
        <f t="shared" si="2"/>
        <v>276543.61452875956</v>
      </c>
      <c r="T15" s="35">
        <f t="shared" si="3"/>
        <v>28.666516042933701</v>
      </c>
      <c r="U15" s="42">
        <v>0.91645683631107144</v>
      </c>
      <c r="V15" s="43">
        <f t="shared" si="15"/>
        <v>8.3543163688928557E-2</v>
      </c>
      <c r="W15" s="29">
        <f t="shared" si="11"/>
        <v>253440.28607305544</v>
      </c>
      <c r="X15" s="29">
        <f t="shared" si="4"/>
        <v>1297069.3954010976</v>
      </c>
      <c r="Y15" s="35">
        <f t="shared" si="12"/>
        <v>23.007917472611915</v>
      </c>
      <c r="Z15" s="36">
        <f t="shared" si="13"/>
        <v>5.6585985703217858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1709</v>
      </c>
      <c r="E16">
        <v>18</v>
      </c>
      <c r="F16" s="3">
        <f t="shared" si="5"/>
        <v>1.0532475131655939E-2</v>
      </c>
      <c r="G16" s="2">
        <v>0.5</v>
      </c>
      <c r="H16" s="3">
        <f t="shared" si="6"/>
        <v>5.1311288483466354E-2</v>
      </c>
      <c r="I16" s="3">
        <f t="shared" si="7"/>
        <v>0.94868871151653367</v>
      </c>
      <c r="J16" s="5">
        <f t="shared" si="14"/>
        <v>54242.530656966337</v>
      </c>
      <c r="K16" s="5">
        <f t="shared" si="8"/>
        <v>2783.2541386128673</v>
      </c>
      <c r="L16" s="5">
        <f t="shared" si="9"/>
        <v>264254.51793829957</v>
      </c>
      <c r="M16" s="5">
        <f t="shared" si="0"/>
        <v>1339528.7951678159</v>
      </c>
      <c r="N16" s="33">
        <f t="shared" si="10"/>
        <v>24.695175150272622</v>
      </c>
      <c r="O16" s="4"/>
      <c r="Q16" s="27" t="s">
        <v>58</v>
      </c>
      <c r="R16" s="29">
        <f t="shared" si="1"/>
        <v>54242.530656966337</v>
      </c>
      <c r="S16" s="29">
        <f t="shared" si="2"/>
        <v>264254.51793829957</v>
      </c>
      <c r="T16" s="35">
        <f t="shared" si="3"/>
        <v>24.695175150272622</v>
      </c>
      <c r="U16" s="42">
        <v>0.8859396016463057</v>
      </c>
      <c r="V16" s="43">
        <f t="shared" si="15"/>
        <v>0.1140603983536943</v>
      </c>
      <c r="W16" s="29">
        <f t="shared" si="11"/>
        <v>234113.54235549367</v>
      </c>
      <c r="X16" s="29">
        <f t="shared" si="4"/>
        <v>1043629.1093280423</v>
      </c>
      <c r="Y16" s="35">
        <f t="shared" si="12"/>
        <v>19.240051979285919</v>
      </c>
      <c r="Z16" s="36">
        <f t="shared" si="13"/>
        <v>5.4551231709867025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1361</v>
      </c>
      <c r="E17">
        <v>21</v>
      </c>
      <c r="F17" s="3">
        <f t="shared" si="5"/>
        <v>1.5429831006612785E-2</v>
      </c>
      <c r="G17" s="2">
        <v>0.5</v>
      </c>
      <c r="H17" s="3">
        <f t="shared" si="6"/>
        <v>7.4283692960735753E-2</v>
      </c>
      <c r="I17" s="3">
        <f t="shared" si="7"/>
        <v>0.92571630703926422</v>
      </c>
      <c r="J17" s="5">
        <f t="shared" si="14"/>
        <v>51459.276518353472</v>
      </c>
      <c r="K17" s="5">
        <f t="shared" si="8"/>
        <v>3822.5850968709683</v>
      </c>
      <c r="L17" s="5">
        <f t="shared" si="9"/>
        <v>247739.91984958993</v>
      </c>
      <c r="M17" s="5">
        <f t="shared" si="0"/>
        <v>1075274.2772295163</v>
      </c>
      <c r="N17" s="33">
        <f t="shared" si="10"/>
        <v>20.89563534469842</v>
      </c>
      <c r="O17" s="4"/>
      <c r="Q17" s="27" t="s">
        <v>60</v>
      </c>
      <c r="R17" s="29">
        <f t="shared" si="1"/>
        <v>51459.276518353472</v>
      </c>
      <c r="S17" s="29">
        <f t="shared" si="2"/>
        <v>247739.91984958993</v>
      </c>
      <c r="T17" s="35">
        <f t="shared" si="3"/>
        <v>20.89563534469842</v>
      </c>
      <c r="U17" s="42">
        <v>0.85631920960893304</v>
      </c>
      <c r="V17" s="43">
        <f t="shared" si="15"/>
        <v>0.14368079039106696</v>
      </c>
      <c r="W17" s="29">
        <f t="shared" si="11"/>
        <v>212144.45235418127</v>
      </c>
      <c r="X17" s="29">
        <f t="shared" si="4"/>
        <v>809515.56697254861</v>
      </c>
      <c r="Y17" s="35">
        <f t="shared" si="12"/>
        <v>15.731188266586427</v>
      </c>
      <c r="Z17" s="36">
        <f t="shared" si="13"/>
        <v>5.1644470781119924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954</v>
      </c>
      <c r="E18">
        <v>20</v>
      </c>
      <c r="F18" s="3">
        <f t="shared" si="5"/>
        <v>2.0964360587002098E-2</v>
      </c>
      <c r="G18" s="2">
        <v>0.5</v>
      </c>
      <c r="H18" s="3">
        <f t="shared" si="6"/>
        <v>9.9601593625498031E-2</v>
      </c>
      <c r="I18" s="3">
        <f t="shared" si="7"/>
        <v>0.90039840637450197</v>
      </c>
      <c r="J18" s="5">
        <f t="shared" si="14"/>
        <v>47636.691421482501</v>
      </c>
      <c r="K18" s="5">
        <f t="shared" si="8"/>
        <v>4744.6903806257478</v>
      </c>
      <c r="L18" s="5">
        <f t="shared" si="9"/>
        <v>226321.73115584813</v>
      </c>
      <c r="M18" s="5">
        <f t="shared" si="0"/>
        <v>827534.35737992649</v>
      </c>
      <c r="N18" s="33">
        <f t="shared" si="10"/>
        <v>17.371784913818281</v>
      </c>
      <c r="O18" s="4"/>
      <c r="Q18" s="27" t="s">
        <v>62</v>
      </c>
      <c r="R18" s="29">
        <f t="shared" si="1"/>
        <v>47636.691421482501</v>
      </c>
      <c r="S18" s="29">
        <f t="shared" si="2"/>
        <v>226321.73115584813</v>
      </c>
      <c r="T18" s="35">
        <f t="shared" si="3"/>
        <v>17.371784913818281</v>
      </c>
      <c r="U18" s="42">
        <v>0.77613843304153718</v>
      </c>
      <c r="V18" s="43">
        <f t="shared" si="15"/>
        <v>0.22386156695846282</v>
      </c>
      <c r="W18" s="29">
        <f t="shared" si="11"/>
        <v>175656.993782548</v>
      </c>
      <c r="X18" s="29">
        <f t="shared" si="4"/>
        <v>597371.1146183674</v>
      </c>
      <c r="Y18" s="35">
        <f t="shared" si="12"/>
        <v>12.540147033573655</v>
      </c>
      <c r="Z18" s="36">
        <f t="shared" si="13"/>
        <v>4.8316378802446263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611</v>
      </c>
      <c r="E19">
        <v>25</v>
      </c>
      <c r="F19" s="3">
        <f t="shared" si="5"/>
        <v>4.0916530278232409E-2</v>
      </c>
      <c r="G19" s="2">
        <v>0.5</v>
      </c>
      <c r="H19" s="3">
        <f t="shared" si="6"/>
        <v>0.18559762435040833</v>
      </c>
      <c r="I19" s="3">
        <f t="shared" si="7"/>
        <v>0.81440237564959173</v>
      </c>
      <c r="J19" s="5">
        <f t="shared" si="14"/>
        <v>42892.001040856754</v>
      </c>
      <c r="K19" s="5">
        <f t="shared" si="8"/>
        <v>7960.653496818255</v>
      </c>
      <c r="L19" s="5">
        <f t="shared" si="9"/>
        <v>194558.37146223814</v>
      </c>
      <c r="M19" s="5">
        <f t="shared" si="0"/>
        <v>601212.62622407835</v>
      </c>
      <c r="N19" s="33">
        <f t="shared" si="10"/>
        <v>14.016893864461897</v>
      </c>
      <c r="O19" s="4"/>
      <c r="Q19" s="27" t="s">
        <v>64</v>
      </c>
      <c r="R19" s="29">
        <f t="shared" si="1"/>
        <v>42892.001040856754</v>
      </c>
      <c r="S19" s="29">
        <f t="shared" si="2"/>
        <v>194558.37146223814</v>
      </c>
      <c r="T19" s="35">
        <f t="shared" si="3"/>
        <v>14.016893864461897</v>
      </c>
      <c r="U19" s="42">
        <v>0.73716277889453141</v>
      </c>
      <c r="V19" s="43">
        <f t="shared" si="15"/>
        <v>0.26283722110546859</v>
      </c>
      <c r="W19" s="29">
        <f t="shared" si="11"/>
        <v>143421.18976429797</v>
      </c>
      <c r="X19" s="29">
        <f t="shared" si="4"/>
        <v>421714.1208358194</v>
      </c>
      <c r="Y19" s="35">
        <f t="shared" si="12"/>
        <v>9.8319992213493563</v>
      </c>
      <c r="Z19" s="36">
        <f t="shared" si="13"/>
        <v>4.1848946431125409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355</v>
      </c>
      <c r="E20">
        <v>27</v>
      </c>
      <c r="F20" s="3">
        <f t="shared" si="5"/>
        <v>7.605633802816901E-2</v>
      </c>
      <c r="G20" s="2">
        <v>0.5</v>
      </c>
      <c r="H20" s="3">
        <f t="shared" si="6"/>
        <v>0.31952662721893493</v>
      </c>
      <c r="I20" s="3">
        <f t="shared" si="7"/>
        <v>0.68047337278106501</v>
      </c>
      <c r="J20" s="5">
        <f t="shared" si="14"/>
        <v>34931.347544038501</v>
      </c>
      <c r="K20" s="5">
        <f t="shared" si="8"/>
        <v>11161.495664959048</v>
      </c>
      <c r="L20" s="5">
        <f t="shared" si="9"/>
        <v>146752.99855779487</v>
      </c>
      <c r="M20" s="5">
        <f t="shared" si="0"/>
        <v>406654.25476184022</v>
      </c>
      <c r="N20" s="33">
        <f t="shared" si="10"/>
        <v>11.641527835396696</v>
      </c>
      <c r="O20" s="4"/>
      <c r="Q20" s="27" t="s">
        <v>66</v>
      </c>
      <c r="R20" s="29">
        <f t="shared" si="1"/>
        <v>34931.347544038501</v>
      </c>
      <c r="S20" s="29">
        <f t="shared" si="2"/>
        <v>146752.99855779487</v>
      </c>
      <c r="T20" s="35">
        <f t="shared" si="3"/>
        <v>11.641527835396696</v>
      </c>
      <c r="U20" s="42">
        <v>0.7271372759570951</v>
      </c>
      <c r="V20" s="43">
        <f t="shared" si="15"/>
        <v>0.2728627240429049</v>
      </c>
      <c r="W20" s="29">
        <f t="shared" si="11"/>
        <v>106709.57560985046</v>
      </c>
      <c r="X20" s="29">
        <f t="shared" si="4"/>
        <v>278292.93107152142</v>
      </c>
      <c r="Y20" s="35">
        <f t="shared" si="12"/>
        <v>7.9668535753071978</v>
      </c>
      <c r="Z20" s="36">
        <f t="shared" si="13"/>
        <v>3.6746742600894979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231</v>
      </c>
      <c r="E21">
        <v>16</v>
      </c>
      <c r="F21" s="3">
        <f t="shared" si="5"/>
        <v>6.9264069264069264E-2</v>
      </c>
      <c r="G21" s="2">
        <v>0.5</v>
      </c>
      <c r="H21" s="3">
        <f t="shared" si="6"/>
        <v>0.29520295202952029</v>
      </c>
      <c r="I21" s="3">
        <f t="shared" si="7"/>
        <v>0.70479704797047971</v>
      </c>
      <c r="J21" s="5">
        <f t="shared" si="14"/>
        <v>23769.851879079451</v>
      </c>
      <c r="K21" s="5">
        <f t="shared" si="8"/>
        <v>7016.9304440086944</v>
      </c>
      <c r="L21" s="5">
        <f t="shared" si="9"/>
        <v>101306.93328537553</v>
      </c>
      <c r="M21" s="5">
        <f>L21+M22</f>
        <v>259901.25620404538</v>
      </c>
      <c r="N21" s="33">
        <f t="shared" si="10"/>
        <v>10.934071340713407</v>
      </c>
      <c r="O21" s="4"/>
      <c r="Q21" s="27" t="s">
        <v>68</v>
      </c>
      <c r="R21" s="29">
        <f t="shared" si="1"/>
        <v>23769.851879079451</v>
      </c>
      <c r="S21" s="29">
        <f t="shared" si="2"/>
        <v>101306.93328537553</v>
      </c>
      <c r="T21" s="35">
        <f t="shared" si="3"/>
        <v>10.934071340713407</v>
      </c>
      <c r="U21" s="42">
        <v>0.68635947845240242</v>
      </c>
      <c r="V21" s="43">
        <f t="shared" si="15"/>
        <v>0.31364052154759758</v>
      </c>
      <c r="W21" s="29">
        <f t="shared" si="11"/>
        <v>69532.97389336268</v>
      </c>
      <c r="X21" s="29">
        <f>X22+W21</f>
        <v>171583.35546167096</v>
      </c>
      <c r="Y21" s="35">
        <f t="shared" si="12"/>
        <v>7.2185285938902517</v>
      </c>
      <c r="Z21" s="36">
        <f t="shared" si="13"/>
        <v>3.7155427468231554</v>
      </c>
    </row>
    <row r="22" spans="1:26" s="2" customFormat="1" x14ac:dyDescent="0.25">
      <c r="A22" s="12">
        <v>19</v>
      </c>
      <c r="B22" s="13" t="s">
        <v>69</v>
      </c>
      <c r="C22" s="12"/>
      <c r="D22">
        <v>142</v>
      </c>
      <c r="E22">
        <v>15</v>
      </c>
      <c r="F22" s="17">
        <f t="shared" si="5"/>
        <v>0.10563380281690141</v>
      </c>
      <c r="G22" s="12"/>
      <c r="H22" s="17">
        <v>1</v>
      </c>
      <c r="I22" s="17">
        <f t="shared" si="7"/>
        <v>0</v>
      </c>
      <c r="J22" s="21">
        <f t="shared" si="14"/>
        <v>16752.921435070759</v>
      </c>
      <c r="K22" s="21">
        <f t="shared" si="8"/>
        <v>16752.921435070759</v>
      </c>
      <c r="L22" s="21">
        <f>K22/F22</f>
        <v>158594.32291866984</v>
      </c>
      <c r="M22" s="21">
        <f>L22</f>
        <v>158594.32291866984</v>
      </c>
      <c r="N22" s="34">
        <f t="shared" si="10"/>
        <v>9.4666666666666668</v>
      </c>
      <c r="O22" s="4"/>
      <c r="Q22" s="30" t="s">
        <v>69</v>
      </c>
      <c r="R22" s="31">
        <f t="shared" si="1"/>
        <v>16752.921435070759</v>
      </c>
      <c r="S22" s="31">
        <f t="shared" si="2"/>
        <v>158594.32291866984</v>
      </c>
      <c r="T22" s="38">
        <f t="shared" si="3"/>
        <v>9.4666666666666668</v>
      </c>
      <c r="U22" s="44">
        <v>0.64346806172022719</v>
      </c>
      <c r="V22" s="45">
        <f t="shared" si="15"/>
        <v>0.35653193827977281</v>
      </c>
      <c r="W22" s="31">
        <f t="shared" si="11"/>
        <v>102050.38156830829</v>
      </c>
      <c r="X22" s="31">
        <f>W22</f>
        <v>102050.38156830829</v>
      </c>
      <c r="Y22" s="38">
        <f t="shared" si="12"/>
        <v>6.0914976509514842</v>
      </c>
      <c r="Z22" s="37">
        <f t="shared" si="13"/>
        <v>3.3751690157151826</v>
      </c>
    </row>
    <row r="23" spans="1:26" s="2" customFormat="1" x14ac:dyDescent="0.25">
      <c r="B23" s="2" t="s">
        <v>70</v>
      </c>
      <c r="D23" s="25">
        <f>SUM(D4:D22)</f>
        <v>32614</v>
      </c>
      <c r="E23">
        <v>17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390</v>
      </c>
      <c r="E29">
        <v>2</v>
      </c>
      <c r="F29" s="3">
        <f>E29/D29</f>
        <v>5.1282051282051282E-3</v>
      </c>
      <c r="G29" s="2">
        <v>0.3</v>
      </c>
      <c r="H29" s="18">
        <f>C29*F29/(1+(1-G29)*C29*F29)</f>
        <v>5.1098620337250893E-3</v>
      </c>
      <c r="I29" s="18">
        <f>1-H29</f>
        <v>0.9948901379662749</v>
      </c>
      <c r="J29" s="19">
        <v>100000</v>
      </c>
      <c r="K29" s="20">
        <f>J29*H29</f>
        <v>510.98620337250895</v>
      </c>
      <c r="L29" s="20">
        <f>C29*(J30+G29*K29)</f>
        <v>99642.309657639242</v>
      </c>
      <c r="M29" s="5">
        <f t="shared" ref="M29:M45" si="16">L29+M30</f>
        <v>7833159.4297275729</v>
      </c>
      <c r="N29" s="32">
        <f>M29/J29</f>
        <v>78.331594297275728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99642.309657639242</v>
      </c>
      <c r="T29" s="35">
        <f t="shared" ref="T29:T47" si="19">N29</f>
        <v>78.331594297275728</v>
      </c>
      <c r="U29" s="42">
        <v>0.95864674002964168</v>
      </c>
      <c r="V29" s="43">
        <f>1-U29</f>
        <v>4.1353259970358325E-2</v>
      </c>
      <c r="W29" s="29">
        <f>S29*U29</f>
        <v>95521.77532231994</v>
      </c>
      <c r="X29" s="29">
        <f t="shared" ref="X29:X45" si="20">X30+W29</f>
        <v>6955897.7392035872</v>
      </c>
      <c r="Y29" s="40">
        <f>X29/R29</f>
        <v>69.558977392035871</v>
      </c>
      <c r="Z29" s="36">
        <f>T29-Y29</f>
        <v>8.7726169052398575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1603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99489.013796627492</v>
      </c>
      <c r="K30" s="5">
        <f t="shared" ref="K30:K47" si="24">J30*H30</f>
        <v>0</v>
      </c>
      <c r="L30" s="5">
        <f t="shared" ref="L30:L46" si="25">C30*(J31+G30*K30)</f>
        <v>397956.05518650997</v>
      </c>
      <c r="M30" s="5">
        <f t="shared" si="16"/>
        <v>7733517.1200699341</v>
      </c>
      <c r="N30" s="33">
        <f t="shared" ref="N30:N47" si="26">M30/J30</f>
        <v>77.732372901781517</v>
      </c>
      <c r="O30" s="4"/>
      <c r="Q30" s="27" t="s">
        <v>36</v>
      </c>
      <c r="R30" s="29">
        <f t="shared" si="17"/>
        <v>99489.013796627492</v>
      </c>
      <c r="S30" s="29">
        <f t="shared" si="18"/>
        <v>397956.05518650997</v>
      </c>
      <c r="T30" s="35">
        <f t="shared" si="19"/>
        <v>77.732372901781517</v>
      </c>
      <c r="U30" s="42">
        <v>0.95864674002964168</v>
      </c>
      <c r="V30" s="43">
        <f>1-U30</f>
        <v>4.1353259970358325E-2</v>
      </c>
      <c r="W30" s="29">
        <f t="shared" ref="W30:W47" si="27">S30*U30</f>
        <v>381499.27497960394</v>
      </c>
      <c r="X30" s="29">
        <f t="shared" si="20"/>
        <v>6860375.9638812672</v>
      </c>
      <c r="Y30" s="35">
        <f t="shared" ref="Y30:Y47" si="28">X30/R30</f>
        <v>68.956115877327377</v>
      </c>
      <c r="Z30" s="36">
        <f t="shared" ref="Z30:Z47" si="29">T30-Y30</f>
        <v>8.7762570244541394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1980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99489.013796627492</v>
      </c>
      <c r="K31" s="5">
        <f t="shared" si="24"/>
        <v>0</v>
      </c>
      <c r="L31" s="5">
        <f t="shared" si="25"/>
        <v>497445.06898313749</v>
      </c>
      <c r="M31" s="5">
        <f t="shared" si="16"/>
        <v>7335561.064883424</v>
      </c>
      <c r="N31" s="33">
        <f t="shared" si="26"/>
        <v>73.732372901781517</v>
      </c>
      <c r="O31" s="4"/>
      <c r="Q31" s="27" t="s">
        <v>38</v>
      </c>
      <c r="R31" s="29">
        <f t="shared" si="17"/>
        <v>99489.013796627492</v>
      </c>
      <c r="S31" s="29">
        <f t="shared" si="18"/>
        <v>497445.06898313749</v>
      </c>
      <c r="T31" s="35">
        <f t="shared" si="19"/>
        <v>73.732372901781517</v>
      </c>
      <c r="U31" s="42">
        <v>0.95864674002964168</v>
      </c>
      <c r="V31" s="43">
        <f>1-U31</f>
        <v>4.1353259970358325E-2</v>
      </c>
      <c r="W31" s="29">
        <f t="shared" si="27"/>
        <v>476874.09372450499</v>
      </c>
      <c r="X31" s="29">
        <f t="shared" si="20"/>
        <v>6478876.6889016638</v>
      </c>
      <c r="Y31" s="35">
        <f t="shared" si="28"/>
        <v>65.121528917208806</v>
      </c>
      <c r="Z31" s="36">
        <f t="shared" si="29"/>
        <v>8.6108439845727105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1924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99489.013796627492</v>
      </c>
      <c r="K32" s="5">
        <f t="shared" si="24"/>
        <v>0</v>
      </c>
      <c r="L32" s="5">
        <f t="shared" si="25"/>
        <v>497445.06898313749</v>
      </c>
      <c r="M32" s="5">
        <f t="shared" si="16"/>
        <v>6838115.9959002864</v>
      </c>
      <c r="N32" s="33">
        <f t="shared" si="26"/>
        <v>68.732372901781517</v>
      </c>
      <c r="O32" s="4"/>
      <c r="Q32" s="27" t="s">
        <v>40</v>
      </c>
      <c r="R32" s="29">
        <f t="shared" si="17"/>
        <v>99489.013796627492</v>
      </c>
      <c r="S32" s="29">
        <f t="shared" si="18"/>
        <v>497445.06898313749</v>
      </c>
      <c r="T32" s="35">
        <f t="shared" si="19"/>
        <v>68.732372901781517</v>
      </c>
      <c r="U32" s="42">
        <v>0.95864674002964168</v>
      </c>
      <c r="V32" s="43">
        <f>1-U32</f>
        <v>4.1353259970358325E-2</v>
      </c>
      <c r="W32" s="29">
        <f t="shared" si="27"/>
        <v>476874.09372450499</v>
      </c>
      <c r="X32" s="29">
        <f t="shared" si="20"/>
        <v>6002002.5951771587</v>
      </c>
      <c r="Y32" s="35">
        <f t="shared" si="28"/>
        <v>60.328295217060607</v>
      </c>
      <c r="Z32" s="36">
        <f t="shared" si="29"/>
        <v>8.4040776847209102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2310</v>
      </c>
      <c r="E33">
        <v>2</v>
      </c>
      <c r="F33" s="3">
        <f t="shared" si="21"/>
        <v>8.658008658008658E-4</v>
      </c>
      <c r="G33" s="2">
        <v>0.5</v>
      </c>
      <c r="H33" s="3">
        <f t="shared" si="22"/>
        <v>4.3196544276457877E-3</v>
      </c>
      <c r="I33" s="3">
        <f t="shared" si="23"/>
        <v>0.99568034557235419</v>
      </c>
      <c r="J33" s="5">
        <f t="shared" si="30"/>
        <v>99489.013796627492</v>
      </c>
      <c r="K33" s="5">
        <f t="shared" si="24"/>
        <v>429.75815894871482</v>
      </c>
      <c r="L33" s="5">
        <f t="shared" si="25"/>
        <v>496370.67358576565</v>
      </c>
      <c r="M33" s="5">
        <f t="shared" si="16"/>
        <v>6340670.9269171488</v>
      </c>
      <c r="N33" s="33">
        <f t="shared" si="26"/>
        <v>63.73237290178151</v>
      </c>
      <c r="O33" s="4"/>
      <c r="Q33" s="27" t="s">
        <v>42</v>
      </c>
      <c r="R33" s="29">
        <f t="shared" si="17"/>
        <v>99489.013796627492</v>
      </c>
      <c r="S33" s="29">
        <f t="shared" si="18"/>
        <v>496370.67358576565</v>
      </c>
      <c r="T33" s="35">
        <f t="shared" si="19"/>
        <v>63.73237290178151</v>
      </c>
      <c r="U33" s="42">
        <v>0.95864674002964168</v>
      </c>
      <c r="V33" s="43">
        <f>1-U33</f>
        <v>4.1353259970358325E-2</v>
      </c>
      <c r="W33" s="29">
        <f t="shared" si="27"/>
        <v>475844.12807931163</v>
      </c>
      <c r="X33" s="29">
        <f t="shared" si="20"/>
        <v>5525128.5014526537</v>
      </c>
      <c r="Y33" s="35">
        <f t="shared" si="28"/>
        <v>55.535061516912393</v>
      </c>
      <c r="Z33" s="36">
        <f t="shared" si="29"/>
        <v>8.197311384869117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2463</v>
      </c>
      <c r="E34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99059.255637678769</v>
      </c>
      <c r="K34" s="5">
        <f t="shared" si="24"/>
        <v>0</v>
      </c>
      <c r="L34" s="5">
        <f t="shared" si="25"/>
        <v>495296.27818839386</v>
      </c>
      <c r="M34" s="5">
        <f t="shared" si="16"/>
        <v>5844300.2533313828</v>
      </c>
      <c r="N34" s="33">
        <f t="shared" si="26"/>
        <v>58.99802310959835</v>
      </c>
      <c r="O34" s="4"/>
      <c r="Q34" s="27" t="s">
        <v>44</v>
      </c>
      <c r="R34" s="29">
        <f t="shared" si="17"/>
        <v>99059.255637678769</v>
      </c>
      <c r="S34" s="29">
        <f t="shared" si="18"/>
        <v>495296.27818839386</v>
      </c>
      <c r="T34" s="35">
        <f t="shared" si="19"/>
        <v>58.99802310959835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480031.35450465156</v>
      </c>
      <c r="X34" s="29">
        <f t="shared" si="20"/>
        <v>5049284.3733733417</v>
      </c>
      <c r="Y34" s="35">
        <f t="shared" si="28"/>
        <v>50.972363368464137</v>
      </c>
      <c r="Z34" s="36">
        <f t="shared" si="29"/>
        <v>8.0256597411342128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2406</v>
      </c>
      <c r="E35">
        <v>1</v>
      </c>
      <c r="F35" s="3">
        <f t="shared" si="21"/>
        <v>4.1562759767248546E-4</v>
      </c>
      <c r="G35" s="2">
        <v>0.5</v>
      </c>
      <c r="H35" s="3">
        <f t="shared" si="22"/>
        <v>2.075980900975711E-3</v>
      </c>
      <c r="I35" s="3">
        <f t="shared" si="23"/>
        <v>0.99792401909902428</v>
      </c>
      <c r="J35" s="5">
        <f t="shared" si="30"/>
        <v>99059.255637678769</v>
      </c>
      <c r="K35" s="5">
        <f t="shared" si="24"/>
        <v>205.64512276869164</v>
      </c>
      <c r="L35" s="5">
        <f t="shared" si="25"/>
        <v>494782.16538147209</v>
      </c>
      <c r="M35" s="5">
        <f t="shared" si="16"/>
        <v>5349003.9751429893</v>
      </c>
      <c r="N35" s="33">
        <f t="shared" si="26"/>
        <v>53.998023109598357</v>
      </c>
      <c r="O35" s="4"/>
      <c r="Q35" s="27" t="s">
        <v>46</v>
      </c>
      <c r="R35" s="29">
        <f t="shared" si="17"/>
        <v>99059.255637678769</v>
      </c>
      <c r="S35" s="29">
        <f t="shared" si="18"/>
        <v>494782.16538147209</v>
      </c>
      <c r="T35" s="35">
        <f t="shared" si="19"/>
        <v>53.998023109598357</v>
      </c>
      <c r="U35" s="42">
        <v>0.96192878092594225</v>
      </c>
      <c r="V35" s="43">
        <f t="shared" si="31"/>
        <v>3.8071219074057749E-2</v>
      </c>
      <c r="W35" s="29">
        <f t="shared" si="27"/>
        <v>475945.20516929741</v>
      </c>
      <c r="X35" s="29">
        <f t="shared" si="20"/>
        <v>4569253.0188686904</v>
      </c>
      <c r="Y35" s="35">
        <f t="shared" si="28"/>
        <v>46.126462282144409</v>
      </c>
      <c r="Z35" s="36">
        <f t="shared" si="29"/>
        <v>7.8715608274539477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2694</v>
      </c>
      <c r="E36">
        <v>2</v>
      </c>
      <c r="F36" s="3">
        <f t="shared" si="21"/>
        <v>7.4239049740163323E-4</v>
      </c>
      <c r="G36" s="2">
        <v>0.5</v>
      </c>
      <c r="H36" s="3">
        <f t="shared" si="22"/>
        <v>3.7050759540570586E-3</v>
      </c>
      <c r="I36" s="3">
        <f t="shared" si="23"/>
        <v>0.99629492404594289</v>
      </c>
      <c r="J36" s="5">
        <f t="shared" si="30"/>
        <v>98853.610514910077</v>
      </c>
      <c r="K36" s="5">
        <f t="shared" si="24"/>
        <v>366.26013529051534</v>
      </c>
      <c r="L36" s="5">
        <f t="shared" si="25"/>
        <v>493352.40223632404</v>
      </c>
      <c r="M36" s="5">
        <f t="shared" si="16"/>
        <v>4854221.8097615177</v>
      </c>
      <c r="N36" s="33">
        <f t="shared" si="26"/>
        <v>49.10515442457568</v>
      </c>
      <c r="O36" s="4"/>
      <c r="Q36" s="27" t="s">
        <v>48</v>
      </c>
      <c r="R36" s="29">
        <f t="shared" si="17"/>
        <v>98853.610514910077</v>
      </c>
      <c r="S36" s="29">
        <f t="shared" si="18"/>
        <v>493352.40223632404</v>
      </c>
      <c r="T36" s="35">
        <f t="shared" si="19"/>
        <v>49.10515442457568</v>
      </c>
      <c r="U36" s="42">
        <v>0.95558309086652893</v>
      </c>
      <c r="V36" s="43">
        <f t="shared" si="31"/>
        <v>4.4416909133471072E-2</v>
      </c>
      <c r="W36" s="29">
        <f t="shared" si="27"/>
        <v>471439.21341541357</v>
      </c>
      <c r="X36" s="29">
        <f t="shared" si="20"/>
        <v>4093307.8136993931</v>
      </c>
      <c r="Y36" s="35">
        <f t="shared" si="28"/>
        <v>41.407772486792474</v>
      </c>
      <c r="Z36" s="36">
        <f t="shared" si="29"/>
        <v>7.6973819377832058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2861</v>
      </c>
      <c r="E37">
        <v>5</v>
      </c>
      <c r="F37" s="3">
        <f t="shared" si="21"/>
        <v>1.7476406850751485E-3</v>
      </c>
      <c r="G37" s="2">
        <v>0.5</v>
      </c>
      <c r="H37" s="3">
        <f t="shared" si="22"/>
        <v>8.7001914042108917E-3</v>
      </c>
      <c r="I37" s="3">
        <f t="shared" si="23"/>
        <v>0.99129980859578914</v>
      </c>
      <c r="J37" s="5">
        <f t="shared" si="30"/>
        <v>98487.350379619558</v>
      </c>
      <c r="K37" s="5">
        <f t="shared" si="24"/>
        <v>856.85879919627234</v>
      </c>
      <c r="L37" s="5">
        <f t="shared" si="25"/>
        <v>490294.60490010714</v>
      </c>
      <c r="M37" s="5">
        <f t="shared" si="16"/>
        <v>4360869.4075251939</v>
      </c>
      <c r="N37" s="33">
        <f t="shared" si="26"/>
        <v>44.278472217154992</v>
      </c>
      <c r="O37" s="4"/>
      <c r="Q37" s="27" t="s">
        <v>50</v>
      </c>
      <c r="R37" s="29">
        <f t="shared" si="17"/>
        <v>98487.350379619558</v>
      </c>
      <c r="S37" s="29">
        <f t="shared" si="18"/>
        <v>490294.60490010714</v>
      </c>
      <c r="T37" s="35">
        <f t="shared" si="19"/>
        <v>44.278472217154992</v>
      </c>
      <c r="U37" s="42">
        <v>0.95343645724036619</v>
      </c>
      <c r="V37" s="43">
        <f t="shared" si="31"/>
        <v>4.6563542759633814E-2</v>
      </c>
      <c r="W37" s="29">
        <f t="shared" si="27"/>
        <v>467464.75110002322</v>
      </c>
      <c r="X37" s="29">
        <f t="shared" si="20"/>
        <v>3621868.6002839794</v>
      </c>
      <c r="Y37" s="35">
        <f t="shared" si="28"/>
        <v>36.774962330933711</v>
      </c>
      <c r="Z37" s="36">
        <f t="shared" si="29"/>
        <v>7.5035098862212806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2954</v>
      </c>
      <c r="E38">
        <v>2</v>
      </c>
      <c r="F38" s="3">
        <f t="shared" si="21"/>
        <v>6.770480704129993E-4</v>
      </c>
      <c r="G38" s="2">
        <v>0.5</v>
      </c>
      <c r="H38" s="3">
        <f t="shared" si="22"/>
        <v>3.379520108144643E-3</v>
      </c>
      <c r="I38" s="3">
        <f t="shared" si="23"/>
        <v>0.99662047989185532</v>
      </c>
      <c r="J38" s="5">
        <f t="shared" si="30"/>
        <v>97630.491580423288</v>
      </c>
      <c r="K38" s="5">
        <f t="shared" si="24"/>
        <v>329.94420946408678</v>
      </c>
      <c r="L38" s="5">
        <f t="shared" si="25"/>
        <v>487327.59737845621</v>
      </c>
      <c r="M38" s="5">
        <f t="shared" si="16"/>
        <v>3870574.8026250871</v>
      </c>
      <c r="N38" s="33">
        <f t="shared" si="26"/>
        <v>39.645143028258687</v>
      </c>
      <c r="O38" s="4"/>
      <c r="Q38" s="27" t="s">
        <v>52</v>
      </c>
      <c r="R38" s="29">
        <f t="shared" si="17"/>
        <v>97630.491580423288</v>
      </c>
      <c r="S38" s="29">
        <f t="shared" si="18"/>
        <v>487327.59737845621</v>
      </c>
      <c r="T38" s="35">
        <f t="shared" si="19"/>
        <v>39.645143028258687</v>
      </c>
      <c r="U38" s="42">
        <v>0.93748024841036759</v>
      </c>
      <c r="V38" s="43">
        <f t="shared" si="31"/>
        <v>6.2519751589632411E-2</v>
      </c>
      <c r="W38" s="29">
        <f t="shared" si="27"/>
        <v>456859.9970475827</v>
      </c>
      <c r="X38" s="29">
        <f t="shared" si="20"/>
        <v>3154403.8491839562</v>
      </c>
      <c r="Y38" s="35">
        <f t="shared" si="28"/>
        <v>32.309617601233839</v>
      </c>
      <c r="Z38" s="36">
        <f t="shared" si="29"/>
        <v>7.335525427024848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2686</v>
      </c>
      <c r="E39">
        <v>6</v>
      </c>
      <c r="F39" s="3">
        <f t="shared" si="21"/>
        <v>2.2338049143708115E-3</v>
      </c>
      <c r="G39" s="2">
        <v>0.5</v>
      </c>
      <c r="H39" s="3">
        <f t="shared" si="22"/>
        <v>1.1106997408367269E-2</v>
      </c>
      <c r="I39" s="3">
        <f t="shared" si="23"/>
        <v>0.98889300259163271</v>
      </c>
      <c r="J39" s="5">
        <f t="shared" si="30"/>
        <v>97300.54737095919</v>
      </c>
      <c r="K39" s="5">
        <f t="shared" si="24"/>
        <v>1080.7169274819605</v>
      </c>
      <c r="L39" s="5">
        <f t="shared" si="25"/>
        <v>483800.94453609106</v>
      </c>
      <c r="M39" s="5">
        <f t="shared" si="16"/>
        <v>3383247.2052466311</v>
      </c>
      <c r="N39" s="33">
        <f t="shared" si="26"/>
        <v>34.771101465112743</v>
      </c>
      <c r="O39" s="4"/>
      <c r="Q39" s="27" t="s">
        <v>54</v>
      </c>
      <c r="R39" s="29">
        <f t="shared" si="17"/>
        <v>97300.54737095919</v>
      </c>
      <c r="S39" s="29">
        <f t="shared" si="18"/>
        <v>483800.94453609106</v>
      </c>
      <c r="T39" s="35">
        <f t="shared" si="19"/>
        <v>34.771101465112743</v>
      </c>
      <c r="U39" s="42">
        <v>0.91788799906018037</v>
      </c>
      <c r="V39" s="43">
        <f t="shared" si="31"/>
        <v>8.2112000939819629E-2</v>
      </c>
      <c r="W39" s="29">
        <f t="shared" si="27"/>
        <v>444075.08092365792</v>
      </c>
      <c r="X39" s="29">
        <f t="shared" si="20"/>
        <v>2697543.8521363735</v>
      </c>
      <c r="Y39" s="35">
        <f t="shared" si="28"/>
        <v>27.723830184140322</v>
      </c>
      <c r="Z39" s="36">
        <f t="shared" si="29"/>
        <v>7.0472712809724207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2021</v>
      </c>
      <c r="E40">
        <v>8</v>
      </c>
      <c r="F40" s="3">
        <f t="shared" si="21"/>
        <v>3.9584364176150424E-3</v>
      </c>
      <c r="G40" s="2">
        <v>0.5</v>
      </c>
      <c r="H40" s="3">
        <f t="shared" si="22"/>
        <v>1.9598236158745716E-2</v>
      </c>
      <c r="I40" s="3">
        <f t="shared" si="23"/>
        <v>0.98040176384125433</v>
      </c>
      <c r="J40" s="5">
        <f t="shared" si="30"/>
        <v>96219.830443477229</v>
      </c>
      <c r="K40" s="5">
        <f t="shared" si="24"/>
        <v>1885.7389601857374</v>
      </c>
      <c r="L40" s="5">
        <f t="shared" si="25"/>
        <v>476384.80481692182</v>
      </c>
      <c r="M40" s="5">
        <f t="shared" si="16"/>
        <v>2899446.2607105402</v>
      </c>
      <c r="N40" s="33">
        <f t="shared" si="26"/>
        <v>30.133562357644902</v>
      </c>
      <c r="O40" s="4"/>
      <c r="Q40" s="27" t="s">
        <v>56</v>
      </c>
      <c r="R40" s="29">
        <f t="shared" si="17"/>
        <v>96219.830443477229</v>
      </c>
      <c r="S40" s="29">
        <f t="shared" si="18"/>
        <v>476384.80481692182</v>
      </c>
      <c r="T40" s="35">
        <f t="shared" si="19"/>
        <v>30.133562357644902</v>
      </c>
      <c r="U40" s="42">
        <v>0.89571782863194893</v>
      </c>
      <c r="V40" s="43">
        <f t="shared" si="31"/>
        <v>0.10428217136805107</v>
      </c>
      <c r="W40" s="29">
        <f t="shared" si="27"/>
        <v>426706.36296386801</v>
      </c>
      <c r="X40" s="29">
        <f t="shared" si="20"/>
        <v>2253468.7712127157</v>
      </c>
      <c r="Y40" s="35">
        <f t="shared" si="28"/>
        <v>23.420003556714633</v>
      </c>
      <c r="Z40" s="36">
        <f t="shared" si="29"/>
        <v>6.7135588009302687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1853</v>
      </c>
      <c r="E41">
        <v>14</v>
      </c>
      <c r="F41" s="3">
        <f t="shared" si="21"/>
        <v>7.5553157042633568E-3</v>
      </c>
      <c r="G41" s="2">
        <v>0.5</v>
      </c>
      <c r="H41" s="3">
        <f t="shared" si="22"/>
        <v>3.7076271186440683E-2</v>
      </c>
      <c r="I41" s="3">
        <f t="shared" si="23"/>
        <v>0.96292372881355937</v>
      </c>
      <c r="J41" s="5">
        <f t="shared" si="30"/>
        <v>94334.0914832915</v>
      </c>
      <c r="K41" s="5">
        <f t="shared" si="24"/>
        <v>3497.5563579610202</v>
      </c>
      <c r="L41" s="5">
        <f t="shared" si="25"/>
        <v>462926.56652155501</v>
      </c>
      <c r="M41" s="5">
        <f t="shared" si="16"/>
        <v>2423061.4558936185</v>
      </c>
      <c r="N41" s="33">
        <f t="shared" si="26"/>
        <v>25.685957407272983</v>
      </c>
      <c r="O41" s="4"/>
      <c r="Q41" s="27" t="s">
        <v>58</v>
      </c>
      <c r="R41" s="29">
        <f t="shared" si="17"/>
        <v>94334.0914832915</v>
      </c>
      <c r="S41" s="29">
        <f t="shared" si="18"/>
        <v>462926.56652155501</v>
      </c>
      <c r="T41" s="35">
        <f t="shared" si="19"/>
        <v>25.685957407272983</v>
      </c>
      <c r="U41" s="42">
        <v>0.86473435856680392</v>
      </c>
      <c r="V41" s="43">
        <f t="shared" si="31"/>
        <v>0.13526564143319608</v>
      </c>
      <c r="W41" s="29">
        <f t="shared" si="27"/>
        <v>400308.50756454974</v>
      </c>
      <c r="X41" s="29">
        <f t="shared" si="20"/>
        <v>1826762.4082488478</v>
      </c>
      <c r="Y41" s="35">
        <f t="shared" si="28"/>
        <v>19.364816892018354</v>
      </c>
      <c r="Z41" s="36">
        <f t="shared" si="29"/>
        <v>6.3211405152546298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1425</v>
      </c>
      <c r="E42">
        <v>17</v>
      </c>
      <c r="F42" s="3">
        <f t="shared" si="21"/>
        <v>1.1929824561403509E-2</v>
      </c>
      <c r="G42" s="2">
        <v>0.5</v>
      </c>
      <c r="H42" s="3">
        <f t="shared" si="22"/>
        <v>5.7921635434412262E-2</v>
      </c>
      <c r="I42" s="3">
        <f t="shared" si="23"/>
        <v>0.94207836456558769</v>
      </c>
      <c r="J42" s="5">
        <f t="shared" si="30"/>
        <v>90836.535125330483</v>
      </c>
      <c r="K42" s="5">
        <f t="shared" si="24"/>
        <v>5261.4006716545764</v>
      </c>
      <c r="L42" s="5">
        <f t="shared" si="25"/>
        <v>441029.17394751596</v>
      </c>
      <c r="M42" s="5">
        <f t="shared" si="16"/>
        <v>1960134.8893720636</v>
      </c>
      <c r="N42" s="33">
        <f t="shared" si="26"/>
        <v>21.578706042316497</v>
      </c>
      <c r="O42" s="4"/>
      <c r="Q42" s="27" t="s">
        <v>60</v>
      </c>
      <c r="R42" s="29">
        <f t="shared" si="17"/>
        <v>90836.535125330483</v>
      </c>
      <c r="S42" s="29">
        <f t="shared" si="18"/>
        <v>441029.17394751596</v>
      </c>
      <c r="T42" s="35">
        <f t="shared" si="19"/>
        <v>21.578706042316497</v>
      </c>
      <c r="U42" s="42">
        <v>0.81758889711164551</v>
      </c>
      <c r="V42" s="43">
        <f t="shared" si="31"/>
        <v>0.18241110288835449</v>
      </c>
      <c r="W42" s="29">
        <f t="shared" si="27"/>
        <v>360580.55592180963</v>
      </c>
      <c r="X42" s="29">
        <f t="shared" si="20"/>
        <v>1426453.900684298</v>
      </c>
      <c r="Y42" s="35">
        <f t="shared" si="28"/>
        <v>15.703526105615627</v>
      </c>
      <c r="Z42" s="36">
        <f t="shared" si="29"/>
        <v>5.8751799367008708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1062</v>
      </c>
      <c r="E43">
        <v>25</v>
      </c>
      <c r="F43" s="3">
        <f t="shared" si="21"/>
        <v>2.3540489642184557E-2</v>
      </c>
      <c r="G43" s="2">
        <v>0.5</v>
      </c>
      <c r="H43" s="3">
        <f t="shared" si="22"/>
        <v>0.11116051578479325</v>
      </c>
      <c r="I43" s="3">
        <f t="shared" si="23"/>
        <v>0.88883948421520675</v>
      </c>
      <c r="J43" s="5">
        <f t="shared" si="30"/>
        <v>85575.134453675899</v>
      </c>
      <c r="K43" s="5">
        <f t="shared" si="24"/>
        <v>9512.5760842236432</v>
      </c>
      <c r="L43" s="5">
        <f t="shared" si="25"/>
        <v>404094.23205782031</v>
      </c>
      <c r="M43" s="5">
        <f t="shared" si="16"/>
        <v>1519105.7154245477</v>
      </c>
      <c r="N43" s="33">
        <f t="shared" si="26"/>
        <v>17.751718710379357</v>
      </c>
      <c r="O43" s="4"/>
      <c r="Q43" s="27" t="s">
        <v>62</v>
      </c>
      <c r="R43" s="29">
        <f t="shared" si="17"/>
        <v>85575.134453675899</v>
      </c>
      <c r="S43" s="29">
        <f t="shared" si="18"/>
        <v>404094.23205782031</v>
      </c>
      <c r="T43" s="35">
        <f t="shared" si="19"/>
        <v>17.751718710379357</v>
      </c>
      <c r="U43" s="42">
        <v>0.77888026534586052</v>
      </c>
      <c r="V43" s="43">
        <f t="shared" si="31"/>
        <v>0.22111973465413948</v>
      </c>
      <c r="W43" s="29">
        <f t="shared" si="27"/>
        <v>314741.02268992685</v>
      </c>
      <c r="X43" s="29">
        <f t="shared" si="20"/>
        <v>1065873.3447624885</v>
      </c>
      <c r="Y43" s="35">
        <f t="shared" si="28"/>
        <v>12.455409524824926</v>
      </c>
      <c r="Z43" s="36">
        <f t="shared" si="29"/>
        <v>5.2963091855544313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718</v>
      </c>
      <c r="E44">
        <v>20</v>
      </c>
      <c r="F44" s="3">
        <f t="shared" si="21"/>
        <v>2.7855153203342618E-2</v>
      </c>
      <c r="G44" s="2">
        <v>0.5</v>
      </c>
      <c r="H44" s="3">
        <f t="shared" si="22"/>
        <v>0.13020833333333334</v>
      </c>
      <c r="I44" s="3">
        <f t="shared" si="23"/>
        <v>0.86979166666666663</v>
      </c>
      <c r="J44" s="5">
        <f t="shared" si="30"/>
        <v>76062.55836945225</v>
      </c>
      <c r="K44" s="5">
        <f t="shared" si="24"/>
        <v>9903.9789543557617</v>
      </c>
      <c r="L44" s="5">
        <f t="shared" si="25"/>
        <v>355552.84446137177</v>
      </c>
      <c r="M44" s="5">
        <f t="shared" si="16"/>
        <v>1115011.4833667274</v>
      </c>
      <c r="N44" s="33">
        <f t="shared" si="26"/>
        <v>14.659137258450816</v>
      </c>
      <c r="O44" s="4"/>
      <c r="Q44" s="27" t="s">
        <v>64</v>
      </c>
      <c r="R44" s="29">
        <f t="shared" si="17"/>
        <v>76062.55836945225</v>
      </c>
      <c r="S44" s="29">
        <f t="shared" si="18"/>
        <v>355552.84446137177</v>
      </c>
      <c r="T44" s="35">
        <f t="shared" si="19"/>
        <v>14.659137258450816</v>
      </c>
      <c r="U44" s="42">
        <v>0.71980976748499381</v>
      </c>
      <c r="V44" s="43">
        <f t="shared" si="31"/>
        <v>0.28019023251500619</v>
      </c>
      <c r="W44" s="29">
        <f t="shared" si="27"/>
        <v>255930.41030036818</v>
      </c>
      <c r="X44" s="29">
        <f t="shared" si="20"/>
        <v>751132.3220725616</v>
      </c>
      <c r="Y44" s="35">
        <f t="shared" si="28"/>
        <v>9.8751913973777992</v>
      </c>
      <c r="Z44" s="36">
        <f t="shared" si="29"/>
        <v>4.7839458610730166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484</v>
      </c>
      <c r="E45">
        <v>25</v>
      </c>
      <c r="F45" s="3">
        <f t="shared" si="21"/>
        <v>5.1652892561983473E-2</v>
      </c>
      <c r="G45" s="2">
        <v>0.5</v>
      </c>
      <c r="H45" s="3">
        <f t="shared" si="22"/>
        <v>0.22872827081427266</v>
      </c>
      <c r="I45" s="3">
        <f t="shared" si="23"/>
        <v>0.77127172918572739</v>
      </c>
      <c r="J45" s="5">
        <f t="shared" si="30"/>
        <v>66158.579415096479</v>
      </c>
      <c r="K45" s="5">
        <f t="shared" si="24"/>
        <v>15132.337469143753</v>
      </c>
      <c r="L45" s="5">
        <f t="shared" si="25"/>
        <v>292962.05340262305</v>
      </c>
      <c r="M45" s="5">
        <f t="shared" si="16"/>
        <v>759458.63890535571</v>
      </c>
      <c r="N45" s="33">
        <f t="shared" si="26"/>
        <v>11.479367386961421</v>
      </c>
      <c r="O45" s="4"/>
      <c r="Q45" s="27" t="s">
        <v>66</v>
      </c>
      <c r="R45" s="29">
        <f t="shared" si="17"/>
        <v>66158.579415096479</v>
      </c>
      <c r="S45" s="29">
        <f t="shared" si="18"/>
        <v>292962.05340262305</v>
      </c>
      <c r="T45" s="35">
        <f t="shared" si="19"/>
        <v>11.479367386961421</v>
      </c>
      <c r="U45" s="42">
        <v>0.68480776711742686</v>
      </c>
      <c r="V45" s="43">
        <f t="shared" si="31"/>
        <v>0.31519223288257314</v>
      </c>
      <c r="W45" s="29">
        <f t="shared" si="27"/>
        <v>200622.68964078664</v>
      </c>
      <c r="X45" s="29">
        <f t="shared" si="20"/>
        <v>495201.91177219339</v>
      </c>
      <c r="Y45" s="35">
        <f t="shared" si="28"/>
        <v>7.4850747423877593</v>
      </c>
      <c r="Z45" s="36">
        <f t="shared" si="29"/>
        <v>3.9942926445736617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317</v>
      </c>
      <c r="E46">
        <v>22</v>
      </c>
      <c r="F46" s="3">
        <f t="shared" si="21"/>
        <v>6.9400630914826497E-2</v>
      </c>
      <c r="G46" s="2">
        <v>0.5</v>
      </c>
      <c r="H46" s="3">
        <f t="shared" si="22"/>
        <v>0.29569892473118281</v>
      </c>
      <c r="I46" s="3">
        <f t="shared" si="23"/>
        <v>0.70430107526881724</v>
      </c>
      <c r="J46" s="5">
        <f t="shared" si="30"/>
        <v>51026.24194595273</v>
      </c>
      <c r="K46" s="5">
        <f t="shared" si="24"/>
        <v>15088.404876491399</v>
      </c>
      <c r="L46" s="5">
        <f t="shared" si="25"/>
        <v>217410.19753853517</v>
      </c>
      <c r="M46" s="5">
        <f>L46+M47</f>
        <v>466496.58550273266</v>
      </c>
      <c r="N46" s="33">
        <f t="shared" si="26"/>
        <v>9.1422877271041898</v>
      </c>
      <c r="O46" s="4"/>
      <c r="Q46" s="27" t="s">
        <v>68</v>
      </c>
      <c r="R46" s="29">
        <f t="shared" si="17"/>
        <v>51026.24194595273</v>
      </c>
      <c r="S46" s="29">
        <f t="shared" si="18"/>
        <v>217410.19753853517</v>
      </c>
      <c r="T46" s="35">
        <f t="shared" si="19"/>
        <v>9.1422877271041898</v>
      </c>
      <c r="U46" s="42">
        <v>0.65629805890441617</v>
      </c>
      <c r="V46" s="43">
        <f t="shared" si="31"/>
        <v>0.34370194109558383</v>
      </c>
      <c r="W46" s="29">
        <f t="shared" si="27"/>
        <v>142685.89063056631</v>
      </c>
      <c r="X46" s="29">
        <f>X47+W46</f>
        <v>294579.22213140677</v>
      </c>
      <c r="Y46" s="35">
        <f t="shared" si="28"/>
        <v>5.7730926460041223</v>
      </c>
      <c r="Z46" s="36">
        <f t="shared" si="29"/>
        <v>3.3691950811000675</v>
      </c>
    </row>
    <row r="47" spans="1:26" s="2" customFormat="1" x14ac:dyDescent="0.25">
      <c r="A47" s="12">
        <v>19</v>
      </c>
      <c r="B47" s="13" t="s">
        <v>69</v>
      </c>
      <c r="C47" s="12"/>
      <c r="D47">
        <v>201</v>
      </c>
      <c r="E47">
        <v>29</v>
      </c>
      <c r="F47" s="17">
        <f t="shared" si="21"/>
        <v>0.14427860696517414</v>
      </c>
      <c r="G47" s="12"/>
      <c r="H47" s="17">
        <v>1</v>
      </c>
      <c r="I47" s="17">
        <f t="shared" si="23"/>
        <v>0</v>
      </c>
      <c r="J47" s="21">
        <f t="shared" si="30"/>
        <v>35937.837069461333</v>
      </c>
      <c r="K47" s="21">
        <f t="shared" si="24"/>
        <v>35937.837069461333</v>
      </c>
      <c r="L47" s="21">
        <f>K47/F47</f>
        <v>249086.38796419749</v>
      </c>
      <c r="M47" s="21">
        <f>L47</f>
        <v>249086.38796419749</v>
      </c>
      <c r="N47" s="34">
        <f t="shared" si="26"/>
        <v>6.9310344827586201</v>
      </c>
      <c r="O47" s="4"/>
      <c r="Q47" s="30" t="s">
        <v>69</v>
      </c>
      <c r="R47" s="31">
        <f t="shared" si="17"/>
        <v>35937.837069461333</v>
      </c>
      <c r="S47" s="31">
        <f t="shared" si="18"/>
        <v>249086.38796419749</v>
      </c>
      <c r="T47" s="38">
        <f t="shared" si="19"/>
        <v>6.9310344827586201</v>
      </c>
      <c r="U47" s="44">
        <v>0.6098018151143324</v>
      </c>
      <c r="V47" s="45">
        <f t="shared" si="31"/>
        <v>0.3901981848856676</v>
      </c>
      <c r="W47" s="31">
        <f t="shared" si="27"/>
        <v>151893.33150084043</v>
      </c>
      <c r="X47" s="31">
        <f>W47</f>
        <v>151893.33150084043</v>
      </c>
      <c r="Y47" s="38">
        <f t="shared" si="28"/>
        <v>4.2265574082062347</v>
      </c>
      <c r="Z47" s="37">
        <f t="shared" si="29"/>
        <v>2.7044770745523854</v>
      </c>
    </row>
    <row r="48" spans="1:26" s="2" customFormat="1" ht="13.2" x14ac:dyDescent="0.25">
      <c r="B48" s="2" t="s">
        <v>70</v>
      </c>
      <c r="D48" s="25">
        <f>SUM(D29:D47)</f>
        <v>32352</v>
      </c>
      <c r="E48" s="25">
        <f>SUM(E29:E47)</f>
        <v>180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795</v>
      </c>
      <c r="E54" s="49">
        <f>E4+E29</f>
        <v>220</v>
      </c>
      <c r="F54" s="3">
        <f>E54/D54</f>
        <v>0.27672955974842767</v>
      </c>
      <c r="G54" s="2">
        <v>0.3</v>
      </c>
      <c r="H54" s="18">
        <f>C54*F54/(1+(1-G54)*C54*F54)</f>
        <v>0.23182297154899895</v>
      </c>
      <c r="I54" s="18">
        <f>1-H54</f>
        <v>0.768177028451001</v>
      </c>
      <c r="J54" s="19">
        <v>100000</v>
      </c>
      <c r="K54" s="20">
        <f>J54*H54</f>
        <v>23182.297154899894</v>
      </c>
      <c r="L54" s="20">
        <f>C54*(J55+G54*K54)</f>
        <v>83772.391991570068</v>
      </c>
      <c r="M54" s="5">
        <f t="shared" ref="M54:M70" si="32">L54+M55</f>
        <v>5922783.6965979347</v>
      </c>
      <c r="N54" s="32">
        <f>M54/J54</f>
        <v>59.22783696597935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83772.391991570068</v>
      </c>
      <c r="T54" s="35">
        <f t="shared" ref="T54:T72" si="35">N54</f>
        <v>59.22783696597935</v>
      </c>
      <c r="U54" s="42">
        <v>0.96170886472285344</v>
      </c>
      <c r="V54" s="43">
        <f>1-U54</f>
        <v>3.829113527714656E-2</v>
      </c>
      <c r="W54" s="29">
        <f>S54*U54</f>
        <v>80564.651997330715</v>
      </c>
      <c r="X54" s="29">
        <f t="shared" ref="X54:X70" si="36">X55+W54</f>
        <v>5254386.2408715282</v>
      </c>
      <c r="Y54" s="40">
        <f>X54/R54</f>
        <v>52.543862408715285</v>
      </c>
      <c r="Z54" s="36">
        <f>T54-Y54</f>
        <v>6.6839745572640652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3302</v>
      </c>
      <c r="E55" s="49">
        <f t="shared" si="37"/>
        <v>1</v>
      </c>
      <c r="F55" s="3">
        <f t="shared" ref="F55:F72" si="38">E55/D55</f>
        <v>3.0284675953967292E-4</v>
      </c>
      <c r="G55" s="2">
        <v>0.4</v>
      </c>
      <c r="H55" s="3">
        <f t="shared" ref="H55:H71" si="39">C55*F55/(1+(1-G55)*C55*F55)</f>
        <v>1.2105072025178549E-3</v>
      </c>
      <c r="I55" s="3">
        <f t="shared" ref="I55:I72" si="40">1-H55</f>
        <v>0.99878949279748219</v>
      </c>
      <c r="J55" s="5">
        <f>I54*J54</f>
        <v>76817.702845100095</v>
      </c>
      <c r="K55" s="5">
        <f t="shared" ref="K55:K72" si="41">J55*H55</f>
        <v>92.988382574869973</v>
      </c>
      <c r="L55" s="5">
        <f t="shared" ref="L55:L71" si="42">C55*(J56+G55*K55)</f>
        <v>307047.63926222071</v>
      </c>
      <c r="M55" s="5">
        <f t="shared" si="32"/>
        <v>5839011.304606365</v>
      </c>
      <c r="N55" s="33">
        <f t="shared" ref="N55:N72" si="43">M55/J55</f>
        <v>76.011271990006051</v>
      </c>
      <c r="O55" s="4"/>
      <c r="Q55" s="27" t="s">
        <v>36</v>
      </c>
      <c r="R55" s="29">
        <f t="shared" si="33"/>
        <v>76817.702845100095</v>
      </c>
      <c r="S55" s="29">
        <f t="shared" si="34"/>
        <v>307047.63926222071</v>
      </c>
      <c r="T55" s="35">
        <f t="shared" si="35"/>
        <v>76.011271990006051</v>
      </c>
      <c r="U55" s="42">
        <v>0.96170886472285344</v>
      </c>
      <c r="V55" s="43">
        <f>1-U55</f>
        <v>3.829113527714656E-2</v>
      </c>
      <c r="W55" s="29">
        <f t="shared" ref="W55:W72" si="44">S55*U55</f>
        <v>295290.43657070253</v>
      </c>
      <c r="X55" s="29">
        <f t="shared" si="36"/>
        <v>5173821.5888741976</v>
      </c>
      <c r="Y55" s="35">
        <f t="shared" ref="Y55:Y72" si="45">X55/R55</f>
        <v>67.351943591791695</v>
      </c>
      <c r="Z55" s="36">
        <f t="shared" ref="Z55:Z72" si="46">T55-Y55</f>
        <v>8.6593283982143561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4073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76724.714462525226</v>
      </c>
      <c r="K56" s="5">
        <f t="shared" si="41"/>
        <v>0</v>
      </c>
      <c r="L56" s="5">
        <f t="shared" si="42"/>
        <v>383623.57231262611</v>
      </c>
      <c r="M56" s="5">
        <f t="shared" si="32"/>
        <v>5531963.6653441442</v>
      </c>
      <c r="N56" s="33">
        <f t="shared" si="43"/>
        <v>72.101456539745485</v>
      </c>
      <c r="O56" s="4"/>
      <c r="Q56" s="27" t="s">
        <v>38</v>
      </c>
      <c r="R56" s="29">
        <f t="shared" si="33"/>
        <v>76724.714462525226</v>
      </c>
      <c r="S56" s="29">
        <f t="shared" si="34"/>
        <v>383623.57231262611</v>
      </c>
      <c r="T56" s="35">
        <f t="shared" si="35"/>
        <v>72.101456539745485</v>
      </c>
      <c r="U56" s="42">
        <v>0.96170886472285344</v>
      </c>
      <c r="V56" s="43">
        <f>1-U56</f>
        <v>3.829113527714656E-2</v>
      </c>
      <c r="W56" s="29">
        <f t="shared" si="44"/>
        <v>368934.19020970113</v>
      </c>
      <c r="X56" s="29">
        <f t="shared" si="36"/>
        <v>4878531.1523034954</v>
      </c>
      <c r="Y56" s="35">
        <f t="shared" si="45"/>
        <v>63.584872051707983</v>
      </c>
      <c r="Z56" s="36">
        <f t="shared" si="46"/>
        <v>8.5165844880375019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3986</v>
      </c>
      <c r="E57" s="49">
        <f t="shared" si="37"/>
        <v>1</v>
      </c>
      <c r="F57" s="3">
        <f t="shared" si="38"/>
        <v>2.5087807325639737E-4</v>
      </c>
      <c r="G57" s="2">
        <v>0.5</v>
      </c>
      <c r="H57" s="3">
        <f t="shared" si="39"/>
        <v>1.2536041118214869E-3</v>
      </c>
      <c r="I57" s="3">
        <f t="shared" si="40"/>
        <v>0.99874639588817848</v>
      </c>
      <c r="J57" s="5">
        <f t="shared" si="47"/>
        <v>76724.714462525226</v>
      </c>
      <c r="K57" s="5">
        <f t="shared" si="41"/>
        <v>96.182417528551127</v>
      </c>
      <c r="L57" s="5">
        <f t="shared" si="42"/>
        <v>383383.11626880476</v>
      </c>
      <c r="M57" s="5">
        <f t="shared" si="32"/>
        <v>5148340.0930315182</v>
      </c>
      <c r="N57" s="33">
        <f t="shared" si="43"/>
        <v>67.101456539745485</v>
      </c>
      <c r="O57" s="4"/>
      <c r="Q57" s="27" t="s">
        <v>40</v>
      </c>
      <c r="R57" s="29">
        <f t="shared" si="33"/>
        <v>76724.714462525226</v>
      </c>
      <c r="S57" s="29">
        <f t="shared" si="34"/>
        <v>383383.11626880476</v>
      </c>
      <c r="T57" s="35">
        <f t="shared" si="35"/>
        <v>67.101456539745485</v>
      </c>
      <c r="U57" s="42">
        <v>0.96170886472285344</v>
      </c>
      <c r="V57" s="43">
        <f>1-U57</f>
        <v>3.829113527714656E-2</v>
      </c>
      <c r="W57" s="29">
        <f t="shared" si="44"/>
        <v>368702.94150078198</v>
      </c>
      <c r="X57" s="29">
        <f t="shared" si="36"/>
        <v>4509596.9620937947</v>
      </c>
      <c r="Y57" s="35">
        <f t="shared" si="45"/>
        <v>58.776327728093719</v>
      </c>
      <c r="Z57" s="36">
        <f t="shared" si="46"/>
        <v>8.3251288116517657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4715</v>
      </c>
      <c r="E58" s="49">
        <f t="shared" si="37"/>
        <v>3</v>
      </c>
      <c r="F58" s="3">
        <f t="shared" si="38"/>
        <v>6.3626723223753979E-4</v>
      </c>
      <c r="G58" s="2">
        <v>0.5</v>
      </c>
      <c r="H58" s="3">
        <f t="shared" si="39"/>
        <v>3.1762837480148226E-3</v>
      </c>
      <c r="I58" s="3">
        <f t="shared" si="40"/>
        <v>0.99682371625198518</v>
      </c>
      <c r="J58" s="5">
        <f t="shared" si="47"/>
        <v>76628.532044996668</v>
      </c>
      <c r="K58" s="5">
        <f t="shared" si="41"/>
        <v>243.39396096875595</v>
      </c>
      <c r="L58" s="5">
        <f t="shared" si="42"/>
        <v>382534.17532256152</v>
      </c>
      <c r="M58" s="5">
        <f t="shared" si="32"/>
        <v>4764956.9767627129</v>
      </c>
      <c r="N58" s="33">
        <f t="shared" si="43"/>
        <v>62.182542841414552</v>
      </c>
      <c r="O58" s="4"/>
      <c r="Q58" s="27" t="s">
        <v>42</v>
      </c>
      <c r="R58" s="29">
        <f t="shared" si="33"/>
        <v>76628.532044996668</v>
      </c>
      <c r="S58" s="29">
        <f t="shared" si="34"/>
        <v>382534.17532256152</v>
      </c>
      <c r="T58" s="35">
        <f t="shared" si="35"/>
        <v>62.182542841414552</v>
      </c>
      <c r="U58" s="42">
        <v>0.96170886472285344</v>
      </c>
      <c r="V58" s="43">
        <f>1-U58</f>
        <v>3.829113527714656E-2</v>
      </c>
      <c r="W58" s="29">
        <f t="shared" si="44"/>
        <v>367886.5074671536</v>
      </c>
      <c r="X58" s="29">
        <f t="shared" si="36"/>
        <v>4140894.0205930131</v>
      </c>
      <c r="Y58" s="35">
        <f t="shared" si="45"/>
        <v>54.038540346322421</v>
      </c>
      <c r="Z58" s="36">
        <f t="shared" si="46"/>
        <v>8.1440024950921313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4856</v>
      </c>
      <c r="E59" s="49">
        <f t="shared" si="37"/>
        <v>3</v>
      </c>
      <c r="F59" s="3">
        <f t="shared" si="38"/>
        <v>6.177924217462932E-4</v>
      </c>
      <c r="G59" s="2">
        <v>0.5</v>
      </c>
      <c r="H59" s="3">
        <f t="shared" si="39"/>
        <v>3.084198622391282E-3</v>
      </c>
      <c r="I59" s="3">
        <f t="shared" si="40"/>
        <v>0.99691580137760871</v>
      </c>
      <c r="J59" s="5">
        <f t="shared" si="47"/>
        <v>76385.138084027916</v>
      </c>
      <c r="K59" s="5">
        <f t="shared" si="41"/>
        <v>235.58693764992674</v>
      </c>
      <c r="L59" s="5">
        <f t="shared" si="42"/>
        <v>381336.72307601478</v>
      </c>
      <c r="M59" s="5">
        <f t="shared" si="32"/>
        <v>4382422.8014401514</v>
      </c>
      <c r="N59" s="33">
        <f t="shared" si="43"/>
        <v>57.372715574844435</v>
      </c>
      <c r="O59" s="4"/>
      <c r="Q59" s="27" t="s">
        <v>44</v>
      </c>
      <c r="R59" s="29">
        <f t="shared" si="33"/>
        <v>76385.138084027916</v>
      </c>
      <c r="S59" s="29">
        <f t="shared" si="34"/>
        <v>381336.72307601478</v>
      </c>
      <c r="T59" s="35">
        <f t="shared" si="35"/>
        <v>57.372715574844435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367262.22874704824</v>
      </c>
      <c r="X59" s="29">
        <f t="shared" si="36"/>
        <v>3773007.5131258597</v>
      </c>
      <c r="Y59" s="35">
        <f t="shared" si="45"/>
        <v>49.394523696158551</v>
      </c>
      <c r="Z59" s="36">
        <f t="shared" si="46"/>
        <v>7.9781918786858839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4964</v>
      </c>
      <c r="E60" s="49">
        <f t="shared" si="37"/>
        <v>4</v>
      </c>
      <c r="F60" s="3">
        <f t="shared" si="38"/>
        <v>8.0580177276390005E-4</v>
      </c>
      <c r="G60" s="2">
        <v>0.5</v>
      </c>
      <c r="H60" s="3">
        <f t="shared" si="39"/>
        <v>4.0209087253719336E-3</v>
      </c>
      <c r="I60" s="3">
        <f t="shared" si="40"/>
        <v>0.99597909127462803</v>
      </c>
      <c r="J60" s="5">
        <f t="shared" si="47"/>
        <v>76149.551146377984</v>
      </c>
      <c r="K60" s="5">
        <f t="shared" si="41"/>
        <v>306.19039463762755</v>
      </c>
      <c r="L60" s="5">
        <f t="shared" si="42"/>
        <v>379982.27974529588</v>
      </c>
      <c r="M60" s="5">
        <f t="shared" si="32"/>
        <v>4001086.0783641366</v>
      </c>
      <c r="N60" s="33">
        <f t="shared" si="43"/>
        <v>52.542477508148075</v>
      </c>
      <c r="O60" s="4"/>
      <c r="Q60" s="27" t="s">
        <v>46</v>
      </c>
      <c r="R60" s="29">
        <f t="shared" si="33"/>
        <v>76149.551146377984</v>
      </c>
      <c r="S60" s="29">
        <f t="shared" si="34"/>
        <v>379982.27974529588</v>
      </c>
      <c r="T60" s="35">
        <f t="shared" si="35"/>
        <v>52.542477508148075</v>
      </c>
      <c r="U60" s="42">
        <v>0.95736753435116873</v>
      </c>
      <c r="V60" s="43">
        <f t="shared" si="48"/>
        <v>4.2632465648831275E-2</v>
      </c>
      <c r="W60" s="29">
        <f t="shared" si="44"/>
        <v>363782.69825688994</v>
      </c>
      <c r="X60" s="29">
        <f t="shared" si="36"/>
        <v>3405745.2843788113</v>
      </c>
      <c r="Y60" s="35">
        <f t="shared" si="45"/>
        <v>44.724430191743863</v>
      </c>
      <c r="Z60" s="36">
        <f t="shared" si="46"/>
        <v>7.8180473164042112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5505</v>
      </c>
      <c r="E61" s="49">
        <f t="shared" si="37"/>
        <v>7</v>
      </c>
      <c r="F61" s="3">
        <f t="shared" si="38"/>
        <v>1.2715712988192551E-3</v>
      </c>
      <c r="G61" s="2">
        <v>0.5</v>
      </c>
      <c r="H61" s="3">
        <f t="shared" si="39"/>
        <v>6.3377093707559966E-3</v>
      </c>
      <c r="I61" s="3">
        <f t="shared" si="40"/>
        <v>0.99366229062924405</v>
      </c>
      <c r="J61" s="5">
        <f t="shared" si="47"/>
        <v>75843.360751740358</v>
      </c>
      <c r="K61" s="5">
        <f t="shared" si="41"/>
        <v>480.67317814593241</v>
      </c>
      <c r="L61" s="5">
        <f t="shared" si="42"/>
        <v>378015.12081333698</v>
      </c>
      <c r="M61" s="5">
        <f t="shared" si="32"/>
        <v>3621103.798618841</v>
      </c>
      <c r="N61" s="33">
        <f t="shared" si="43"/>
        <v>47.744506081051377</v>
      </c>
      <c r="O61" s="4"/>
      <c r="Q61" s="27" t="s">
        <v>48</v>
      </c>
      <c r="R61" s="29">
        <f t="shared" si="33"/>
        <v>75843.360751740358</v>
      </c>
      <c r="S61" s="29">
        <f t="shared" si="34"/>
        <v>378015.12081333698</v>
      </c>
      <c r="T61" s="35">
        <f t="shared" si="35"/>
        <v>47.744506081051377</v>
      </c>
      <c r="U61" s="42">
        <v>0.95681081085376496</v>
      </c>
      <c r="V61" s="43">
        <f t="shared" si="48"/>
        <v>4.3189189146235041E-2</v>
      </c>
      <c r="W61" s="29">
        <f t="shared" si="44"/>
        <v>361688.95426039287</v>
      </c>
      <c r="X61" s="29">
        <f t="shared" si="36"/>
        <v>3041962.5861219214</v>
      </c>
      <c r="Y61" s="35">
        <f t="shared" si="45"/>
        <v>40.10848881129148</v>
      </c>
      <c r="Z61" s="36">
        <f t="shared" si="46"/>
        <v>7.6360172697598969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5913</v>
      </c>
      <c r="E62" s="49">
        <f t="shared" si="37"/>
        <v>13</v>
      </c>
      <c r="F62" s="3">
        <f t="shared" si="38"/>
        <v>2.1985455775410112E-3</v>
      </c>
      <c r="G62" s="2">
        <v>0.5</v>
      </c>
      <c r="H62" s="3">
        <f t="shared" si="39"/>
        <v>1.0932638129677907E-2</v>
      </c>
      <c r="I62" s="3">
        <f t="shared" si="40"/>
        <v>0.98906736187032207</v>
      </c>
      <c r="J62" s="5">
        <f t="shared" si="47"/>
        <v>75362.687573594434</v>
      </c>
      <c r="K62" s="5">
        <f t="shared" si="41"/>
        <v>823.91299172208187</v>
      </c>
      <c r="L62" s="5">
        <f t="shared" si="42"/>
        <v>374753.65538866696</v>
      </c>
      <c r="M62" s="5">
        <f t="shared" si="32"/>
        <v>3243088.6778055038</v>
      </c>
      <c r="N62" s="33">
        <f t="shared" si="43"/>
        <v>43.033081518470375</v>
      </c>
      <c r="O62" s="4"/>
      <c r="Q62" s="27" t="s">
        <v>50</v>
      </c>
      <c r="R62" s="29">
        <f t="shared" si="33"/>
        <v>75362.687573594434</v>
      </c>
      <c r="S62" s="29">
        <f t="shared" si="34"/>
        <v>374753.65538866696</v>
      </c>
      <c r="T62" s="35">
        <f t="shared" si="35"/>
        <v>43.033081518470375</v>
      </c>
      <c r="U62" s="42">
        <v>0.94800928093814252</v>
      </c>
      <c r="V62" s="43">
        <f t="shared" si="48"/>
        <v>5.1990719061857482E-2</v>
      </c>
      <c r="W62" s="29">
        <f t="shared" si="44"/>
        <v>355269.94337395061</v>
      </c>
      <c r="X62" s="29">
        <f t="shared" si="36"/>
        <v>2680273.6318615284</v>
      </c>
      <c r="Y62" s="35">
        <f t="shared" si="45"/>
        <v>35.564995333322507</v>
      </c>
      <c r="Z62" s="36">
        <f t="shared" si="46"/>
        <v>7.4680861851478682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5917</v>
      </c>
      <c r="E63" s="49">
        <f t="shared" si="37"/>
        <v>17</v>
      </c>
      <c r="F63" s="3">
        <f t="shared" si="38"/>
        <v>2.8730775730944737E-3</v>
      </c>
      <c r="G63" s="2">
        <v>0.5</v>
      </c>
      <c r="H63" s="3">
        <f t="shared" si="39"/>
        <v>1.426294152193976E-2</v>
      </c>
      <c r="I63" s="3">
        <f t="shared" si="40"/>
        <v>0.98573705847806026</v>
      </c>
      <c r="J63" s="5">
        <f t="shared" si="47"/>
        <v>74538.774581872349</v>
      </c>
      <c r="K63" s="5">
        <f t="shared" si="41"/>
        <v>1063.1421829782951</v>
      </c>
      <c r="L63" s="5">
        <f t="shared" si="42"/>
        <v>370036.01745191606</v>
      </c>
      <c r="M63" s="5">
        <f t="shared" si="32"/>
        <v>2868335.022416837</v>
      </c>
      <c r="N63" s="33">
        <f t="shared" si="43"/>
        <v>38.481113199228922</v>
      </c>
      <c r="O63" s="4"/>
      <c r="Q63" s="27" t="s">
        <v>52</v>
      </c>
      <c r="R63" s="29">
        <f t="shared" si="33"/>
        <v>74538.774581872349</v>
      </c>
      <c r="S63" s="29">
        <f t="shared" si="34"/>
        <v>370036.01745191606</v>
      </c>
      <c r="T63" s="35">
        <f t="shared" si="35"/>
        <v>38.481113199228922</v>
      </c>
      <c r="U63" s="42">
        <v>0.94216194080535964</v>
      </c>
      <c r="V63" s="43">
        <f t="shared" si="48"/>
        <v>5.7838059194640357E-2</v>
      </c>
      <c r="W63" s="29">
        <f t="shared" si="44"/>
        <v>348633.85237038316</v>
      </c>
      <c r="X63" s="29">
        <f t="shared" si="36"/>
        <v>2325003.6884875777</v>
      </c>
      <c r="Y63" s="35">
        <f t="shared" si="45"/>
        <v>31.191868950485979</v>
      </c>
      <c r="Z63" s="36">
        <f t="shared" si="46"/>
        <v>7.2892442487429427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5421</v>
      </c>
      <c r="E64" s="49">
        <f t="shared" si="37"/>
        <v>12</v>
      </c>
      <c r="F64" s="3">
        <f t="shared" si="38"/>
        <v>2.2136137244050912E-3</v>
      </c>
      <c r="G64" s="2">
        <v>0.5</v>
      </c>
      <c r="H64" s="3">
        <f t="shared" si="39"/>
        <v>1.100715465052284E-2</v>
      </c>
      <c r="I64" s="3">
        <f t="shared" si="40"/>
        <v>0.98899284534947718</v>
      </c>
      <c r="J64" s="5">
        <f t="shared" si="47"/>
        <v>73475.632398894057</v>
      </c>
      <c r="K64" s="5">
        <f t="shared" si="41"/>
        <v>808.75764885959336</v>
      </c>
      <c r="L64" s="5">
        <f t="shared" si="42"/>
        <v>365356.26787232124</v>
      </c>
      <c r="M64" s="5">
        <f t="shared" si="32"/>
        <v>2498299.0049649212</v>
      </c>
      <c r="N64" s="33">
        <f t="shared" si="43"/>
        <v>34.001735315482975</v>
      </c>
      <c r="O64" s="4"/>
      <c r="Q64" s="27" t="s">
        <v>54</v>
      </c>
      <c r="R64" s="29">
        <f t="shared" si="33"/>
        <v>73475.632398894057</v>
      </c>
      <c r="S64" s="29">
        <f t="shared" si="34"/>
        <v>365356.26787232124</v>
      </c>
      <c r="T64" s="35">
        <f t="shared" si="35"/>
        <v>34.001735315482975</v>
      </c>
      <c r="U64" s="42">
        <v>0.92489605986448908</v>
      </c>
      <c r="V64" s="43">
        <f t="shared" si="48"/>
        <v>7.5103940135510916E-2</v>
      </c>
      <c r="W64" s="29">
        <f t="shared" si="44"/>
        <v>337916.57260190474</v>
      </c>
      <c r="X64" s="29">
        <f t="shared" si="36"/>
        <v>1976369.8361171945</v>
      </c>
      <c r="Y64" s="35">
        <f t="shared" si="45"/>
        <v>26.898303173324475</v>
      </c>
      <c r="Z64" s="36">
        <f t="shared" si="46"/>
        <v>7.1034321421584998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4096</v>
      </c>
      <c r="E65" s="49">
        <f t="shared" si="37"/>
        <v>24</v>
      </c>
      <c r="F65" s="3">
        <f t="shared" si="38"/>
        <v>5.859375E-3</v>
      </c>
      <c r="G65" s="2">
        <v>0.5</v>
      </c>
      <c r="H65" s="3">
        <f t="shared" si="39"/>
        <v>2.8873917228103944E-2</v>
      </c>
      <c r="I65" s="3">
        <f t="shared" si="40"/>
        <v>0.97112608277189605</v>
      </c>
      <c r="J65" s="5">
        <f t="shared" si="47"/>
        <v>72666.874750034462</v>
      </c>
      <c r="K65" s="5">
        <f t="shared" si="41"/>
        <v>2098.1773267574918</v>
      </c>
      <c r="L65" s="5">
        <f t="shared" si="42"/>
        <v>358088.93043327855</v>
      </c>
      <c r="M65" s="5">
        <f t="shared" si="32"/>
        <v>2132942.7370925997</v>
      </c>
      <c r="N65" s="33">
        <f t="shared" si="43"/>
        <v>29.352338936133869</v>
      </c>
      <c r="O65" s="4"/>
      <c r="Q65" s="27" t="s">
        <v>56</v>
      </c>
      <c r="R65" s="29">
        <f t="shared" si="33"/>
        <v>72666.874750034462</v>
      </c>
      <c r="S65" s="29">
        <f t="shared" si="34"/>
        <v>358088.93043327855</v>
      </c>
      <c r="T65" s="35">
        <f t="shared" si="35"/>
        <v>29.352338936133869</v>
      </c>
      <c r="U65" s="42">
        <v>0.89970667843387275</v>
      </c>
      <c r="V65" s="43">
        <f t="shared" si="48"/>
        <v>0.10029332156612725</v>
      </c>
      <c r="W65" s="29">
        <f t="shared" si="44"/>
        <v>322175.0021840632</v>
      </c>
      <c r="X65" s="29">
        <f t="shared" si="36"/>
        <v>1638453.2635152896</v>
      </c>
      <c r="Y65" s="35">
        <f t="shared" si="45"/>
        <v>22.547457409602064</v>
      </c>
      <c r="Z65" s="36">
        <f t="shared" si="46"/>
        <v>6.8048815265318048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3562</v>
      </c>
      <c r="E66" s="49">
        <f t="shared" si="37"/>
        <v>32</v>
      </c>
      <c r="F66" s="3">
        <f t="shared" si="38"/>
        <v>8.9837170129140938E-3</v>
      </c>
      <c r="G66" s="2">
        <v>0.5</v>
      </c>
      <c r="H66" s="3">
        <f t="shared" si="39"/>
        <v>4.3931905546403076E-2</v>
      </c>
      <c r="I66" s="3">
        <f t="shared" si="40"/>
        <v>0.95606809445359697</v>
      </c>
      <c r="J66" s="5">
        <f t="shared" si="47"/>
        <v>70568.697423276972</v>
      </c>
      <c r="K66" s="5">
        <f t="shared" si="41"/>
        <v>3100.2173497321019</v>
      </c>
      <c r="L66" s="5">
        <f t="shared" si="42"/>
        <v>345092.94374205457</v>
      </c>
      <c r="M66" s="5">
        <f t="shared" si="32"/>
        <v>1774853.8066593213</v>
      </c>
      <c r="N66" s="33">
        <f t="shared" si="43"/>
        <v>25.150723641866296</v>
      </c>
      <c r="O66" s="4"/>
      <c r="Q66" s="27" t="s">
        <v>58</v>
      </c>
      <c r="R66" s="29">
        <f t="shared" si="33"/>
        <v>70568.697423276972</v>
      </c>
      <c r="S66" s="29">
        <f t="shared" si="34"/>
        <v>345092.94374205457</v>
      </c>
      <c r="T66" s="35">
        <f t="shared" si="35"/>
        <v>25.150723641866296</v>
      </c>
      <c r="U66" s="42">
        <v>0.86438699185239576</v>
      </c>
      <c r="V66" s="43">
        <f t="shared" si="48"/>
        <v>0.13561300814760424</v>
      </c>
      <c r="W66" s="29">
        <f t="shared" si="44"/>
        <v>298293.85155068262</v>
      </c>
      <c r="X66" s="29">
        <f t="shared" si="36"/>
        <v>1316278.2613312264</v>
      </c>
      <c r="Y66" s="35">
        <f t="shared" si="45"/>
        <v>18.65243811198723</v>
      </c>
      <c r="Z66" s="36">
        <f t="shared" si="46"/>
        <v>6.498285529879066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2786</v>
      </c>
      <c r="E67" s="49">
        <f t="shared" si="37"/>
        <v>38</v>
      </c>
      <c r="F67" s="3">
        <f t="shared" si="38"/>
        <v>1.3639626704953339E-2</v>
      </c>
      <c r="G67" s="2">
        <v>0.5</v>
      </c>
      <c r="H67" s="3">
        <f t="shared" si="39"/>
        <v>6.5949323151683448E-2</v>
      </c>
      <c r="I67" s="3">
        <f t="shared" si="40"/>
        <v>0.93405067684831655</v>
      </c>
      <c r="J67" s="5">
        <f t="shared" si="47"/>
        <v>67468.480073544866</v>
      </c>
      <c r="K67" s="5">
        <f t="shared" si="41"/>
        <v>4449.5005949231254</v>
      </c>
      <c r="L67" s="5">
        <f t="shared" si="42"/>
        <v>326218.64888041653</v>
      </c>
      <c r="M67" s="5">
        <f t="shared" si="32"/>
        <v>1429760.8629172668</v>
      </c>
      <c r="N67" s="33">
        <f t="shared" si="43"/>
        <v>21.191538053899212</v>
      </c>
      <c r="O67" s="4"/>
      <c r="Q67" s="27" t="s">
        <v>60</v>
      </c>
      <c r="R67" s="29">
        <f t="shared" si="33"/>
        <v>67468.480073544866</v>
      </c>
      <c r="S67" s="29">
        <f t="shared" si="34"/>
        <v>326218.64888041653</v>
      </c>
      <c r="T67" s="35">
        <f t="shared" si="35"/>
        <v>21.191538053899212</v>
      </c>
      <c r="U67" s="42">
        <v>0.82345390469096191</v>
      </c>
      <c r="V67" s="43">
        <f t="shared" si="48"/>
        <v>0.17654609530903809</v>
      </c>
      <c r="W67" s="29">
        <f t="shared" si="44"/>
        <v>268626.02020358888</v>
      </c>
      <c r="X67" s="29">
        <f t="shared" si="36"/>
        <v>1017984.4097805438</v>
      </c>
      <c r="Y67" s="35">
        <f t="shared" si="45"/>
        <v>15.088296174315429</v>
      </c>
      <c r="Z67" s="36">
        <f t="shared" si="46"/>
        <v>6.1032418795837824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2016</v>
      </c>
      <c r="E68" s="49">
        <f t="shared" si="37"/>
        <v>45</v>
      </c>
      <c r="F68" s="3">
        <f t="shared" si="38"/>
        <v>2.2321428571428572E-2</v>
      </c>
      <c r="G68" s="2">
        <v>0.5</v>
      </c>
      <c r="H68" s="3">
        <f t="shared" si="39"/>
        <v>0.10570824524312897</v>
      </c>
      <c r="I68" s="3">
        <f t="shared" si="40"/>
        <v>0.89429175475687106</v>
      </c>
      <c r="J68" s="5">
        <f t="shared" si="47"/>
        <v>63018.979478621739</v>
      </c>
      <c r="K68" s="5">
        <f t="shared" si="41"/>
        <v>6661.6257376978583</v>
      </c>
      <c r="L68" s="5">
        <f t="shared" si="42"/>
        <v>298440.83304886409</v>
      </c>
      <c r="M68" s="5">
        <f t="shared" si="32"/>
        <v>1103542.2140368503</v>
      </c>
      <c r="N68" s="33">
        <f t="shared" si="43"/>
        <v>17.511267608057835</v>
      </c>
      <c r="O68" s="4"/>
      <c r="Q68" s="27" t="s">
        <v>62</v>
      </c>
      <c r="R68" s="29">
        <f t="shared" si="33"/>
        <v>63018.979478621739</v>
      </c>
      <c r="S68" s="29">
        <f t="shared" si="34"/>
        <v>298440.83304886409</v>
      </c>
      <c r="T68" s="35">
        <f t="shared" si="35"/>
        <v>17.511267608057835</v>
      </c>
      <c r="U68" s="42">
        <v>0.7557222850963411</v>
      </c>
      <c r="V68" s="43">
        <f t="shared" si="48"/>
        <v>0.2442777149036589</v>
      </c>
      <c r="W68" s="29">
        <f t="shared" si="44"/>
        <v>225538.3883177432</v>
      </c>
      <c r="X68" s="29">
        <f t="shared" si="36"/>
        <v>749358.38957695488</v>
      </c>
      <c r="Y68" s="35">
        <f t="shared" si="45"/>
        <v>11.890995312470327</v>
      </c>
      <c r="Z68" s="36">
        <f t="shared" si="46"/>
        <v>5.6202722955875082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1329</v>
      </c>
      <c r="E69" s="49">
        <f t="shared" si="37"/>
        <v>45</v>
      </c>
      <c r="F69" s="3">
        <f t="shared" si="38"/>
        <v>3.3860045146726865E-2</v>
      </c>
      <c r="G69" s="2">
        <v>0.5</v>
      </c>
      <c r="H69" s="3">
        <f t="shared" si="39"/>
        <v>0.15608740894901146</v>
      </c>
      <c r="I69" s="3">
        <f t="shared" si="40"/>
        <v>0.84391259105098859</v>
      </c>
      <c r="J69" s="5">
        <f t="shared" si="47"/>
        <v>56357.353740923885</v>
      </c>
      <c r="K69" s="5">
        <f t="shared" si="41"/>
        <v>8796.6733206436875</v>
      </c>
      <c r="L69" s="5">
        <f t="shared" si="42"/>
        <v>259795.08540301025</v>
      </c>
      <c r="M69" s="5">
        <f t="shared" si="32"/>
        <v>805101.38098798622</v>
      </c>
      <c r="N69" s="33">
        <f t="shared" si="43"/>
        <v>14.285649122012661</v>
      </c>
      <c r="O69" s="4"/>
      <c r="Q69" s="27" t="s">
        <v>64</v>
      </c>
      <c r="R69" s="29">
        <f t="shared" si="33"/>
        <v>56357.353740923885</v>
      </c>
      <c r="S69" s="29">
        <f t="shared" si="34"/>
        <v>259795.08540301025</v>
      </c>
      <c r="T69" s="35">
        <f t="shared" si="35"/>
        <v>14.285649122012661</v>
      </c>
      <c r="U69" s="42">
        <v>0.69850988448397933</v>
      </c>
      <c r="V69" s="43">
        <f t="shared" si="48"/>
        <v>0.30149011551602067</v>
      </c>
      <c r="W69" s="29">
        <f t="shared" si="44"/>
        <v>181469.43509436224</v>
      </c>
      <c r="X69" s="29">
        <f t="shared" si="36"/>
        <v>523820.00125921168</v>
      </c>
      <c r="Y69" s="35">
        <f t="shared" si="45"/>
        <v>9.2946167001954141</v>
      </c>
      <c r="Z69" s="36">
        <f t="shared" si="46"/>
        <v>4.9910324218172466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839</v>
      </c>
      <c r="E70" s="49">
        <f t="shared" si="37"/>
        <v>52</v>
      </c>
      <c r="F70" s="3">
        <f t="shared" si="38"/>
        <v>6.197854588796186E-2</v>
      </c>
      <c r="G70" s="2">
        <v>0.5</v>
      </c>
      <c r="H70" s="3">
        <f t="shared" si="39"/>
        <v>0.2683178534571723</v>
      </c>
      <c r="I70" s="3">
        <f t="shared" si="40"/>
        <v>0.7316821465428277</v>
      </c>
      <c r="J70" s="5">
        <f t="shared" si="47"/>
        <v>47560.680420280201</v>
      </c>
      <c r="K70" s="5">
        <f t="shared" si="41"/>
        <v>12761.379679332147</v>
      </c>
      <c r="L70" s="5">
        <f t="shared" si="42"/>
        <v>205899.95290307066</v>
      </c>
      <c r="M70" s="5">
        <f t="shared" si="32"/>
        <v>545306.29558497597</v>
      </c>
      <c r="N70" s="33">
        <f t="shared" si="43"/>
        <v>11.465485581077886</v>
      </c>
      <c r="O70" s="4"/>
      <c r="Q70" s="27" t="s">
        <v>66</v>
      </c>
      <c r="R70" s="29">
        <f t="shared" si="33"/>
        <v>47560.680420280201</v>
      </c>
      <c r="S70" s="29">
        <f t="shared" si="34"/>
        <v>205899.95290307066</v>
      </c>
      <c r="T70" s="35">
        <f t="shared" si="35"/>
        <v>11.465485581077886</v>
      </c>
      <c r="U70" s="42">
        <v>0.67065690345363116</v>
      </c>
      <c r="V70" s="43">
        <f t="shared" si="48"/>
        <v>0.32934309654636884</v>
      </c>
      <c r="W70" s="29">
        <f t="shared" si="44"/>
        <v>138088.22483522186</v>
      </c>
      <c r="X70" s="29">
        <f t="shared" si="36"/>
        <v>342350.56616484944</v>
      </c>
      <c r="Y70" s="35">
        <f t="shared" si="45"/>
        <v>7.1981847849861458</v>
      </c>
      <c r="Z70" s="36">
        <f t="shared" si="46"/>
        <v>4.2673007960917397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548</v>
      </c>
      <c r="E71" s="49">
        <f t="shared" si="37"/>
        <v>38</v>
      </c>
      <c r="F71" s="3">
        <f t="shared" si="38"/>
        <v>6.9343065693430656E-2</v>
      </c>
      <c r="G71" s="2">
        <v>0.5</v>
      </c>
      <c r="H71" s="3">
        <f t="shared" si="39"/>
        <v>0.29548989113530327</v>
      </c>
      <c r="I71" s="3">
        <f t="shared" si="40"/>
        <v>0.70451010886469678</v>
      </c>
      <c r="J71" s="5">
        <f t="shared" si="47"/>
        <v>34799.300740948056</v>
      </c>
      <c r="K71" s="5">
        <f t="shared" si="41"/>
        <v>10282.84158752742</v>
      </c>
      <c r="L71" s="5">
        <f t="shared" si="42"/>
        <v>148289.39973592173</v>
      </c>
      <c r="M71" s="5">
        <f>L71+M72</f>
        <v>339406.34268190537</v>
      </c>
      <c r="N71" s="33">
        <f t="shared" si="43"/>
        <v>9.7532518026297197</v>
      </c>
      <c r="O71" s="4"/>
      <c r="Q71" s="27" t="s">
        <v>68</v>
      </c>
      <c r="R71" s="29">
        <f t="shared" si="33"/>
        <v>34799.300740948056</v>
      </c>
      <c r="S71" s="29">
        <f t="shared" si="34"/>
        <v>148289.39973592173</v>
      </c>
      <c r="T71" s="35">
        <f t="shared" si="35"/>
        <v>9.7532518026297197</v>
      </c>
      <c r="U71" s="42">
        <v>0.63527807449444496</v>
      </c>
      <c r="V71" s="43">
        <f t="shared" si="48"/>
        <v>0.36472192550555504</v>
      </c>
      <c r="W71" s="29">
        <f t="shared" si="44"/>
        <v>94205.004332173412</v>
      </c>
      <c r="X71" s="29">
        <f>X72+W71</f>
        <v>204262.34132962761</v>
      </c>
      <c r="Y71" s="35">
        <f t="shared" si="45"/>
        <v>5.8697254536863079</v>
      </c>
      <c r="Z71" s="36">
        <f t="shared" si="46"/>
        <v>3.8835263489434118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343</v>
      </c>
      <c r="E72" s="50">
        <f t="shared" si="37"/>
        <v>44</v>
      </c>
      <c r="F72" s="17">
        <f t="shared" si="38"/>
        <v>0.1282798833819242</v>
      </c>
      <c r="G72" s="12"/>
      <c r="H72" s="17">
        <v>1</v>
      </c>
      <c r="I72" s="17">
        <f t="shared" si="40"/>
        <v>0</v>
      </c>
      <c r="J72" s="21">
        <f t="shared" si="47"/>
        <v>24516.459153420637</v>
      </c>
      <c r="K72" s="21">
        <f t="shared" si="41"/>
        <v>24516.459153420637</v>
      </c>
      <c r="L72" s="21">
        <f>K72/F72</f>
        <v>191116.94294598361</v>
      </c>
      <c r="M72" s="21">
        <f>L72</f>
        <v>191116.94294598361</v>
      </c>
      <c r="N72" s="34">
        <f t="shared" si="43"/>
        <v>7.7954545454545459</v>
      </c>
      <c r="O72" s="4"/>
      <c r="Q72" s="30" t="s">
        <v>69</v>
      </c>
      <c r="R72" s="31">
        <f t="shared" si="33"/>
        <v>24516.459153420637</v>
      </c>
      <c r="S72" s="31">
        <f t="shared" si="34"/>
        <v>191116.94294598361</v>
      </c>
      <c r="T72" s="38">
        <f t="shared" si="35"/>
        <v>7.7954545454545459</v>
      </c>
      <c r="U72" s="44">
        <v>0.57586384179742911</v>
      </c>
      <c r="V72" s="45">
        <f t="shared" si="48"/>
        <v>0.42413615820257089</v>
      </c>
      <c r="W72" s="31">
        <f t="shared" si="44"/>
        <v>110057.33699745419</v>
      </c>
      <c r="X72" s="31">
        <f>W72</f>
        <v>110057.33699745419</v>
      </c>
      <c r="Y72" s="38">
        <f t="shared" si="45"/>
        <v>4.4891204031026861</v>
      </c>
      <c r="Z72" s="37">
        <f t="shared" si="46"/>
        <v>3.3063341423518597</v>
      </c>
    </row>
    <row r="73" spans="1:26" s="2" customFormat="1" ht="13.2" x14ac:dyDescent="0.25">
      <c r="B73" s="2" t="s">
        <v>70</v>
      </c>
      <c r="D73" s="25">
        <f>SUM(D54:D72)</f>
        <v>64966</v>
      </c>
      <c r="E73" s="25">
        <f>SUM(E54:E72)</f>
        <v>599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46.068834211006902</v>
      </c>
      <c r="F78" s="55">
        <f>$Y$4</f>
        <v>41.640097438504561</v>
      </c>
      <c r="G78" s="55">
        <f>E78-F78</f>
        <v>4.4287367725023401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78.331594297275728</v>
      </c>
      <c r="F79" s="55">
        <f>$Y$29</f>
        <v>69.558977392035871</v>
      </c>
      <c r="G79" s="55">
        <f t="shared" ref="G79:G80" si="49">E79-F79</f>
        <v>8.7726169052398575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59.22783696597935</v>
      </c>
      <c r="F80" s="55">
        <f>$Y$54</f>
        <v>52.543862408715285</v>
      </c>
      <c r="G80" s="55">
        <f t="shared" si="49"/>
        <v>6.6839745572640652</v>
      </c>
    </row>
  </sheetData>
  <mergeCells count="30">
    <mergeCell ref="B1:N1"/>
    <mergeCell ref="B2:B3"/>
    <mergeCell ref="B26:N26"/>
    <mergeCell ref="B27:B28"/>
    <mergeCell ref="B51:N51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20" workbookViewId="0">
      <selection activeCell="D4" sqref="D4:D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367</v>
      </c>
      <c r="E4">
        <v>2</v>
      </c>
      <c r="F4" s="3">
        <f>E4/D4</f>
        <v>5.4495912806539508E-3</v>
      </c>
      <c r="G4" s="2">
        <v>0.3</v>
      </c>
      <c r="H4" s="18">
        <f>C4*F4/(1+(1-G4)*C4*F4)</f>
        <v>5.4288816503800215E-3</v>
      </c>
      <c r="I4" s="18">
        <f>1-H4</f>
        <v>0.99457111834961998</v>
      </c>
      <c r="J4" s="41">
        <v>100000</v>
      </c>
      <c r="K4" s="20">
        <f>J4*H4</f>
        <v>542.88816503800217</v>
      </c>
      <c r="L4" s="20">
        <f>C4*(J5+G4*K4)</f>
        <v>99619.9782844734</v>
      </c>
      <c r="M4" s="5">
        <f t="shared" ref="M4:M20" si="0">L4+M5</f>
        <v>7233803.8476768164</v>
      </c>
      <c r="N4" s="32">
        <f>M4/J4</f>
        <v>72.338038476768162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99619.9782844734</v>
      </c>
      <c r="T4" s="35">
        <f t="shared" ref="T4:T22" si="3">N4</f>
        <v>72.338038476768162</v>
      </c>
      <c r="U4" s="42">
        <v>0.96680194174873568</v>
      </c>
      <c r="V4" s="43">
        <f>1-U4</f>
        <v>3.3198058251264317E-2</v>
      </c>
      <c r="W4" s="29">
        <f>S4*U4</f>
        <v>96312.788442395758</v>
      </c>
      <c r="X4" s="29">
        <f t="shared" ref="X4:X20" si="4">X5+W4</f>
        <v>6555290.5776416752</v>
      </c>
      <c r="Y4" s="40">
        <f>X4/R4</f>
        <v>65.55290577641675</v>
      </c>
      <c r="Z4" s="36">
        <f>T4-Y4</f>
        <v>6.7851327003514115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1691</v>
      </c>
      <c r="E5">
        <v>3</v>
      </c>
      <c r="F5" s="3">
        <f t="shared" ref="F5:F22" si="5">E5/D5</f>
        <v>1.7740981667652277E-3</v>
      </c>
      <c r="G5" s="2">
        <v>0.4</v>
      </c>
      <c r="H5" s="3">
        <f t="shared" ref="H5:H21" si="6">C5*F5/(1+(1-G5)*C5*F5)</f>
        <v>7.0663054999411147E-3</v>
      </c>
      <c r="I5" s="3">
        <f t="shared" ref="I5:I22" si="7">1-H5</f>
        <v>0.99293369450005886</v>
      </c>
      <c r="J5" s="5">
        <f>I4*J4</f>
        <v>99457.111834961994</v>
      </c>
      <c r="K5" s="5">
        <f t="shared" ref="K5:K22" si="8">J5*H5</f>
        <v>702.79433636765043</v>
      </c>
      <c r="L5" s="5">
        <f t="shared" ref="L5:L21" si="9">C5*(J6+G5*K5)</f>
        <v>396141.74093256565</v>
      </c>
      <c r="M5" s="5">
        <f t="shared" si="0"/>
        <v>7134183.8693923429</v>
      </c>
      <c r="N5" s="33">
        <f t="shared" ref="N5:N22" si="10">M5/J5</f>
        <v>71.731259210811658</v>
      </c>
      <c r="O5" s="4"/>
      <c r="Q5" s="27" t="s">
        <v>36</v>
      </c>
      <c r="R5" s="29">
        <f t="shared" si="1"/>
        <v>99457.111834961994</v>
      </c>
      <c r="S5" s="29">
        <f t="shared" si="2"/>
        <v>396141.74093256565</v>
      </c>
      <c r="T5" s="35">
        <f t="shared" si="3"/>
        <v>71.731259210811658</v>
      </c>
      <c r="U5" s="42">
        <v>0.96680194174873568</v>
      </c>
      <c r="V5" s="43">
        <f>1-U5</f>
        <v>3.3198058251264317E-2</v>
      </c>
      <c r="W5" s="29">
        <f t="shared" ref="W5:W22" si="11">S5*U5</f>
        <v>382990.60434132908</v>
      </c>
      <c r="X5" s="29">
        <f t="shared" si="4"/>
        <v>6458977.7891992796</v>
      </c>
      <c r="Y5" s="35">
        <f t="shared" ref="Y5:Y22" si="12">X5/R5</f>
        <v>64.942342181796249</v>
      </c>
      <c r="Z5" s="36">
        <f t="shared" ref="Z5:Z22" si="13">T5-Y5</f>
        <v>6.7889170290154084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2064</v>
      </c>
      <c r="E6">
        <v>1</v>
      </c>
      <c r="F6" s="3">
        <f t="shared" si="5"/>
        <v>4.8449612403100775E-4</v>
      </c>
      <c r="G6" s="2">
        <v>0.5</v>
      </c>
      <c r="H6" s="3">
        <f t="shared" si="6"/>
        <v>2.4195499637067507E-3</v>
      </c>
      <c r="I6" s="3">
        <f t="shared" si="7"/>
        <v>0.99758045003629325</v>
      </c>
      <c r="J6" s="5">
        <f t="shared" ref="J6:J22" si="14">I5*J5</f>
        <v>98754.317498594348</v>
      </c>
      <c r="K6" s="5">
        <f t="shared" si="8"/>
        <v>238.94100531960888</v>
      </c>
      <c r="L6" s="5">
        <f t="shared" si="9"/>
        <v>493174.23497967276</v>
      </c>
      <c r="M6" s="5">
        <f t="shared" si="0"/>
        <v>6738042.1284597777</v>
      </c>
      <c r="N6" s="33">
        <f t="shared" si="10"/>
        <v>68.230354875934268</v>
      </c>
      <c r="O6" s="4"/>
      <c r="Q6" s="27" t="s">
        <v>38</v>
      </c>
      <c r="R6" s="29">
        <f t="shared" si="1"/>
        <v>98754.317498594348</v>
      </c>
      <c r="S6" s="29">
        <f t="shared" si="2"/>
        <v>493174.23497967276</v>
      </c>
      <c r="T6" s="35">
        <f t="shared" si="3"/>
        <v>68.230354875934268</v>
      </c>
      <c r="U6" s="42">
        <v>0.96680194174873568</v>
      </c>
      <c r="V6" s="43">
        <f>1-U6</f>
        <v>3.3198058251264317E-2</v>
      </c>
      <c r="W6" s="29">
        <f t="shared" si="11"/>
        <v>476801.80799879489</v>
      </c>
      <c r="X6" s="29">
        <f t="shared" si="4"/>
        <v>6075987.1848579505</v>
      </c>
      <c r="Y6" s="35">
        <f t="shared" si="12"/>
        <v>61.526294128299099</v>
      </c>
      <c r="Z6" s="36">
        <f t="shared" si="13"/>
        <v>6.7040607476351681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2107</v>
      </c>
      <c r="E7">
        <v>1</v>
      </c>
      <c r="F7" s="3">
        <f t="shared" si="5"/>
        <v>4.7460844803037496E-4</v>
      </c>
      <c r="G7" s="2">
        <v>0.5</v>
      </c>
      <c r="H7" s="3">
        <f t="shared" si="6"/>
        <v>2.3702299123014932E-3</v>
      </c>
      <c r="I7" s="3">
        <f t="shared" si="7"/>
        <v>0.99762977008769849</v>
      </c>
      <c r="J7" s="5">
        <f t="shared" si="14"/>
        <v>98515.376493274744</v>
      </c>
      <c r="K7" s="5">
        <f t="shared" si="8"/>
        <v>233.50409218600319</v>
      </c>
      <c r="L7" s="5">
        <f t="shared" si="9"/>
        <v>491993.12223590864</v>
      </c>
      <c r="M7" s="5">
        <f t="shared" si="0"/>
        <v>6244867.8934801053</v>
      </c>
      <c r="N7" s="33">
        <f t="shared" si="10"/>
        <v>63.38977848708133</v>
      </c>
      <c r="O7" s="4"/>
      <c r="Q7" s="27" t="s">
        <v>40</v>
      </c>
      <c r="R7" s="29">
        <f t="shared" si="1"/>
        <v>98515.376493274744</v>
      </c>
      <c r="S7" s="29">
        <f t="shared" si="2"/>
        <v>491993.12223590864</v>
      </c>
      <c r="T7" s="35">
        <f t="shared" si="3"/>
        <v>63.38977848708133</v>
      </c>
      <c r="U7" s="42">
        <v>0.96680194174873568</v>
      </c>
      <c r="V7" s="43">
        <f>1-U7</f>
        <v>3.3198058251264317E-2</v>
      </c>
      <c r="W7" s="29">
        <f t="shared" si="11"/>
        <v>475659.90590469952</v>
      </c>
      <c r="X7" s="29">
        <f t="shared" si="4"/>
        <v>5599185.3768591555</v>
      </c>
      <c r="Y7" s="35">
        <f t="shared" si="12"/>
        <v>56.83564917646526</v>
      </c>
      <c r="Z7" s="36">
        <f t="shared" si="13"/>
        <v>6.5541293106160694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2318</v>
      </c>
      <c r="E8">
        <v>4</v>
      </c>
      <c r="F8" s="3">
        <f t="shared" si="5"/>
        <v>1.7256255392579811E-3</v>
      </c>
      <c r="G8" s="2">
        <v>0.5</v>
      </c>
      <c r="H8" s="3">
        <f t="shared" si="6"/>
        <v>8.5910652920962206E-3</v>
      </c>
      <c r="I8" s="3">
        <f t="shared" si="7"/>
        <v>0.99140893470790381</v>
      </c>
      <c r="J8" s="5">
        <f t="shared" si="14"/>
        <v>98281.872401088738</v>
      </c>
      <c r="K8" s="5">
        <f t="shared" si="8"/>
        <v>844.34598282722288</v>
      </c>
      <c r="L8" s="5">
        <f t="shared" si="9"/>
        <v>489298.49704837566</v>
      </c>
      <c r="M8" s="5">
        <f t="shared" si="0"/>
        <v>5752874.7712441962</v>
      </c>
      <c r="N8" s="33">
        <f t="shared" si="10"/>
        <v>58.534444152291783</v>
      </c>
      <c r="O8" s="4"/>
      <c r="Q8" s="27" t="s">
        <v>42</v>
      </c>
      <c r="R8" s="29">
        <f t="shared" si="1"/>
        <v>98281.872401088738</v>
      </c>
      <c r="S8" s="29">
        <f t="shared" si="2"/>
        <v>489298.49704837566</v>
      </c>
      <c r="T8" s="35">
        <f t="shared" si="3"/>
        <v>58.534444152291783</v>
      </c>
      <c r="U8" s="42">
        <v>0.96680194174873568</v>
      </c>
      <c r="V8" s="43">
        <f>1-U8</f>
        <v>3.3198058251264317E-2</v>
      </c>
      <c r="W8" s="29">
        <f t="shared" si="11"/>
        <v>473054.73704110761</v>
      </c>
      <c r="X8" s="29">
        <f t="shared" si="4"/>
        <v>5123525.4709544564</v>
      </c>
      <c r="Y8" s="35">
        <f t="shared" si="12"/>
        <v>52.130930616027818</v>
      </c>
      <c r="Z8" s="36">
        <f t="shared" si="13"/>
        <v>6.403513536263965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2369</v>
      </c>
      <c r="E9">
        <v>4</v>
      </c>
      <c r="F9" s="3">
        <f t="shared" si="5"/>
        <v>1.6884761502743773E-3</v>
      </c>
      <c r="G9" s="2">
        <v>0.5</v>
      </c>
      <c r="H9" s="3">
        <f t="shared" si="6"/>
        <v>8.4068936527952921E-3</v>
      </c>
      <c r="I9" s="3">
        <f t="shared" si="7"/>
        <v>0.99159310634720466</v>
      </c>
      <c r="J9" s="5">
        <f t="shared" si="14"/>
        <v>97437.526418261521</v>
      </c>
      <c r="K9" s="5">
        <f t="shared" si="8"/>
        <v>819.14692238975636</v>
      </c>
      <c r="L9" s="5">
        <f t="shared" si="9"/>
        <v>485139.76478533319</v>
      </c>
      <c r="M9" s="5">
        <f t="shared" si="0"/>
        <v>5263576.274195821</v>
      </c>
      <c r="N9" s="33">
        <f t="shared" si="10"/>
        <v>54.020011259330708</v>
      </c>
      <c r="O9" s="4"/>
      <c r="Q9" s="27" t="s">
        <v>44</v>
      </c>
      <c r="R9" s="29">
        <f t="shared" si="1"/>
        <v>97437.526418261521</v>
      </c>
      <c r="S9" s="29">
        <f t="shared" si="2"/>
        <v>485139.76478533319</v>
      </c>
      <c r="T9" s="35">
        <f t="shared" si="3"/>
        <v>54.020011259330708</v>
      </c>
      <c r="U9" s="42">
        <v>0.9555940589531835</v>
      </c>
      <c r="V9" s="43">
        <f t="shared" ref="V9:V22" si="15">1-U9</f>
        <v>4.4405941046816499E-2</v>
      </c>
      <c r="W9" s="29">
        <f t="shared" si="11"/>
        <v>463596.67699080927</v>
      </c>
      <c r="X9" s="29">
        <f t="shared" si="4"/>
        <v>4650470.733913349</v>
      </c>
      <c r="Y9" s="35">
        <f t="shared" si="12"/>
        <v>47.727717491007326</v>
      </c>
      <c r="Z9" s="36">
        <f t="shared" si="13"/>
        <v>6.2922937683233826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2583</v>
      </c>
      <c r="E10">
        <v>9</v>
      </c>
      <c r="F10" s="3">
        <f t="shared" si="5"/>
        <v>3.4843205574912892E-3</v>
      </c>
      <c r="G10" s="2">
        <v>0.5</v>
      </c>
      <c r="H10" s="3">
        <f t="shared" si="6"/>
        <v>1.7271157167530225E-2</v>
      </c>
      <c r="I10" s="3">
        <f t="shared" si="7"/>
        <v>0.98272884283246975</v>
      </c>
      <c r="J10" s="5">
        <f t="shared" si="14"/>
        <v>96618.379495871763</v>
      </c>
      <c r="K10" s="5">
        <f t="shared" si="8"/>
        <v>1668.711217545281</v>
      </c>
      <c r="L10" s="5">
        <f t="shared" si="9"/>
        <v>478920.11943549564</v>
      </c>
      <c r="M10" s="5">
        <f t="shared" si="0"/>
        <v>4778436.5094104875</v>
      </c>
      <c r="N10" s="33">
        <f t="shared" si="10"/>
        <v>49.456806607014734</v>
      </c>
      <c r="O10" s="4"/>
      <c r="Q10" s="27" t="s">
        <v>46</v>
      </c>
      <c r="R10" s="29">
        <f t="shared" si="1"/>
        <v>96618.379495871763</v>
      </c>
      <c r="S10" s="29">
        <f t="shared" si="2"/>
        <v>478920.11943549564</v>
      </c>
      <c r="T10" s="35">
        <f t="shared" si="3"/>
        <v>49.456806607014734</v>
      </c>
      <c r="U10" s="42">
        <v>0.96363095511775332</v>
      </c>
      <c r="V10" s="43">
        <f t="shared" si="15"/>
        <v>3.6369044882246682E-2</v>
      </c>
      <c r="W10" s="29">
        <f t="shared" si="11"/>
        <v>461502.25211673515</v>
      </c>
      <c r="X10" s="29">
        <f t="shared" si="4"/>
        <v>4186874.0569225396</v>
      </c>
      <c r="Y10" s="35">
        <f t="shared" si="12"/>
        <v>43.334136618400159</v>
      </c>
      <c r="Z10" s="36">
        <f t="shared" si="13"/>
        <v>6.1226699886145752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2705</v>
      </c>
      <c r="E11">
        <v>4</v>
      </c>
      <c r="F11" s="3">
        <f t="shared" si="5"/>
        <v>1.4787430683918669E-3</v>
      </c>
      <c r="G11" s="2">
        <v>0.5</v>
      </c>
      <c r="H11" s="3">
        <f t="shared" si="6"/>
        <v>7.366482504604051E-3</v>
      </c>
      <c r="I11" s="3">
        <f t="shared" si="7"/>
        <v>0.99263351749539597</v>
      </c>
      <c r="J11" s="5">
        <f t="shared" si="14"/>
        <v>94949.668278326484</v>
      </c>
      <c r="K11" s="5">
        <f t="shared" si="8"/>
        <v>699.44507019025025</v>
      </c>
      <c r="L11" s="5">
        <f t="shared" si="9"/>
        <v>472999.72871615674</v>
      </c>
      <c r="M11" s="5">
        <f t="shared" si="0"/>
        <v>4299516.3899749918</v>
      </c>
      <c r="N11" s="33">
        <f t="shared" si="10"/>
        <v>45.282058041232915</v>
      </c>
      <c r="O11" s="4"/>
      <c r="Q11" s="27" t="s">
        <v>48</v>
      </c>
      <c r="R11" s="29">
        <f t="shared" si="1"/>
        <v>94949.668278326484</v>
      </c>
      <c r="S11" s="29">
        <f t="shared" si="2"/>
        <v>472999.72871615674</v>
      </c>
      <c r="T11" s="35">
        <f t="shared" si="3"/>
        <v>45.282058041232915</v>
      </c>
      <c r="U11" s="42">
        <v>0.96005435016735896</v>
      </c>
      <c r="V11" s="43">
        <f t="shared" si="15"/>
        <v>3.9945649832641039E-2</v>
      </c>
      <c r="W11" s="29">
        <f t="shared" si="11"/>
        <v>454105.44718192692</v>
      </c>
      <c r="X11" s="29">
        <f t="shared" si="4"/>
        <v>3725371.8048058045</v>
      </c>
      <c r="Y11" s="35">
        <f t="shared" si="12"/>
        <v>39.23522717199603</v>
      </c>
      <c r="Z11" s="36">
        <f t="shared" si="13"/>
        <v>6.0468308692368851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2944</v>
      </c>
      <c r="E12">
        <v>10</v>
      </c>
      <c r="F12" s="3">
        <f t="shared" si="5"/>
        <v>3.3967391304347825E-3</v>
      </c>
      <c r="G12" s="2">
        <v>0.5</v>
      </c>
      <c r="H12" s="3">
        <f t="shared" si="6"/>
        <v>1.6840687100033683E-2</v>
      </c>
      <c r="I12" s="3">
        <f t="shared" si="7"/>
        <v>0.98315931289996628</v>
      </c>
      <c r="J12" s="5">
        <f t="shared" si="14"/>
        <v>94250.223208136231</v>
      </c>
      <c r="K12" s="5">
        <f t="shared" si="8"/>
        <v>1587.2385181565551</v>
      </c>
      <c r="L12" s="5">
        <f t="shared" si="9"/>
        <v>467283.0197452897</v>
      </c>
      <c r="M12" s="5">
        <f t="shared" si="0"/>
        <v>3826516.6612588349</v>
      </c>
      <c r="N12" s="33">
        <f t="shared" si="10"/>
        <v>40.599550123171568</v>
      </c>
      <c r="O12" s="4"/>
      <c r="Q12" s="27" t="s">
        <v>50</v>
      </c>
      <c r="R12" s="29">
        <f t="shared" si="1"/>
        <v>94250.223208136231</v>
      </c>
      <c r="S12" s="29">
        <f t="shared" si="2"/>
        <v>467283.0197452897</v>
      </c>
      <c r="T12" s="35">
        <f t="shared" si="3"/>
        <v>40.599550123171568</v>
      </c>
      <c r="U12" s="42">
        <v>0.94127750867207383</v>
      </c>
      <c r="V12" s="43">
        <f t="shared" si="15"/>
        <v>5.8722491327926174E-2</v>
      </c>
      <c r="W12" s="29">
        <f t="shared" si="11"/>
        <v>439842.99667060975</v>
      </c>
      <c r="X12" s="29">
        <f t="shared" si="4"/>
        <v>3271266.3576238775</v>
      </c>
      <c r="Y12" s="35">
        <f t="shared" si="12"/>
        <v>34.708314169185783</v>
      </c>
      <c r="Z12" s="36">
        <f t="shared" si="13"/>
        <v>5.8912359539857846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3124</v>
      </c>
      <c r="E13">
        <v>13</v>
      </c>
      <c r="F13" s="3">
        <f t="shared" si="5"/>
        <v>4.1613316261203586E-3</v>
      </c>
      <c r="G13" s="2">
        <v>0.5</v>
      </c>
      <c r="H13" s="3">
        <f t="shared" si="6"/>
        <v>2.0592428322509106E-2</v>
      </c>
      <c r="I13" s="3">
        <f t="shared" si="7"/>
        <v>0.97940757167749093</v>
      </c>
      <c r="J13" s="5">
        <f t="shared" si="14"/>
        <v>92662.984689979668</v>
      </c>
      <c r="K13" s="5">
        <f t="shared" si="8"/>
        <v>1908.155870378165</v>
      </c>
      <c r="L13" s="5">
        <f t="shared" si="9"/>
        <v>458544.53377395292</v>
      </c>
      <c r="M13" s="5">
        <f t="shared" si="0"/>
        <v>3359233.6415135451</v>
      </c>
      <c r="N13" s="33">
        <f t="shared" si="10"/>
        <v>36.252163177696602</v>
      </c>
      <c r="O13" s="4"/>
      <c r="Q13" s="27" t="s">
        <v>52</v>
      </c>
      <c r="R13" s="29">
        <f t="shared" si="1"/>
        <v>92662.984689979668</v>
      </c>
      <c r="S13" s="29">
        <f t="shared" si="2"/>
        <v>458544.53377395292</v>
      </c>
      <c r="T13" s="35">
        <f t="shared" si="3"/>
        <v>36.252163177696602</v>
      </c>
      <c r="U13" s="42">
        <v>0.95386474178345915</v>
      </c>
      <c r="V13" s="43">
        <f t="shared" si="15"/>
        <v>4.6135258216540853E-2</v>
      </c>
      <c r="W13" s="29">
        <f t="shared" si="11"/>
        <v>437389.46330450824</v>
      </c>
      <c r="X13" s="29">
        <f t="shared" si="4"/>
        <v>2831423.3609532677</v>
      </c>
      <c r="Y13" s="35">
        <f t="shared" si="12"/>
        <v>30.556142459972481</v>
      </c>
      <c r="Z13" s="36">
        <f t="shared" si="13"/>
        <v>5.6960207177241209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2752</v>
      </c>
      <c r="E14">
        <v>20</v>
      </c>
      <c r="F14" s="3">
        <f t="shared" si="5"/>
        <v>7.2674418604651162E-3</v>
      </c>
      <c r="G14" s="2">
        <v>0.5</v>
      </c>
      <c r="H14" s="3">
        <f t="shared" si="6"/>
        <v>3.5688793718772302E-2</v>
      </c>
      <c r="I14" s="3">
        <f t="shared" si="7"/>
        <v>0.96431120628122768</v>
      </c>
      <c r="J14" s="5">
        <f t="shared" si="14"/>
        <v>90754.828819601506</v>
      </c>
      <c r="K14" s="5">
        <f t="shared" si="8"/>
        <v>3238.9303647252495</v>
      </c>
      <c r="L14" s="5">
        <f t="shared" si="9"/>
        <v>445676.81818619434</v>
      </c>
      <c r="M14" s="5">
        <f t="shared" si="0"/>
        <v>2900689.107739592</v>
      </c>
      <c r="N14" s="33">
        <f t="shared" si="10"/>
        <v>31.961815646255644</v>
      </c>
      <c r="O14" s="4"/>
      <c r="Q14" s="27" t="s">
        <v>54</v>
      </c>
      <c r="R14" s="29">
        <f t="shared" si="1"/>
        <v>90754.828819601506</v>
      </c>
      <c r="S14" s="29">
        <f t="shared" si="2"/>
        <v>445676.81818619434</v>
      </c>
      <c r="T14" s="35">
        <f t="shared" si="3"/>
        <v>31.961815646255644</v>
      </c>
      <c r="U14" s="42">
        <v>0.94210046609890041</v>
      </c>
      <c r="V14" s="43">
        <f t="shared" si="15"/>
        <v>5.7899533901099587E-2</v>
      </c>
      <c r="W14" s="29">
        <f t="shared" si="11"/>
        <v>419872.33814268856</v>
      </c>
      <c r="X14" s="29">
        <f t="shared" si="4"/>
        <v>2394033.8976487592</v>
      </c>
      <c r="Y14" s="35">
        <f t="shared" si="12"/>
        <v>26.379135179765647</v>
      </c>
      <c r="Z14" s="36">
        <f t="shared" si="13"/>
        <v>5.5826804664899967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2106</v>
      </c>
      <c r="E15">
        <v>24</v>
      </c>
      <c r="F15" s="3">
        <f t="shared" si="5"/>
        <v>1.1396011396011397E-2</v>
      </c>
      <c r="G15" s="2">
        <v>0.5</v>
      </c>
      <c r="H15" s="3">
        <f t="shared" si="6"/>
        <v>5.5401662049861501E-2</v>
      </c>
      <c r="I15" s="3">
        <f t="shared" si="7"/>
        <v>0.94459833795013848</v>
      </c>
      <c r="J15" s="5">
        <f t="shared" si="14"/>
        <v>87515.898454876253</v>
      </c>
      <c r="K15" s="5">
        <f t="shared" si="8"/>
        <v>4848.5262301870507</v>
      </c>
      <c r="L15" s="5">
        <f t="shared" si="9"/>
        <v>425458.17669891356</v>
      </c>
      <c r="M15" s="5">
        <f t="shared" si="0"/>
        <v>2455012.2895533978</v>
      </c>
      <c r="N15" s="33">
        <f t="shared" si="10"/>
        <v>28.052186321542681</v>
      </c>
      <c r="O15" s="4"/>
      <c r="Q15" s="27" t="s">
        <v>56</v>
      </c>
      <c r="R15" s="29">
        <f t="shared" si="1"/>
        <v>87515.898454876253</v>
      </c>
      <c r="S15" s="29">
        <f t="shared" si="2"/>
        <v>425458.17669891356</v>
      </c>
      <c r="T15" s="35">
        <f t="shared" si="3"/>
        <v>28.052186321542681</v>
      </c>
      <c r="U15" s="42">
        <v>0.91645683631107144</v>
      </c>
      <c r="V15" s="43">
        <f t="shared" si="15"/>
        <v>8.3543163688928557E-2</v>
      </c>
      <c r="W15" s="29">
        <f t="shared" si="11"/>
        <v>389914.05460016313</v>
      </c>
      <c r="X15" s="29">
        <f t="shared" si="4"/>
        <v>1974161.5595060706</v>
      </c>
      <c r="Y15" s="35">
        <f t="shared" si="12"/>
        <v>22.557747727676713</v>
      </c>
      <c r="Z15" s="36">
        <f t="shared" si="13"/>
        <v>5.4944385938659686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1810</v>
      </c>
      <c r="E16">
        <v>24</v>
      </c>
      <c r="F16" s="3">
        <f t="shared" si="5"/>
        <v>1.3259668508287293E-2</v>
      </c>
      <c r="G16" s="2">
        <v>0.5</v>
      </c>
      <c r="H16" s="3">
        <f t="shared" si="6"/>
        <v>6.4171122994652413E-2</v>
      </c>
      <c r="I16" s="3">
        <f t="shared" si="7"/>
        <v>0.93582887700534756</v>
      </c>
      <c r="J16" s="5">
        <f t="shared" si="14"/>
        <v>82667.372224689199</v>
      </c>
      <c r="K16" s="5">
        <f t="shared" si="8"/>
        <v>5304.8581106752436</v>
      </c>
      <c r="L16" s="5">
        <f t="shared" si="9"/>
        <v>400074.71584675787</v>
      </c>
      <c r="M16" s="5">
        <f t="shared" si="0"/>
        <v>2029554.1128544842</v>
      </c>
      <c r="N16" s="33">
        <f t="shared" si="10"/>
        <v>24.550848275885361</v>
      </c>
      <c r="O16" s="4"/>
      <c r="Q16" s="27" t="s">
        <v>58</v>
      </c>
      <c r="R16" s="29">
        <f t="shared" si="1"/>
        <v>82667.372224689199</v>
      </c>
      <c r="S16" s="29">
        <f t="shared" si="2"/>
        <v>400074.71584675787</v>
      </c>
      <c r="T16" s="35">
        <f t="shared" si="3"/>
        <v>24.550848275885361</v>
      </c>
      <c r="U16" s="42">
        <v>0.8859396016463057</v>
      </c>
      <c r="V16" s="43">
        <f t="shared" si="15"/>
        <v>0.1140603983536943</v>
      </c>
      <c r="W16" s="29">
        <f t="shared" si="11"/>
        <v>354442.03438603564</v>
      </c>
      <c r="X16" s="29">
        <f t="shared" si="4"/>
        <v>1584247.5049059074</v>
      </c>
      <c r="Y16" s="35">
        <f t="shared" si="12"/>
        <v>19.164120768226869</v>
      </c>
      <c r="Z16" s="36">
        <f t="shared" si="13"/>
        <v>5.3867275076584917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1410</v>
      </c>
      <c r="E17">
        <v>22</v>
      </c>
      <c r="F17" s="3">
        <f t="shared" si="5"/>
        <v>1.5602836879432624E-2</v>
      </c>
      <c r="G17" s="2">
        <v>0.5</v>
      </c>
      <c r="H17" s="3">
        <f t="shared" si="6"/>
        <v>7.5085324232081918E-2</v>
      </c>
      <c r="I17" s="3">
        <f t="shared" si="7"/>
        <v>0.92491467576791808</v>
      </c>
      <c r="J17" s="5">
        <f t="shared" si="14"/>
        <v>77362.51411401396</v>
      </c>
      <c r="K17" s="5">
        <f t="shared" si="8"/>
        <v>5808.7894556597521</v>
      </c>
      <c r="L17" s="5">
        <f t="shared" si="9"/>
        <v>372290.59693092044</v>
      </c>
      <c r="M17" s="5">
        <f t="shared" si="0"/>
        <v>1629479.3970077264</v>
      </c>
      <c r="N17" s="33">
        <f t="shared" si="10"/>
        <v>21.062906443374644</v>
      </c>
      <c r="O17" s="4"/>
      <c r="Q17" s="27" t="s">
        <v>60</v>
      </c>
      <c r="R17" s="29">
        <f t="shared" si="1"/>
        <v>77362.51411401396</v>
      </c>
      <c r="S17" s="29">
        <f t="shared" si="2"/>
        <v>372290.59693092044</v>
      </c>
      <c r="T17" s="35">
        <f t="shared" si="3"/>
        <v>21.062906443374644</v>
      </c>
      <c r="U17" s="42">
        <v>0.85631920960893304</v>
      </c>
      <c r="V17" s="43">
        <f t="shared" si="15"/>
        <v>0.14368079039106696</v>
      </c>
      <c r="W17" s="29">
        <f t="shared" si="11"/>
        <v>318799.58970872365</v>
      </c>
      <c r="X17" s="29">
        <f t="shared" si="4"/>
        <v>1229805.4705198717</v>
      </c>
      <c r="Y17" s="35">
        <f t="shared" si="12"/>
        <v>15.896658538105816</v>
      </c>
      <c r="Z17" s="36">
        <f t="shared" si="13"/>
        <v>5.1662479052688273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1019</v>
      </c>
      <c r="E18">
        <v>19</v>
      </c>
      <c r="F18" s="3">
        <f t="shared" si="5"/>
        <v>1.8645731108930325E-2</v>
      </c>
      <c r="G18" s="2">
        <v>0.5</v>
      </c>
      <c r="H18" s="3">
        <f t="shared" si="6"/>
        <v>8.9076418190342233E-2</v>
      </c>
      <c r="I18" s="3">
        <f t="shared" si="7"/>
        <v>0.91092358180965771</v>
      </c>
      <c r="J18" s="5">
        <f t="shared" si="14"/>
        <v>71553.724658354215</v>
      </c>
      <c r="K18" s="5">
        <f t="shared" si="8"/>
        <v>6373.749500744163</v>
      </c>
      <c r="L18" s="5">
        <f t="shared" si="9"/>
        <v>341834.2495399107</v>
      </c>
      <c r="M18" s="5">
        <f t="shared" si="0"/>
        <v>1257188.800076806</v>
      </c>
      <c r="N18" s="33">
        <f t="shared" si="10"/>
        <v>17.56985825796594</v>
      </c>
      <c r="O18" s="4"/>
      <c r="Q18" s="27" t="s">
        <v>62</v>
      </c>
      <c r="R18" s="29">
        <f t="shared" si="1"/>
        <v>71553.724658354215</v>
      </c>
      <c r="S18" s="29">
        <f t="shared" si="2"/>
        <v>341834.2495399107</v>
      </c>
      <c r="T18" s="35">
        <f t="shared" si="3"/>
        <v>17.56985825796594</v>
      </c>
      <c r="U18" s="42">
        <v>0.77613843304153718</v>
      </c>
      <c r="V18" s="43">
        <f t="shared" si="15"/>
        <v>0.22386156695846282</v>
      </c>
      <c r="W18" s="29">
        <f t="shared" si="11"/>
        <v>265310.69879783608</v>
      </c>
      <c r="X18" s="29">
        <f t="shared" si="4"/>
        <v>911005.88081114809</v>
      </c>
      <c r="Y18" s="35">
        <f t="shared" si="12"/>
        <v>12.731774413713683</v>
      </c>
      <c r="Z18" s="36">
        <f t="shared" si="13"/>
        <v>4.8380838442522567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681</v>
      </c>
      <c r="E19">
        <v>18</v>
      </c>
      <c r="F19" s="3">
        <f t="shared" si="5"/>
        <v>2.643171806167401E-2</v>
      </c>
      <c r="G19" s="2">
        <v>0.5</v>
      </c>
      <c r="H19" s="3">
        <f t="shared" si="6"/>
        <v>0.12396694214876032</v>
      </c>
      <c r="I19" s="3">
        <f t="shared" si="7"/>
        <v>0.87603305785123964</v>
      </c>
      <c r="J19" s="5">
        <f t="shared" si="14"/>
        <v>65179.975157610046</v>
      </c>
      <c r="K19" s="5">
        <f t="shared" si="8"/>
        <v>8080.1622096210795</v>
      </c>
      <c r="L19" s="5">
        <f t="shared" si="9"/>
        <v>305699.4702639975</v>
      </c>
      <c r="M19" s="5">
        <f t="shared" si="0"/>
        <v>915354.5505368954</v>
      </c>
      <c r="N19" s="33">
        <f t="shared" si="10"/>
        <v>14.043493393845269</v>
      </c>
      <c r="O19" s="4"/>
      <c r="Q19" s="27" t="s">
        <v>64</v>
      </c>
      <c r="R19" s="29">
        <f t="shared" si="1"/>
        <v>65179.975157610046</v>
      </c>
      <c r="S19" s="29">
        <f t="shared" si="2"/>
        <v>305699.4702639975</v>
      </c>
      <c r="T19" s="35">
        <f t="shared" si="3"/>
        <v>14.043493393845269</v>
      </c>
      <c r="U19" s="42">
        <v>0.73716277889453141</v>
      </c>
      <c r="V19" s="43">
        <f t="shared" si="15"/>
        <v>0.26283722110546859</v>
      </c>
      <c r="W19" s="29">
        <f t="shared" si="11"/>
        <v>225350.27100639456</v>
      </c>
      <c r="X19" s="29">
        <f t="shared" si="4"/>
        <v>645695.18201331201</v>
      </c>
      <c r="Y19" s="35">
        <f t="shared" si="12"/>
        <v>9.9063428676057761</v>
      </c>
      <c r="Z19" s="36">
        <f t="shared" si="13"/>
        <v>4.137150526239493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373</v>
      </c>
      <c r="E20">
        <v>23</v>
      </c>
      <c r="F20" s="3">
        <f t="shared" si="5"/>
        <v>6.1662198391420911E-2</v>
      </c>
      <c r="G20" s="2">
        <v>0.5</v>
      </c>
      <c r="H20" s="3">
        <f t="shared" si="6"/>
        <v>0.26713124274099881</v>
      </c>
      <c r="I20" s="3">
        <f t="shared" si="7"/>
        <v>0.73286875725900114</v>
      </c>
      <c r="J20" s="5">
        <f t="shared" si="14"/>
        <v>57099.812947988961</v>
      </c>
      <c r="K20" s="5">
        <f t="shared" si="8"/>
        <v>15253.143993074866</v>
      </c>
      <c r="L20" s="5">
        <f t="shared" si="9"/>
        <v>247366.20475725763</v>
      </c>
      <c r="M20" s="5">
        <f t="shared" si="0"/>
        <v>609655.08027289796</v>
      </c>
      <c r="N20" s="33">
        <f t="shared" si="10"/>
        <v>10.67700660995545</v>
      </c>
      <c r="O20" s="4"/>
      <c r="Q20" s="27" t="s">
        <v>66</v>
      </c>
      <c r="R20" s="29">
        <f t="shared" si="1"/>
        <v>57099.812947988961</v>
      </c>
      <c r="S20" s="29">
        <f t="shared" si="2"/>
        <v>247366.20475725763</v>
      </c>
      <c r="T20" s="35">
        <f t="shared" si="3"/>
        <v>10.67700660995545</v>
      </c>
      <c r="U20" s="42">
        <v>0.7271372759570951</v>
      </c>
      <c r="V20" s="43">
        <f t="shared" si="15"/>
        <v>0.2728627240429049</v>
      </c>
      <c r="W20" s="29">
        <f t="shared" si="11"/>
        <v>179869.18829103734</v>
      </c>
      <c r="X20" s="29">
        <f t="shared" si="4"/>
        <v>420344.91100691748</v>
      </c>
      <c r="Y20" s="35">
        <f t="shared" si="12"/>
        <v>7.3615812260155904</v>
      </c>
      <c r="Z20" s="36">
        <f t="shared" si="13"/>
        <v>3.3154253839398597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227</v>
      </c>
      <c r="E21">
        <v>20</v>
      </c>
      <c r="F21" s="3">
        <f t="shared" si="5"/>
        <v>8.8105726872246701E-2</v>
      </c>
      <c r="G21" s="2">
        <v>0.5</v>
      </c>
      <c r="H21" s="3">
        <f t="shared" si="6"/>
        <v>0.36101083032490977</v>
      </c>
      <c r="I21" s="3">
        <f t="shared" si="7"/>
        <v>0.63898916967509023</v>
      </c>
      <c r="J21" s="5">
        <f t="shared" si="14"/>
        <v>41846.668954914094</v>
      </c>
      <c r="K21" s="5">
        <f t="shared" si="8"/>
        <v>15107.100705745161</v>
      </c>
      <c r="L21" s="5">
        <f t="shared" si="9"/>
        <v>171465.59301020755</v>
      </c>
      <c r="M21" s="5">
        <f>L21+M22</f>
        <v>362288.87551564036</v>
      </c>
      <c r="N21" s="33">
        <f t="shared" si="10"/>
        <v>8.657531998687233</v>
      </c>
      <c r="O21" s="4"/>
      <c r="Q21" s="27" t="s">
        <v>68</v>
      </c>
      <c r="R21" s="29">
        <f t="shared" si="1"/>
        <v>41846.668954914094</v>
      </c>
      <c r="S21" s="29">
        <f t="shared" si="2"/>
        <v>171465.59301020755</v>
      </c>
      <c r="T21" s="35">
        <f t="shared" si="3"/>
        <v>8.657531998687233</v>
      </c>
      <c r="U21" s="42">
        <v>0.68635947845240242</v>
      </c>
      <c r="V21" s="43">
        <f t="shared" si="15"/>
        <v>0.31364052154759758</v>
      </c>
      <c r="W21" s="29">
        <f t="shared" si="11"/>
        <v>117687.03499101795</v>
      </c>
      <c r="X21" s="29">
        <f>X22+W21</f>
        <v>240475.72271588014</v>
      </c>
      <c r="Y21" s="35">
        <f t="shared" si="12"/>
        <v>5.7465917532162578</v>
      </c>
      <c r="Z21" s="36">
        <f t="shared" si="13"/>
        <v>2.9109402454709752</v>
      </c>
    </row>
    <row r="22" spans="1:26" s="2" customFormat="1" x14ac:dyDescent="0.25">
      <c r="A22" s="12">
        <v>19</v>
      </c>
      <c r="B22" s="13" t="s">
        <v>69</v>
      </c>
      <c r="C22" s="12"/>
      <c r="D22">
        <v>157</v>
      </c>
      <c r="E22">
        <v>22</v>
      </c>
      <c r="F22" s="17">
        <f t="shared" si="5"/>
        <v>0.14012738853503184</v>
      </c>
      <c r="G22" s="12"/>
      <c r="H22" s="17">
        <v>1</v>
      </c>
      <c r="I22" s="17">
        <f t="shared" si="7"/>
        <v>0</v>
      </c>
      <c r="J22" s="21">
        <f t="shared" si="14"/>
        <v>26739.568249168933</v>
      </c>
      <c r="K22" s="21">
        <f t="shared" si="8"/>
        <v>26739.568249168933</v>
      </c>
      <c r="L22" s="21">
        <f>K22/F22</f>
        <v>190823.28250543284</v>
      </c>
      <c r="M22" s="21">
        <f>L22</f>
        <v>190823.28250543284</v>
      </c>
      <c r="N22" s="34">
        <f t="shared" si="10"/>
        <v>7.1363636363636367</v>
      </c>
      <c r="O22" s="4"/>
      <c r="Q22" s="30" t="s">
        <v>69</v>
      </c>
      <c r="R22" s="31">
        <f t="shared" si="1"/>
        <v>26739.568249168933</v>
      </c>
      <c r="S22" s="31">
        <f t="shared" si="2"/>
        <v>190823.28250543284</v>
      </c>
      <c r="T22" s="38">
        <f t="shared" si="3"/>
        <v>7.1363636363636367</v>
      </c>
      <c r="U22" s="44">
        <v>0.64346806172022719</v>
      </c>
      <c r="V22" s="45">
        <f t="shared" si="15"/>
        <v>0.35653193827977281</v>
      </c>
      <c r="W22" s="31">
        <f t="shared" si="11"/>
        <v>122788.6877248622</v>
      </c>
      <c r="X22" s="31">
        <f>W22</f>
        <v>122788.6877248622</v>
      </c>
      <c r="Y22" s="38">
        <f t="shared" si="12"/>
        <v>4.5920220768216211</v>
      </c>
      <c r="Z22" s="37">
        <f t="shared" si="13"/>
        <v>2.5443415595420156</v>
      </c>
    </row>
    <row r="23" spans="1:26" s="2" customFormat="1" ht="13.2" x14ac:dyDescent="0.25">
      <c r="B23" s="2" t="s">
        <v>70</v>
      </c>
      <c r="D23" s="25">
        <f>SUM(D4:D22)</f>
        <v>32807</v>
      </c>
      <c r="E23" s="25">
        <f>SUM(E4:E22)</f>
        <v>243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383</v>
      </c>
      <c r="E29">
        <v>4</v>
      </c>
      <c r="F29" s="3">
        <f>E29/D29</f>
        <v>1.0443864229765013E-2</v>
      </c>
      <c r="G29" s="2">
        <v>0.3</v>
      </c>
      <c r="H29" s="18">
        <f>C29*F29/(1+(1-G29)*C29*F29)</f>
        <v>1.0368066355624678E-2</v>
      </c>
      <c r="I29" s="18">
        <f>1-H29</f>
        <v>0.98963193364437529</v>
      </c>
      <c r="J29" s="19">
        <v>100000</v>
      </c>
      <c r="K29" s="20">
        <f>J29*H29</f>
        <v>1036.8066355624678</v>
      </c>
      <c r="L29" s="20">
        <f>C29*(J30+G29*K29)</f>
        <v>99274.23535510627</v>
      </c>
      <c r="M29" s="5">
        <f t="shared" ref="M29:M45" si="16">L29+M30</f>
        <v>7908411.2411727589</v>
      </c>
      <c r="N29" s="32">
        <f>M29/J29</f>
        <v>79.084112411727588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99274.23535510627</v>
      </c>
      <c r="T29" s="35">
        <f t="shared" ref="T29:T47" si="19">N29</f>
        <v>79.084112411727588</v>
      </c>
      <c r="U29" s="42">
        <v>0.95864674002964168</v>
      </c>
      <c r="V29" s="43">
        <f>1-U29</f>
        <v>4.1353259970358325E-2</v>
      </c>
      <c r="W29" s="29">
        <f>S29*U29</f>
        <v>95168.922092108027</v>
      </c>
      <c r="X29" s="29">
        <f t="shared" ref="X29:X45" si="20">X30+W29</f>
        <v>6993139.6350728152</v>
      </c>
      <c r="Y29" s="40">
        <f>X29/R29</f>
        <v>69.93139635072815</v>
      </c>
      <c r="Z29" s="36">
        <f>T29-Y29</f>
        <v>9.1527160609994382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1625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98963.193364437524</v>
      </c>
      <c r="K30" s="5">
        <f t="shared" ref="K30:K47" si="24">J30*H30</f>
        <v>0</v>
      </c>
      <c r="L30" s="5">
        <f t="shared" ref="L30:L46" si="25">C30*(J31+G30*K30)</f>
        <v>395852.7734577501</v>
      </c>
      <c r="M30" s="5">
        <f t="shared" si="16"/>
        <v>7809137.0058176527</v>
      </c>
      <c r="N30" s="33">
        <f t="shared" ref="N30:N47" si="26">M30/J30</f>
        <v>78.909509084453916</v>
      </c>
      <c r="O30" s="4"/>
      <c r="Q30" s="27" t="s">
        <v>36</v>
      </c>
      <c r="R30" s="29">
        <f t="shared" si="17"/>
        <v>98963.193364437524</v>
      </c>
      <c r="S30" s="29">
        <f t="shared" si="18"/>
        <v>395852.7734577501</v>
      </c>
      <c r="T30" s="35">
        <f t="shared" si="19"/>
        <v>78.909509084453916</v>
      </c>
      <c r="U30" s="42">
        <v>0.95864674002964168</v>
      </c>
      <c r="V30" s="43">
        <f>1-U30</f>
        <v>4.1353259970358325E-2</v>
      </c>
      <c r="W30" s="29">
        <f t="shared" ref="W30:W47" si="27">S30*U30</f>
        <v>379482.97080696438</v>
      </c>
      <c r="X30" s="29">
        <f t="shared" si="20"/>
        <v>6897970.7129807072</v>
      </c>
      <c r="Y30" s="35">
        <f t="shared" ref="Y30:Y47" si="28">X30/R30</f>
        <v>69.702386093974781</v>
      </c>
      <c r="Z30" s="36">
        <f t="shared" ref="Z30:Z47" si="29">T30-Y30</f>
        <v>9.2071229904791352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1983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98963.193364437524</v>
      </c>
      <c r="K31" s="5">
        <f t="shared" si="24"/>
        <v>0</v>
      </c>
      <c r="L31" s="5">
        <f t="shared" si="25"/>
        <v>494815.96682218765</v>
      </c>
      <c r="M31" s="5">
        <f t="shared" si="16"/>
        <v>7413284.2323599029</v>
      </c>
      <c r="N31" s="33">
        <f t="shared" si="26"/>
        <v>74.90950908445393</v>
      </c>
      <c r="O31" s="4"/>
      <c r="Q31" s="27" t="s">
        <v>38</v>
      </c>
      <c r="R31" s="29">
        <f t="shared" si="17"/>
        <v>98963.193364437524</v>
      </c>
      <c r="S31" s="29">
        <f t="shared" si="18"/>
        <v>494815.96682218765</v>
      </c>
      <c r="T31" s="35">
        <f t="shared" si="19"/>
        <v>74.90950908445393</v>
      </c>
      <c r="U31" s="42">
        <v>0.95864674002964168</v>
      </c>
      <c r="V31" s="43">
        <f>1-U31</f>
        <v>4.1353259970358325E-2</v>
      </c>
      <c r="W31" s="29">
        <f t="shared" si="27"/>
        <v>474353.71350870555</v>
      </c>
      <c r="X31" s="29">
        <f t="shared" si="20"/>
        <v>6518487.7421737425</v>
      </c>
      <c r="Y31" s="35">
        <f t="shared" si="28"/>
        <v>65.867799133856209</v>
      </c>
      <c r="Z31" s="36">
        <f t="shared" si="29"/>
        <v>9.0417099505977205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1934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98963.193364437524</v>
      </c>
      <c r="K32" s="5">
        <f t="shared" si="24"/>
        <v>0</v>
      </c>
      <c r="L32" s="5">
        <f t="shared" si="25"/>
        <v>494815.96682218765</v>
      </c>
      <c r="M32" s="5">
        <f t="shared" si="16"/>
        <v>6918468.2655377155</v>
      </c>
      <c r="N32" s="33">
        <f t="shared" si="26"/>
        <v>69.90950908445393</v>
      </c>
      <c r="O32" s="4"/>
      <c r="Q32" s="27" t="s">
        <v>40</v>
      </c>
      <c r="R32" s="29">
        <f t="shared" si="17"/>
        <v>98963.193364437524</v>
      </c>
      <c r="S32" s="29">
        <f t="shared" si="18"/>
        <v>494815.96682218765</v>
      </c>
      <c r="T32" s="35">
        <f t="shared" si="19"/>
        <v>69.90950908445393</v>
      </c>
      <c r="U32" s="42">
        <v>0.95864674002964168</v>
      </c>
      <c r="V32" s="43">
        <f>1-U32</f>
        <v>4.1353259970358325E-2</v>
      </c>
      <c r="W32" s="29">
        <f t="shared" si="27"/>
        <v>474353.71350870555</v>
      </c>
      <c r="X32" s="29">
        <f t="shared" si="20"/>
        <v>6044134.0286650369</v>
      </c>
      <c r="Y32" s="35">
        <f t="shared" si="28"/>
        <v>61.074565433708003</v>
      </c>
      <c r="Z32" s="36">
        <f t="shared" si="29"/>
        <v>8.8349436507459274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2213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98963.193364437524</v>
      </c>
      <c r="K33" s="5">
        <f t="shared" si="24"/>
        <v>0</v>
      </c>
      <c r="L33" s="5">
        <f t="shared" si="25"/>
        <v>494815.96682218765</v>
      </c>
      <c r="M33" s="5">
        <f t="shared" si="16"/>
        <v>6423652.2987155281</v>
      </c>
      <c r="N33" s="33">
        <f t="shared" si="26"/>
        <v>64.90950908445393</v>
      </c>
      <c r="O33" s="4"/>
      <c r="Q33" s="27" t="s">
        <v>42</v>
      </c>
      <c r="R33" s="29">
        <f t="shared" si="17"/>
        <v>98963.193364437524</v>
      </c>
      <c r="S33" s="29">
        <f t="shared" si="18"/>
        <v>494815.96682218765</v>
      </c>
      <c r="T33" s="35">
        <f t="shared" si="19"/>
        <v>64.90950908445393</v>
      </c>
      <c r="U33" s="42">
        <v>0.95864674002964168</v>
      </c>
      <c r="V33" s="43">
        <f>1-U33</f>
        <v>4.1353259970358325E-2</v>
      </c>
      <c r="W33" s="29">
        <f t="shared" si="27"/>
        <v>474353.71350870555</v>
      </c>
      <c r="X33" s="29">
        <f t="shared" si="20"/>
        <v>5569780.3151563313</v>
      </c>
      <c r="Y33" s="35">
        <f t="shared" si="28"/>
        <v>56.281331733559789</v>
      </c>
      <c r="Z33" s="36">
        <f t="shared" si="29"/>
        <v>8.6281773508941413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2464</v>
      </c>
      <c r="E34">
        <v>2</v>
      </c>
      <c r="F34" s="3">
        <f t="shared" si="21"/>
        <v>8.1168831168831174E-4</v>
      </c>
      <c r="G34" s="2">
        <v>0.5</v>
      </c>
      <c r="H34" s="3">
        <f t="shared" si="22"/>
        <v>4.0502227622519248E-3</v>
      </c>
      <c r="I34" s="3">
        <f t="shared" si="23"/>
        <v>0.99594977723774802</v>
      </c>
      <c r="J34" s="5">
        <f t="shared" si="30"/>
        <v>98963.193364437524</v>
      </c>
      <c r="K34" s="5">
        <f t="shared" si="24"/>
        <v>400.82297838978349</v>
      </c>
      <c r="L34" s="5">
        <f t="shared" si="25"/>
        <v>493813.90937621309</v>
      </c>
      <c r="M34" s="5">
        <f t="shared" si="16"/>
        <v>5928836.3318933407</v>
      </c>
      <c r="N34" s="33">
        <f t="shared" si="26"/>
        <v>59.90950908445393</v>
      </c>
      <c r="O34" s="4"/>
      <c r="Q34" s="27" t="s">
        <v>44</v>
      </c>
      <c r="R34" s="29">
        <f t="shared" si="17"/>
        <v>98963.193364437524</v>
      </c>
      <c r="S34" s="29">
        <f t="shared" si="18"/>
        <v>493813.90937621309</v>
      </c>
      <c r="T34" s="35">
        <f t="shared" si="19"/>
        <v>59.90950908445393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478594.67197719688</v>
      </c>
      <c r="X34" s="29">
        <f t="shared" si="20"/>
        <v>5095426.6016476257</v>
      </c>
      <c r="Y34" s="35">
        <f t="shared" si="28"/>
        <v>51.488098033411582</v>
      </c>
      <c r="Z34" s="36">
        <f t="shared" si="29"/>
        <v>8.4214110510423481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2337</v>
      </c>
      <c r="E35">
        <v>2</v>
      </c>
      <c r="F35" s="3">
        <f t="shared" si="21"/>
        <v>8.5579803166452718E-4</v>
      </c>
      <c r="G35" s="2">
        <v>0.5</v>
      </c>
      <c r="H35" s="3">
        <f t="shared" si="22"/>
        <v>4.269854824935952E-3</v>
      </c>
      <c r="I35" s="3">
        <f t="shared" si="23"/>
        <v>0.99573014517506409</v>
      </c>
      <c r="J35" s="5">
        <f t="shared" si="30"/>
        <v>98562.37038604774</v>
      </c>
      <c r="K35" s="5">
        <f t="shared" si="24"/>
        <v>420.84701274999031</v>
      </c>
      <c r="L35" s="5">
        <f t="shared" si="25"/>
        <v>491759.73439836374</v>
      </c>
      <c r="M35" s="5">
        <f t="shared" si="16"/>
        <v>5435022.4225171274</v>
      </c>
      <c r="N35" s="33">
        <f t="shared" si="26"/>
        <v>55.142975977843328</v>
      </c>
      <c r="O35" s="4"/>
      <c r="Q35" s="27" t="s">
        <v>46</v>
      </c>
      <c r="R35" s="29">
        <f t="shared" si="17"/>
        <v>98562.37038604774</v>
      </c>
      <c r="S35" s="29">
        <f t="shared" si="18"/>
        <v>491759.73439836374</v>
      </c>
      <c r="T35" s="35">
        <f t="shared" si="19"/>
        <v>55.142975977843328</v>
      </c>
      <c r="U35" s="42">
        <v>0.96192878092594225</v>
      </c>
      <c r="V35" s="43">
        <f t="shared" si="31"/>
        <v>3.8071219074057749E-2</v>
      </c>
      <c r="W35" s="29">
        <f t="shared" si="27"/>
        <v>473037.8418182832</v>
      </c>
      <c r="X35" s="29">
        <f t="shared" si="20"/>
        <v>4616831.9296704289</v>
      </c>
      <c r="Y35" s="35">
        <f t="shared" si="28"/>
        <v>46.841729877105074</v>
      </c>
      <c r="Z35" s="36">
        <f t="shared" si="29"/>
        <v>8.3012461007382541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2662</v>
      </c>
      <c r="E36">
        <v>5</v>
      </c>
      <c r="F36" s="3">
        <f t="shared" si="21"/>
        <v>1.8782870022539444E-3</v>
      </c>
      <c r="G36" s="2">
        <v>0.5</v>
      </c>
      <c r="H36" s="3">
        <f t="shared" si="22"/>
        <v>9.3475415965601043E-3</v>
      </c>
      <c r="I36" s="3">
        <f t="shared" si="23"/>
        <v>0.99065245840343985</v>
      </c>
      <c r="J36" s="5">
        <f t="shared" si="30"/>
        <v>98141.52337329775</v>
      </c>
      <c r="K36" s="5">
        <f t="shared" si="24"/>
        <v>917.38197208167639</v>
      </c>
      <c r="L36" s="5">
        <f t="shared" si="25"/>
        <v>488414.16193628451</v>
      </c>
      <c r="M36" s="5">
        <f t="shared" si="16"/>
        <v>4943262.6881187633</v>
      </c>
      <c r="N36" s="33">
        <f t="shared" si="26"/>
        <v>50.368717727319499</v>
      </c>
      <c r="O36" s="4"/>
      <c r="Q36" s="27" t="s">
        <v>48</v>
      </c>
      <c r="R36" s="29">
        <f t="shared" si="17"/>
        <v>98141.52337329775</v>
      </c>
      <c r="S36" s="29">
        <f t="shared" si="18"/>
        <v>488414.16193628451</v>
      </c>
      <c r="T36" s="35">
        <f t="shared" si="19"/>
        <v>50.368717727319499</v>
      </c>
      <c r="U36" s="42">
        <v>0.95558309086652893</v>
      </c>
      <c r="V36" s="43">
        <f t="shared" si="31"/>
        <v>4.4416909133471072E-2</v>
      </c>
      <c r="W36" s="29">
        <f t="shared" si="27"/>
        <v>466720.31448606012</v>
      </c>
      <c r="X36" s="29">
        <f t="shared" si="20"/>
        <v>4143794.087852146</v>
      </c>
      <c r="Y36" s="35">
        <f t="shared" si="28"/>
        <v>42.222638750883554</v>
      </c>
      <c r="Z36" s="36">
        <f t="shared" si="29"/>
        <v>8.1460789764359447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2801</v>
      </c>
      <c r="E37">
        <v>1</v>
      </c>
      <c r="F37" s="3">
        <f t="shared" si="21"/>
        <v>3.570153516601214E-4</v>
      </c>
      <c r="G37" s="2">
        <v>0.5</v>
      </c>
      <c r="H37" s="3">
        <f t="shared" si="22"/>
        <v>1.7834849295523454E-3</v>
      </c>
      <c r="I37" s="3">
        <f t="shared" si="23"/>
        <v>0.99821651507044762</v>
      </c>
      <c r="J37" s="5">
        <f t="shared" si="30"/>
        <v>97224.141401216068</v>
      </c>
      <c r="K37" s="5">
        <f t="shared" si="24"/>
        <v>173.3977909777351</v>
      </c>
      <c r="L37" s="5">
        <f t="shared" si="25"/>
        <v>485687.21252863598</v>
      </c>
      <c r="M37" s="5">
        <f t="shared" si="16"/>
        <v>4454848.5261824792</v>
      </c>
      <c r="N37" s="33">
        <f t="shared" si="26"/>
        <v>45.820394626048696</v>
      </c>
      <c r="O37" s="4"/>
      <c r="Q37" s="27" t="s">
        <v>50</v>
      </c>
      <c r="R37" s="29">
        <f t="shared" si="17"/>
        <v>97224.141401216068</v>
      </c>
      <c r="S37" s="29">
        <f t="shared" si="18"/>
        <v>485687.21252863598</v>
      </c>
      <c r="T37" s="35">
        <f t="shared" si="19"/>
        <v>45.820394626048696</v>
      </c>
      <c r="U37" s="42">
        <v>0.95343645724036619</v>
      </c>
      <c r="V37" s="43">
        <f t="shared" si="31"/>
        <v>4.6563542759633814E-2</v>
      </c>
      <c r="W37" s="29">
        <f t="shared" si="27"/>
        <v>463071.8952402515</v>
      </c>
      <c r="X37" s="29">
        <f t="shared" si="20"/>
        <v>3677073.7733660857</v>
      </c>
      <c r="Y37" s="35">
        <f t="shared" si="28"/>
        <v>37.82058365722007</v>
      </c>
      <c r="Z37" s="36">
        <f t="shared" si="29"/>
        <v>7.9998109688286263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3022</v>
      </c>
      <c r="E38">
        <v>1</v>
      </c>
      <c r="F38" s="3">
        <f t="shared" si="21"/>
        <v>3.3090668431502316E-4</v>
      </c>
      <c r="G38" s="2">
        <v>0.5</v>
      </c>
      <c r="H38" s="3">
        <f t="shared" si="22"/>
        <v>1.653165812530997E-3</v>
      </c>
      <c r="I38" s="3">
        <f t="shared" si="23"/>
        <v>0.99834683418746906</v>
      </c>
      <c r="J38" s="5">
        <f t="shared" si="30"/>
        <v>97050.743610238336</v>
      </c>
      <c r="K38" s="5">
        <f t="shared" si="24"/>
        <v>160.44097141715713</v>
      </c>
      <c r="L38" s="5">
        <f t="shared" si="25"/>
        <v>484852.61562264879</v>
      </c>
      <c r="M38" s="5">
        <f t="shared" si="16"/>
        <v>3969161.313653843</v>
      </c>
      <c r="N38" s="33">
        <f t="shared" si="26"/>
        <v>40.897793937512063</v>
      </c>
      <c r="O38" s="4"/>
      <c r="Q38" s="27" t="s">
        <v>52</v>
      </c>
      <c r="R38" s="29">
        <f t="shared" si="17"/>
        <v>97050.743610238336</v>
      </c>
      <c r="S38" s="29">
        <f t="shared" si="18"/>
        <v>484852.61562264879</v>
      </c>
      <c r="T38" s="35">
        <f t="shared" si="19"/>
        <v>40.897793937512063</v>
      </c>
      <c r="U38" s="42">
        <v>0.93748024841036759</v>
      </c>
      <c r="V38" s="43">
        <f t="shared" si="31"/>
        <v>6.2519751589632411E-2</v>
      </c>
      <c r="W38" s="29">
        <f t="shared" si="27"/>
        <v>454539.75053633726</v>
      </c>
      <c r="X38" s="29">
        <f t="shared" si="20"/>
        <v>3214001.8781258343</v>
      </c>
      <c r="Y38" s="35">
        <f t="shared" si="28"/>
        <v>33.116715633148168</v>
      </c>
      <c r="Z38" s="36">
        <f t="shared" si="29"/>
        <v>7.7810783043638949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2676</v>
      </c>
      <c r="E39">
        <v>7</v>
      </c>
      <c r="F39" s="3">
        <f t="shared" si="21"/>
        <v>2.6158445440956652E-3</v>
      </c>
      <c r="G39" s="2">
        <v>0.5</v>
      </c>
      <c r="H39" s="3">
        <f t="shared" si="22"/>
        <v>1.2994245405606088E-2</v>
      </c>
      <c r="I39" s="3">
        <f t="shared" si="23"/>
        <v>0.98700575459439388</v>
      </c>
      <c r="J39" s="5">
        <f t="shared" si="30"/>
        <v>96890.302638821187</v>
      </c>
      <c r="K39" s="5">
        <f t="shared" si="24"/>
        <v>1259.0163699122857</v>
      </c>
      <c r="L39" s="5">
        <f t="shared" si="25"/>
        <v>481303.97226932517</v>
      </c>
      <c r="M39" s="5">
        <f t="shared" si="16"/>
        <v>3484308.698031194</v>
      </c>
      <c r="N39" s="33">
        <f t="shared" si="26"/>
        <v>35.961376971023419</v>
      </c>
      <c r="O39" s="4"/>
      <c r="Q39" s="27" t="s">
        <v>54</v>
      </c>
      <c r="R39" s="29">
        <f t="shared" si="17"/>
        <v>96890.302638821187</v>
      </c>
      <c r="S39" s="29">
        <f t="shared" si="18"/>
        <v>481303.97226932517</v>
      </c>
      <c r="T39" s="35">
        <f t="shared" si="19"/>
        <v>35.961376971023419</v>
      </c>
      <c r="U39" s="42">
        <v>0.91788799906018037</v>
      </c>
      <c r="V39" s="43">
        <f t="shared" si="31"/>
        <v>8.2112000939819629E-2</v>
      </c>
      <c r="W39" s="29">
        <f t="shared" si="27"/>
        <v>441783.14004600741</v>
      </c>
      <c r="X39" s="29">
        <f t="shared" si="20"/>
        <v>2759462.1275894968</v>
      </c>
      <c r="Y39" s="35">
        <f t="shared" si="28"/>
        <v>28.480271528059596</v>
      </c>
      <c r="Z39" s="36">
        <f t="shared" si="29"/>
        <v>7.4811054429638233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2135</v>
      </c>
      <c r="E40">
        <v>14</v>
      </c>
      <c r="F40" s="3">
        <f t="shared" si="21"/>
        <v>6.5573770491803279E-3</v>
      </c>
      <c r="G40" s="2">
        <v>0.5</v>
      </c>
      <c r="H40" s="3">
        <f t="shared" si="22"/>
        <v>3.2258064516129031E-2</v>
      </c>
      <c r="I40" s="3">
        <f t="shared" si="23"/>
        <v>0.967741935483871</v>
      </c>
      <c r="J40" s="5">
        <f t="shared" si="30"/>
        <v>95631.286268908894</v>
      </c>
      <c r="K40" s="5">
        <f t="shared" si="24"/>
        <v>3084.8802022228674</v>
      </c>
      <c r="L40" s="5">
        <f t="shared" si="25"/>
        <v>470444.23083898734</v>
      </c>
      <c r="M40" s="5">
        <f t="shared" si="16"/>
        <v>3003004.725761869</v>
      </c>
      <c r="N40" s="33">
        <f t="shared" si="26"/>
        <v>31.401906665958847</v>
      </c>
      <c r="O40" s="4"/>
      <c r="Q40" s="27" t="s">
        <v>56</v>
      </c>
      <c r="R40" s="29">
        <f t="shared" si="17"/>
        <v>95631.286268908894</v>
      </c>
      <c r="S40" s="29">
        <f t="shared" si="18"/>
        <v>470444.23083898734</v>
      </c>
      <c r="T40" s="35">
        <f t="shared" si="19"/>
        <v>31.401906665958847</v>
      </c>
      <c r="U40" s="42">
        <v>0.89571782863194893</v>
      </c>
      <c r="V40" s="43">
        <f t="shared" si="31"/>
        <v>0.10428217136805107</v>
      </c>
      <c r="W40" s="29">
        <f t="shared" si="27"/>
        <v>421385.28493952507</v>
      </c>
      <c r="X40" s="29">
        <f t="shared" si="20"/>
        <v>2317678.9875434893</v>
      </c>
      <c r="Y40" s="35">
        <f t="shared" si="28"/>
        <v>24.235572666316841</v>
      </c>
      <c r="Z40" s="36">
        <f t="shared" si="29"/>
        <v>7.1663339996420063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1898</v>
      </c>
      <c r="E41">
        <v>7</v>
      </c>
      <c r="F41" s="3">
        <f t="shared" si="21"/>
        <v>3.6880927291886197E-3</v>
      </c>
      <c r="G41" s="2">
        <v>0.5</v>
      </c>
      <c r="H41" s="3">
        <f t="shared" si="22"/>
        <v>1.8271991647089533E-2</v>
      </c>
      <c r="I41" s="3">
        <f t="shared" si="23"/>
        <v>0.98172800835291052</v>
      </c>
      <c r="J41" s="5">
        <f t="shared" si="30"/>
        <v>92546.406066686031</v>
      </c>
      <c r="K41" s="5">
        <f t="shared" si="24"/>
        <v>1691.0071586186432</v>
      </c>
      <c r="L41" s="5">
        <f t="shared" si="25"/>
        <v>458504.51243688358</v>
      </c>
      <c r="M41" s="5">
        <f t="shared" si="16"/>
        <v>2532560.4949228815</v>
      </c>
      <c r="N41" s="33">
        <f t="shared" si="26"/>
        <v>27.365303554824138</v>
      </c>
      <c r="O41" s="4"/>
      <c r="Q41" s="27" t="s">
        <v>58</v>
      </c>
      <c r="R41" s="29">
        <f t="shared" si="17"/>
        <v>92546.406066686031</v>
      </c>
      <c r="S41" s="29">
        <f t="shared" si="18"/>
        <v>458504.51243688358</v>
      </c>
      <c r="T41" s="35">
        <f t="shared" si="19"/>
        <v>27.365303554824138</v>
      </c>
      <c r="U41" s="42">
        <v>0.86473435856680392</v>
      </c>
      <c r="V41" s="43">
        <f t="shared" si="31"/>
        <v>0.13526564143319608</v>
      </c>
      <c r="W41" s="29">
        <f t="shared" si="27"/>
        <v>396484.60546209372</v>
      </c>
      <c r="X41" s="29">
        <f t="shared" si="20"/>
        <v>1896293.7026039641</v>
      </c>
      <c r="Y41" s="35">
        <f t="shared" si="28"/>
        <v>20.490192792981659</v>
      </c>
      <c r="Z41" s="36">
        <f t="shared" si="29"/>
        <v>6.8751107618424783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1455</v>
      </c>
      <c r="E42">
        <v>19</v>
      </c>
      <c r="F42" s="3">
        <f t="shared" si="21"/>
        <v>1.3058419243986255E-2</v>
      </c>
      <c r="G42" s="2">
        <v>0.5</v>
      </c>
      <c r="H42" s="3">
        <f t="shared" si="22"/>
        <v>6.3227953410981697E-2</v>
      </c>
      <c r="I42" s="3">
        <f t="shared" si="23"/>
        <v>0.93677204658901836</v>
      </c>
      <c r="J42" s="5">
        <f t="shared" si="30"/>
        <v>90855.398908067393</v>
      </c>
      <c r="K42" s="5">
        <f t="shared" si="24"/>
        <v>5744.6009292954423</v>
      </c>
      <c r="L42" s="5">
        <f t="shared" si="25"/>
        <v>439915.49221709836</v>
      </c>
      <c r="M42" s="5">
        <f t="shared" si="16"/>
        <v>2074055.9824859977</v>
      </c>
      <c r="N42" s="33">
        <f t="shared" si="26"/>
        <v>22.828098356429475</v>
      </c>
      <c r="O42" s="4"/>
      <c r="Q42" s="27" t="s">
        <v>60</v>
      </c>
      <c r="R42" s="29">
        <f t="shared" si="17"/>
        <v>90855.398908067393</v>
      </c>
      <c r="S42" s="29">
        <f t="shared" si="18"/>
        <v>439915.49221709836</v>
      </c>
      <c r="T42" s="35">
        <f t="shared" si="19"/>
        <v>22.828098356429475</v>
      </c>
      <c r="U42" s="42">
        <v>0.81758889711164551</v>
      </c>
      <c r="V42" s="43">
        <f t="shared" si="31"/>
        <v>0.18241110288835449</v>
      </c>
      <c r="W42" s="29">
        <f t="shared" si="27"/>
        <v>359670.02210410411</v>
      </c>
      <c r="X42" s="29">
        <f t="shared" si="20"/>
        <v>1499809.0971418703</v>
      </c>
      <c r="Y42" s="35">
        <f t="shared" si="28"/>
        <v>16.507649684742031</v>
      </c>
      <c r="Z42" s="36">
        <f t="shared" si="29"/>
        <v>6.3204486716874442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1135</v>
      </c>
      <c r="E43">
        <v>26</v>
      </c>
      <c r="F43" s="3">
        <f t="shared" si="21"/>
        <v>2.2907488986784141E-2</v>
      </c>
      <c r="G43" s="2">
        <v>0.5</v>
      </c>
      <c r="H43" s="3">
        <f t="shared" si="22"/>
        <v>0.10833333333333334</v>
      </c>
      <c r="I43" s="3">
        <f t="shared" si="23"/>
        <v>0.89166666666666661</v>
      </c>
      <c r="J43" s="5">
        <f t="shared" si="30"/>
        <v>85110.797978771952</v>
      </c>
      <c r="K43" s="5">
        <f t="shared" si="24"/>
        <v>9220.336447700296</v>
      </c>
      <c r="L43" s="5">
        <f t="shared" si="25"/>
        <v>402503.14877460897</v>
      </c>
      <c r="M43" s="5">
        <f t="shared" si="16"/>
        <v>1634140.4902688994</v>
      </c>
      <c r="N43" s="33">
        <f t="shared" si="26"/>
        <v>19.200154728621875</v>
      </c>
      <c r="O43" s="4"/>
      <c r="Q43" s="27" t="s">
        <v>62</v>
      </c>
      <c r="R43" s="29">
        <f t="shared" si="17"/>
        <v>85110.797978771952</v>
      </c>
      <c r="S43" s="29">
        <f t="shared" si="18"/>
        <v>402503.14877460897</v>
      </c>
      <c r="T43" s="35">
        <f t="shared" si="19"/>
        <v>19.200154728621875</v>
      </c>
      <c r="U43" s="42">
        <v>0.77888026534586052</v>
      </c>
      <c r="V43" s="43">
        <f t="shared" si="31"/>
        <v>0.22111973465413948</v>
      </c>
      <c r="W43" s="29">
        <f t="shared" si="27"/>
        <v>313501.75932011183</v>
      </c>
      <c r="X43" s="29">
        <f t="shared" si="20"/>
        <v>1140139.0750377662</v>
      </c>
      <c r="Y43" s="35">
        <f t="shared" si="28"/>
        <v>13.395939200595157</v>
      </c>
      <c r="Z43" s="36">
        <f t="shared" si="29"/>
        <v>5.8042155280267185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766</v>
      </c>
      <c r="E44">
        <v>11</v>
      </c>
      <c r="F44" s="3">
        <f t="shared" si="21"/>
        <v>1.4360313315926894E-2</v>
      </c>
      <c r="G44" s="2">
        <v>0.5</v>
      </c>
      <c r="H44" s="3">
        <f t="shared" si="22"/>
        <v>6.931316950220541E-2</v>
      </c>
      <c r="I44" s="3">
        <f t="shared" si="23"/>
        <v>0.93068683049779455</v>
      </c>
      <c r="J44" s="5">
        <f t="shared" si="30"/>
        <v>75890.461531071647</v>
      </c>
      <c r="K44" s="5">
        <f t="shared" si="24"/>
        <v>5260.2084237037679</v>
      </c>
      <c r="L44" s="5">
        <f t="shared" si="25"/>
        <v>366301.78659609874</v>
      </c>
      <c r="M44" s="5">
        <f t="shared" si="16"/>
        <v>1231637.3414942904</v>
      </c>
      <c r="N44" s="33">
        <f t="shared" si="26"/>
        <v>16.229145490043226</v>
      </c>
      <c r="O44" s="4"/>
      <c r="Q44" s="27" t="s">
        <v>64</v>
      </c>
      <c r="R44" s="29">
        <f t="shared" si="17"/>
        <v>75890.461531071647</v>
      </c>
      <c r="S44" s="29">
        <f t="shared" si="18"/>
        <v>366301.78659609874</v>
      </c>
      <c r="T44" s="35">
        <f t="shared" si="19"/>
        <v>16.229145490043226</v>
      </c>
      <c r="U44" s="42">
        <v>0.71980976748499381</v>
      </c>
      <c r="V44" s="43">
        <f t="shared" si="31"/>
        <v>0.28019023251500619</v>
      </c>
      <c r="W44" s="29">
        <f t="shared" si="27"/>
        <v>263667.60383907566</v>
      </c>
      <c r="X44" s="29">
        <f t="shared" si="20"/>
        <v>826637.3157176543</v>
      </c>
      <c r="Y44" s="35">
        <f t="shared" si="28"/>
        <v>10.89250610736115</v>
      </c>
      <c r="Z44" s="36">
        <f t="shared" si="29"/>
        <v>5.3366393826820762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514</v>
      </c>
      <c r="E45">
        <v>22</v>
      </c>
      <c r="F45" s="3">
        <f t="shared" si="21"/>
        <v>4.2801556420233464E-2</v>
      </c>
      <c r="G45" s="2">
        <v>0.5</v>
      </c>
      <c r="H45" s="3">
        <f t="shared" si="22"/>
        <v>0.19332161687170474</v>
      </c>
      <c r="I45" s="3">
        <f t="shared" si="23"/>
        <v>0.80667838312829532</v>
      </c>
      <c r="J45" s="5">
        <f t="shared" si="30"/>
        <v>70630.253107367869</v>
      </c>
      <c r="K45" s="5">
        <f t="shared" si="24"/>
        <v>13654.354730774105</v>
      </c>
      <c r="L45" s="5">
        <f t="shared" si="25"/>
        <v>319015.37870990409</v>
      </c>
      <c r="M45" s="5">
        <f t="shared" si="16"/>
        <v>865335.55489819171</v>
      </c>
      <c r="N45" s="33">
        <f t="shared" si="26"/>
        <v>12.251627550913071</v>
      </c>
      <c r="O45" s="4"/>
      <c r="Q45" s="27" t="s">
        <v>66</v>
      </c>
      <c r="R45" s="29">
        <f t="shared" si="17"/>
        <v>70630.253107367869</v>
      </c>
      <c r="S45" s="29">
        <f t="shared" si="18"/>
        <v>319015.37870990409</v>
      </c>
      <c r="T45" s="35">
        <f t="shared" si="19"/>
        <v>12.251627550913071</v>
      </c>
      <c r="U45" s="42">
        <v>0.68480776711742686</v>
      </c>
      <c r="V45" s="43">
        <f t="shared" si="31"/>
        <v>0.31519223288257314</v>
      </c>
      <c r="W45" s="29">
        <f t="shared" si="27"/>
        <v>218464.20917044973</v>
      </c>
      <c r="X45" s="29">
        <f t="shared" si="20"/>
        <v>562969.71187857864</v>
      </c>
      <c r="Y45" s="35">
        <f t="shared" si="28"/>
        <v>7.9706596976622173</v>
      </c>
      <c r="Z45" s="36">
        <f t="shared" si="29"/>
        <v>4.2809678532508535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331</v>
      </c>
      <c r="E46">
        <v>22</v>
      </c>
      <c r="F46" s="3">
        <f t="shared" si="21"/>
        <v>6.6465256797583083E-2</v>
      </c>
      <c r="G46" s="2">
        <v>0.5</v>
      </c>
      <c r="H46" s="3">
        <f t="shared" si="22"/>
        <v>0.28497409326424872</v>
      </c>
      <c r="I46" s="3">
        <f t="shared" si="23"/>
        <v>0.71502590673575128</v>
      </c>
      <c r="J46" s="5">
        <f t="shared" si="30"/>
        <v>56975.898376593766</v>
      </c>
      <c r="K46" s="5">
        <f t="shared" si="24"/>
        <v>16236.654977785789</v>
      </c>
      <c r="L46" s="5">
        <f t="shared" si="25"/>
        <v>244287.85443850438</v>
      </c>
      <c r="M46" s="5">
        <f>L46+M47</f>
        <v>546320.17618828767</v>
      </c>
      <c r="N46" s="33">
        <f t="shared" si="26"/>
        <v>9.5886189029837414</v>
      </c>
      <c r="O46" s="4"/>
      <c r="Q46" s="27" t="s">
        <v>68</v>
      </c>
      <c r="R46" s="29">
        <f t="shared" si="17"/>
        <v>56975.898376593766</v>
      </c>
      <c r="S46" s="29">
        <f t="shared" si="18"/>
        <v>244287.85443850438</v>
      </c>
      <c r="T46" s="35">
        <f t="shared" si="19"/>
        <v>9.5886189029837414</v>
      </c>
      <c r="U46" s="42">
        <v>0.65629805890441617</v>
      </c>
      <c r="V46" s="43">
        <f t="shared" si="31"/>
        <v>0.34370194109558383</v>
      </c>
      <c r="W46" s="29">
        <f t="shared" si="27"/>
        <v>160325.644681915</v>
      </c>
      <c r="X46" s="29">
        <f>X47+W46</f>
        <v>344505.50270812889</v>
      </c>
      <c r="Y46" s="35">
        <f t="shared" si="28"/>
        <v>6.0465128681438216</v>
      </c>
      <c r="Z46" s="36">
        <f t="shared" si="29"/>
        <v>3.5421060348399198</v>
      </c>
    </row>
    <row r="47" spans="1:26" s="2" customFormat="1" x14ac:dyDescent="0.25">
      <c r="A47" s="12">
        <v>19</v>
      </c>
      <c r="B47" s="13" t="s">
        <v>69</v>
      </c>
      <c r="C47" s="12"/>
      <c r="D47">
        <v>215</v>
      </c>
      <c r="E47">
        <v>29</v>
      </c>
      <c r="F47" s="17">
        <f t="shared" si="21"/>
        <v>0.13488372093023257</v>
      </c>
      <c r="G47" s="12"/>
      <c r="H47" s="17">
        <v>1</v>
      </c>
      <c r="I47" s="17">
        <f t="shared" si="23"/>
        <v>0</v>
      </c>
      <c r="J47" s="21">
        <f t="shared" si="30"/>
        <v>40739.243398807979</v>
      </c>
      <c r="K47" s="21">
        <f t="shared" si="24"/>
        <v>40739.243398807979</v>
      </c>
      <c r="L47" s="21">
        <f>K47/F47</f>
        <v>302032.3217497833</v>
      </c>
      <c r="M47" s="21">
        <f>L47</f>
        <v>302032.3217497833</v>
      </c>
      <c r="N47" s="34">
        <f t="shared" si="26"/>
        <v>7.4137931034482758</v>
      </c>
      <c r="O47" s="4"/>
      <c r="Q47" s="30" t="s">
        <v>69</v>
      </c>
      <c r="R47" s="31">
        <f t="shared" si="17"/>
        <v>40739.243398807979</v>
      </c>
      <c r="S47" s="31">
        <f t="shared" si="18"/>
        <v>302032.3217497833</v>
      </c>
      <c r="T47" s="38">
        <f t="shared" si="19"/>
        <v>7.4137931034482758</v>
      </c>
      <c r="U47" s="44">
        <v>0.6098018151143324</v>
      </c>
      <c r="V47" s="45">
        <f t="shared" si="31"/>
        <v>0.3901981848856676</v>
      </c>
      <c r="W47" s="31">
        <f t="shared" si="27"/>
        <v>184179.85802621391</v>
      </c>
      <c r="X47" s="31">
        <f>W47</f>
        <v>184179.85802621391</v>
      </c>
      <c r="Y47" s="38">
        <f t="shared" si="28"/>
        <v>4.5209444913648786</v>
      </c>
      <c r="Z47" s="37">
        <f t="shared" si="29"/>
        <v>2.8928486120833972</v>
      </c>
    </row>
    <row r="48" spans="1:26" s="2" customFormat="1" ht="13.2" x14ac:dyDescent="0.25">
      <c r="B48" s="2" t="s">
        <v>70</v>
      </c>
      <c r="D48" s="25">
        <f>SUM(D29:D47)</f>
        <v>32549</v>
      </c>
      <c r="E48" s="25">
        <f>SUM(E29:E47)</f>
        <v>172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750</v>
      </c>
      <c r="E54" s="49">
        <f>E4+E29</f>
        <v>6</v>
      </c>
      <c r="F54" s="3">
        <f>E54/D54</f>
        <v>8.0000000000000002E-3</v>
      </c>
      <c r="G54" s="2">
        <v>0.3</v>
      </c>
      <c r="H54" s="18">
        <f>C54*F54/(1+(1-G54)*C54*F54)</f>
        <v>7.955449482895784E-3</v>
      </c>
      <c r="I54" s="18">
        <f>1-H54</f>
        <v>0.99204455051710416</v>
      </c>
      <c r="J54" s="19">
        <v>100000</v>
      </c>
      <c r="K54" s="20">
        <f>J54*H54</f>
        <v>795.54494828957843</v>
      </c>
      <c r="L54" s="20">
        <f>C54*(J55+G54*K54)</f>
        <v>99443.118536197289</v>
      </c>
      <c r="M54" s="5">
        <f t="shared" ref="M54:M70" si="32">L54+M55</f>
        <v>7558663.7391594397</v>
      </c>
      <c r="N54" s="32">
        <f>M54/J54</f>
        <v>75.586637391594394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99443.118536197289</v>
      </c>
      <c r="T54" s="35">
        <f t="shared" ref="T54:T72" si="35">N54</f>
        <v>75.586637391594394</v>
      </c>
      <c r="U54" s="42">
        <v>0.96170886472285344</v>
      </c>
      <c r="V54" s="43">
        <f>1-U54</f>
        <v>3.829113527714656E-2</v>
      </c>
      <c r="W54" s="29">
        <f>S54*U54</f>
        <v>95635.328631946439</v>
      </c>
      <c r="X54" s="29">
        <f t="shared" ref="X54:X70" si="36">X55+W54</f>
        <v>6698519.2033248991</v>
      </c>
      <c r="Y54" s="40">
        <f>X54/R54</f>
        <v>66.985192033248993</v>
      </c>
      <c r="Z54" s="36">
        <f>T54-Y54</f>
        <v>8.6014453583454014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3316</v>
      </c>
      <c r="E55" s="49">
        <f t="shared" si="37"/>
        <v>3</v>
      </c>
      <c r="F55" s="3">
        <f t="shared" ref="F55:F72" si="38">E55/D55</f>
        <v>9.0470446320868516E-4</v>
      </c>
      <c r="G55" s="2">
        <v>0.4</v>
      </c>
      <c r="H55" s="3">
        <f t="shared" ref="H55:H71" si="39">C55*F55/(1+(1-G55)*C55*F55)</f>
        <v>3.6109773712084737E-3</v>
      </c>
      <c r="I55" s="3">
        <f t="shared" ref="I55:I72" si="40">1-H55</f>
        <v>0.99638902262879148</v>
      </c>
      <c r="J55" s="5">
        <f>I54*J54</f>
        <v>99204.455051710422</v>
      </c>
      <c r="K55" s="5">
        <f t="shared" ref="K55:K72" si="41">J55*H55</f>
        <v>358.22504231479451</v>
      </c>
      <c r="L55" s="5">
        <f t="shared" ref="L55:L71" si="42">C55*(J56+G55*K55)</f>
        <v>395958.08010528621</v>
      </c>
      <c r="M55" s="5">
        <f t="shared" si="32"/>
        <v>7459220.6206232421</v>
      </c>
      <c r="N55" s="33">
        <f t="shared" ref="N55:N72" si="43">M55/J55</f>
        <v>75.190379471719453</v>
      </c>
      <c r="O55" s="4"/>
      <c r="Q55" s="27" t="s">
        <v>36</v>
      </c>
      <c r="R55" s="29">
        <f t="shared" si="33"/>
        <v>99204.455051710422</v>
      </c>
      <c r="S55" s="29">
        <f t="shared" si="34"/>
        <v>395958.08010528621</v>
      </c>
      <c r="T55" s="35">
        <f t="shared" si="35"/>
        <v>75.190379471719453</v>
      </c>
      <c r="U55" s="42">
        <v>0.96170886472285344</v>
      </c>
      <c r="V55" s="43">
        <f>1-U55</f>
        <v>3.829113527714656E-2</v>
      </c>
      <c r="W55" s="29">
        <f t="shared" ref="W55:W72" si="44">S55*U55</f>
        <v>380796.39569589548</v>
      </c>
      <c r="X55" s="29">
        <f t="shared" si="36"/>
        <v>6602883.8746929523</v>
      </c>
      <c r="Y55" s="35">
        <f t="shared" ref="Y55:Y72" si="45">X55/R55</f>
        <v>66.558340260537619</v>
      </c>
      <c r="Z55" s="36">
        <f t="shared" ref="Z55:Z72" si="46">T55-Y55</f>
        <v>8.6320392111818336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4047</v>
      </c>
      <c r="E56" s="49">
        <f t="shared" si="37"/>
        <v>1</v>
      </c>
      <c r="F56" s="3">
        <f t="shared" si="38"/>
        <v>2.4709661477637757E-4</v>
      </c>
      <c r="G56" s="2">
        <v>0.5</v>
      </c>
      <c r="H56" s="3">
        <f t="shared" si="39"/>
        <v>1.2347203358439314E-3</v>
      </c>
      <c r="I56" s="3">
        <f t="shared" si="40"/>
        <v>0.99876527966415607</v>
      </c>
      <c r="J56" s="5">
        <f t="shared" ref="J56:J72" si="47">I55*J55</f>
        <v>98846.230009395629</v>
      </c>
      <c r="K56" s="5">
        <f t="shared" si="41"/>
        <v>122.04745031410745</v>
      </c>
      <c r="L56" s="5">
        <f t="shared" si="42"/>
        <v>493926.03142119292</v>
      </c>
      <c r="M56" s="5">
        <f t="shared" si="32"/>
        <v>7063262.540517956</v>
      </c>
      <c r="N56" s="33">
        <f t="shared" si="43"/>
        <v>71.457075700778589</v>
      </c>
      <c r="O56" s="4"/>
      <c r="Q56" s="27" t="s">
        <v>38</v>
      </c>
      <c r="R56" s="29">
        <f t="shared" si="33"/>
        <v>98846.230009395629</v>
      </c>
      <c r="S56" s="29">
        <f t="shared" si="34"/>
        <v>493926.03142119292</v>
      </c>
      <c r="T56" s="35">
        <f t="shared" si="35"/>
        <v>71.457075700778589</v>
      </c>
      <c r="U56" s="42">
        <v>0.96170886472285344</v>
      </c>
      <c r="V56" s="43">
        <f>1-U56</f>
        <v>3.829113527714656E-2</v>
      </c>
      <c r="W56" s="29">
        <f t="shared" si="44"/>
        <v>475013.04293513991</v>
      </c>
      <c r="X56" s="29">
        <f t="shared" si="36"/>
        <v>6222087.4789970564</v>
      </c>
      <c r="Y56" s="35">
        <f t="shared" si="45"/>
        <v>62.947140001248691</v>
      </c>
      <c r="Z56" s="36">
        <f t="shared" si="46"/>
        <v>8.5099356995298976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4041</v>
      </c>
      <c r="E57" s="49">
        <f t="shared" si="37"/>
        <v>1</v>
      </c>
      <c r="F57" s="3">
        <f t="shared" si="38"/>
        <v>2.4746349913387774E-4</v>
      </c>
      <c r="G57" s="2">
        <v>0.5</v>
      </c>
      <c r="H57" s="3">
        <f t="shared" si="39"/>
        <v>1.2365524916532705E-3</v>
      </c>
      <c r="I57" s="3">
        <f t="shared" si="40"/>
        <v>0.99876344750834678</v>
      </c>
      <c r="J57" s="5">
        <f t="shared" si="47"/>
        <v>98724.182559081528</v>
      </c>
      <c r="K57" s="5">
        <f t="shared" si="41"/>
        <v>122.07763392986462</v>
      </c>
      <c r="L57" s="5">
        <f t="shared" si="42"/>
        <v>493315.71871058305</v>
      </c>
      <c r="M57" s="5">
        <f t="shared" si="32"/>
        <v>6569336.5090967631</v>
      </c>
      <c r="N57" s="33">
        <f t="shared" si="43"/>
        <v>66.54232366183777</v>
      </c>
      <c r="O57" s="4"/>
      <c r="Q57" s="27" t="s">
        <v>40</v>
      </c>
      <c r="R57" s="29">
        <f t="shared" si="33"/>
        <v>98724.182559081528</v>
      </c>
      <c r="S57" s="29">
        <f t="shared" si="34"/>
        <v>493315.71871058305</v>
      </c>
      <c r="T57" s="35">
        <f t="shared" si="35"/>
        <v>66.54232366183777</v>
      </c>
      <c r="U57" s="42">
        <v>0.96170886472285344</v>
      </c>
      <c r="V57" s="43">
        <f>1-U57</f>
        <v>3.829113527714656E-2</v>
      </c>
      <c r="W57" s="29">
        <f t="shared" si="44"/>
        <v>474426.09979109332</v>
      </c>
      <c r="X57" s="29">
        <f t="shared" si="36"/>
        <v>5747074.4360619169</v>
      </c>
      <c r="Y57" s="35">
        <f t="shared" si="45"/>
        <v>58.213441601530384</v>
      </c>
      <c r="Z57" s="36">
        <f t="shared" si="46"/>
        <v>8.3288820603073859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4531</v>
      </c>
      <c r="E58" s="49">
        <f t="shared" si="37"/>
        <v>4</v>
      </c>
      <c r="F58" s="3">
        <f t="shared" si="38"/>
        <v>8.8280732730081665E-4</v>
      </c>
      <c r="G58" s="2">
        <v>0.5</v>
      </c>
      <c r="H58" s="3">
        <f t="shared" si="39"/>
        <v>4.4043162299053076E-3</v>
      </c>
      <c r="I58" s="3">
        <f t="shared" si="40"/>
        <v>0.99559568377009466</v>
      </c>
      <c r="J58" s="5">
        <f t="shared" si="47"/>
        <v>98602.104925151667</v>
      </c>
      <c r="K58" s="5">
        <f t="shared" si="41"/>
        <v>434.27485102467153</v>
      </c>
      <c r="L58" s="5">
        <f t="shared" si="42"/>
        <v>491924.83749819663</v>
      </c>
      <c r="M58" s="5">
        <f t="shared" si="32"/>
        <v>6076020.7903861804</v>
      </c>
      <c r="N58" s="33">
        <f t="shared" si="43"/>
        <v>61.621613402659662</v>
      </c>
      <c r="O58" s="4"/>
      <c r="Q58" s="27" t="s">
        <v>42</v>
      </c>
      <c r="R58" s="29">
        <f t="shared" si="33"/>
        <v>98602.104925151667</v>
      </c>
      <c r="S58" s="29">
        <f t="shared" si="34"/>
        <v>491924.83749819663</v>
      </c>
      <c r="T58" s="35">
        <f t="shared" si="35"/>
        <v>61.621613402659662</v>
      </c>
      <c r="U58" s="42">
        <v>0.96170886472285344</v>
      </c>
      <c r="V58" s="43">
        <f>1-U58</f>
        <v>3.829113527714656E-2</v>
      </c>
      <c r="W58" s="29">
        <f t="shared" si="44"/>
        <v>473088.47699936485</v>
      </c>
      <c r="X58" s="29">
        <f t="shared" si="36"/>
        <v>5272648.3362708231</v>
      </c>
      <c r="Y58" s="35">
        <f t="shared" si="45"/>
        <v>53.473993686780446</v>
      </c>
      <c r="Z58" s="36">
        <f t="shared" si="46"/>
        <v>8.1476197158792161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4833</v>
      </c>
      <c r="E59" s="49">
        <f t="shared" si="37"/>
        <v>6</v>
      </c>
      <c r="F59" s="3">
        <f t="shared" si="38"/>
        <v>1.2414649286157666E-3</v>
      </c>
      <c r="G59" s="2">
        <v>0.5</v>
      </c>
      <c r="H59" s="3">
        <f t="shared" si="39"/>
        <v>6.1881188118811884E-3</v>
      </c>
      <c r="I59" s="3">
        <f t="shared" si="40"/>
        <v>0.99381188118811881</v>
      </c>
      <c r="J59" s="5">
        <f t="shared" si="47"/>
        <v>98167.830074126992</v>
      </c>
      <c r="K59" s="5">
        <f t="shared" si="41"/>
        <v>607.47419600326111</v>
      </c>
      <c r="L59" s="5">
        <f t="shared" si="42"/>
        <v>489320.46488062682</v>
      </c>
      <c r="M59" s="5">
        <f t="shared" si="32"/>
        <v>5584095.952887984</v>
      </c>
      <c r="N59" s="33">
        <f t="shared" si="43"/>
        <v>56.883155598645779</v>
      </c>
      <c r="O59" s="4"/>
      <c r="Q59" s="27" t="s">
        <v>44</v>
      </c>
      <c r="R59" s="29">
        <f t="shared" si="33"/>
        <v>98167.830074126992</v>
      </c>
      <c r="S59" s="29">
        <f t="shared" si="34"/>
        <v>489320.46488062682</v>
      </c>
      <c r="T59" s="35">
        <f t="shared" si="35"/>
        <v>56.883155598645779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471260.47303809761</v>
      </c>
      <c r="X59" s="29">
        <f t="shared" si="36"/>
        <v>4799559.8592714584</v>
      </c>
      <c r="Y59" s="35">
        <f t="shared" si="45"/>
        <v>48.891371599507579</v>
      </c>
      <c r="Z59" s="36">
        <f t="shared" si="46"/>
        <v>7.9917839991381996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4920</v>
      </c>
      <c r="E60" s="49">
        <f t="shared" si="37"/>
        <v>11</v>
      </c>
      <c r="F60" s="3">
        <f t="shared" si="38"/>
        <v>2.2357723577235773E-3</v>
      </c>
      <c r="G60" s="2">
        <v>0.5</v>
      </c>
      <c r="H60" s="3">
        <f t="shared" si="39"/>
        <v>1.1116725618999495E-2</v>
      </c>
      <c r="I60" s="3">
        <f t="shared" si="40"/>
        <v>0.98888327438100054</v>
      </c>
      <c r="J60" s="5">
        <f t="shared" si="47"/>
        <v>97560.355878123737</v>
      </c>
      <c r="K60" s="5">
        <f t="shared" si="41"/>
        <v>1084.5517075890461</v>
      </c>
      <c r="L60" s="5">
        <f t="shared" si="42"/>
        <v>485090.40012164612</v>
      </c>
      <c r="M60" s="5">
        <f t="shared" si="32"/>
        <v>5094775.4880073573</v>
      </c>
      <c r="N60" s="33">
        <f t="shared" si="43"/>
        <v>52.221780477840333</v>
      </c>
      <c r="O60" s="4"/>
      <c r="Q60" s="27" t="s">
        <v>46</v>
      </c>
      <c r="R60" s="29">
        <f t="shared" si="33"/>
        <v>97560.355878123737</v>
      </c>
      <c r="S60" s="29">
        <f t="shared" si="34"/>
        <v>485090.40012164612</v>
      </c>
      <c r="T60" s="35">
        <f t="shared" si="35"/>
        <v>52.221780477840333</v>
      </c>
      <c r="U60" s="42">
        <v>0.95736753435116873</v>
      </c>
      <c r="V60" s="43">
        <f t="shared" si="48"/>
        <v>4.2632465648831275E-2</v>
      </c>
      <c r="W60" s="29">
        <f t="shared" si="44"/>
        <v>464409.80030188221</v>
      </c>
      <c r="X60" s="29">
        <f t="shared" si="36"/>
        <v>4328299.3862333605</v>
      </c>
      <c r="Y60" s="35">
        <f t="shared" si="45"/>
        <v>44.365350528655753</v>
      </c>
      <c r="Z60" s="36">
        <f t="shared" si="46"/>
        <v>7.8564299491845802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5367</v>
      </c>
      <c r="E61" s="49">
        <f t="shared" si="37"/>
        <v>9</v>
      </c>
      <c r="F61" s="3">
        <f t="shared" si="38"/>
        <v>1.6769144773616546E-3</v>
      </c>
      <c r="G61" s="2">
        <v>0.5</v>
      </c>
      <c r="H61" s="3">
        <f t="shared" si="39"/>
        <v>8.3495686056220438E-3</v>
      </c>
      <c r="I61" s="3">
        <f t="shared" si="40"/>
        <v>0.99165043139437792</v>
      </c>
      <c r="J61" s="5">
        <f t="shared" si="47"/>
        <v>96475.804170534699</v>
      </c>
      <c r="K61" s="5">
        <f t="shared" si="41"/>
        <v>805.53134570443672</v>
      </c>
      <c r="L61" s="5">
        <f t="shared" si="42"/>
        <v>480365.19248841237</v>
      </c>
      <c r="M61" s="5">
        <f t="shared" si="32"/>
        <v>4609685.0878857113</v>
      </c>
      <c r="N61" s="33">
        <f t="shared" si="43"/>
        <v>47.78073764212877</v>
      </c>
      <c r="O61" s="4"/>
      <c r="Q61" s="27" t="s">
        <v>48</v>
      </c>
      <c r="R61" s="29">
        <f t="shared" si="33"/>
        <v>96475.804170534699</v>
      </c>
      <c r="S61" s="29">
        <f t="shared" si="34"/>
        <v>480365.19248841237</v>
      </c>
      <c r="T61" s="35">
        <f t="shared" si="35"/>
        <v>47.78073764212877</v>
      </c>
      <c r="U61" s="42">
        <v>0.95681081085376496</v>
      </c>
      <c r="V61" s="43">
        <f t="shared" si="48"/>
        <v>4.3189189146235041E-2</v>
      </c>
      <c r="W61" s="29">
        <f t="shared" si="44"/>
        <v>459618.6093307627</v>
      </c>
      <c r="X61" s="29">
        <f t="shared" si="36"/>
        <v>3863889.5859314781</v>
      </c>
      <c r="Y61" s="35">
        <f t="shared" si="45"/>
        <v>40.050348573425765</v>
      </c>
      <c r="Z61" s="36">
        <f t="shared" si="46"/>
        <v>7.7303890687030048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5745</v>
      </c>
      <c r="E62" s="49">
        <f t="shared" si="37"/>
        <v>11</v>
      </c>
      <c r="F62" s="3">
        <f t="shared" si="38"/>
        <v>1.9147084421235858E-3</v>
      </c>
      <c r="G62" s="2">
        <v>0.5</v>
      </c>
      <c r="H62" s="3">
        <f t="shared" si="39"/>
        <v>9.5279341706366403E-3</v>
      </c>
      <c r="I62" s="3">
        <f t="shared" si="40"/>
        <v>0.99047206582936331</v>
      </c>
      <c r="J62" s="5">
        <f t="shared" si="47"/>
        <v>95670.272824830259</v>
      </c>
      <c r="K62" s="5">
        <f t="shared" si="41"/>
        <v>911.54006156183016</v>
      </c>
      <c r="L62" s="5">
        <f t="shared" si="42"/>
        <v>476072.51397024665</v>
      </c>
      <c r="M62" s="5">
        <f t="shared" si="32"/>
        <v>4129319.895397299</v>
      </c>
      <c r="N62" s="33">
        <f t="shared" si="43"/>
        <v>43.161995607120033</v>
      </c>
      <c r="O62" s="4"/>
      <c r="Q62" s="27" t="s">
        <v>50</v>
      </c>
      <c r="R62" s="29">
        <f t="shared" si="33"/>
        <v>95670.272824830259</v>
      </c>
      <c r="S62" s="29">
        <f t="shared" si="34"/>
        <v>476072.51397024665</v>
      </c>
      <c r="T62" s="35">
        <f t="shared" si="35"/>
        <v>43.161995607120033</v>
      </c>
      <c r="U62" s="42">
        <v>0.94800928093814252</v>
      </c>
      <c r="V62" s="43">
        <f t="shared" si="48"/>
        <v>5.1990719061857482E-2</v>
      </c>
      <c r="W62" s="29">
        <f t="shared" si="44"/>
        <v>451321.16164334735</v>
      </c>
      <c r="X62" s="29">
        <f t="shared" si="36"/>
        <v>3404270.9766007154</v>
      </c>
      <c r="Y62" s="35">
        <f t="shared" si="45"/>
        <v>35.583372724710898</v>
      </c>
      <c r="Z62" s="36">
        <f t="shared" si="46"/>
        <v>7.5786228824091353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6146</v>
      </c>
      <c r="E63" s="49">
        <f t="shared" si="37"/>
        <v>14</v>
      </c>
      <c r="F63" s="3">
        <f t="shared" si="38"/>
        <v>2.2779043280182231E-3</v>
      </c>
      <c r="G63" s="2">
        <v>0.5</v>
      </c>
      <c r="H63" s="3">
        <f t="shared" si="39"/>
        <v>1.1325028312570781E-2</v>
      </c>
      <c r="I63" s="3">
        <f t="shared" si="40"/>
        <v>0.98867497168742924</v>
      </c>
      <c r="J63" s="5">
        <f t="shared" si="47"/>
        <v>94758.732763268417</v>
      </c>
      <c r="K63" s="5">
        <f t="shared" si="41"/>
        <v>1073.1453314073433</v>
      </c>
      <c r="L63" s="5">
        <f t="shared" si="42"/>
        <v>471110.80048782373</v>
      </c>
      <c r="M63" s="5">
        <f t="shared" si="32"/>
        <v>3653247.3814270524</v>
      </c>
      <c r="N63" s="33">
        <f t="shared" si="43"/>
        <v>38.553147292015822</v>
      </c>
      <c r="O63" s="4"/>
      <c r="Q63" s="27" t="s">
        <v>52</v>
      </c>
      <c r="R63" s="29">
        <f t="shared" si="33"/>
        <v>94758.732763268417</v>
      </c>
      <c r="S63" s="29">
        <f t="shared" si="34"/>
        <v>471110.80048782373</v>
      </c>
      <c r="T63" s="35">
        <f t="shared" si="35"/>
        <v>38.553147292015822</v>
      </c>
      <c r="U63" s="42">
        <v>0.94216194080535964</v>
      </c>
      <c r="V63" s="43">
        <f t="shared" si="48"/>
        <v>5.7838059194640357E-2</v>
      </c>
      <c r="W63" s="29">
        <f t="shared" si="44"/>
        <v>443862.66612197459</v>
      </c>
      <c r="X63" s="29">
        <f t="shared" si="36"/>
        <v>2952949.8149573682</v>
      </c>
      <c r="Y63" s="35">
        <f t="shared" si="45"/>
        <v>31.162825091114222</v>
      </c>
      <c r="Z63" s="36">
        <f t="shared" si="46"/>
        <v>7.3903222009016005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5428</v>
      </c>
      <c r="E64" s="49">
        <f t="shared" si="37"/>
        <v>27</v>
      </c>
      <c r="F64" s="3">
        <f t="shared" si="38"/>
        <v>4.9742078113485626E-3</v>
      </c>
      <c r="G64" s="2">
        <v>0.5</v>
      </c>
      <c r="H64" s="3">
        <f t="shared" si="39"/>
        <v>2.4565553634792101E-2</v>
      </c>
      <c r="I64" s="3">
        <f t="shared" si="40"/>
        <v>0.97543444636520793</v>
      </c>
      <c r="J64" s="5">
        <f t="shared" si="47"/>
        <v>93685.587431861073</v>
      </c>
      <c r="K64" s="5">
        <f t="shared" si="41"/>
        <v>2301.4383228643878</v>
      </c>
      <c r="L64" s="5">
        <f t="shared" si="42"/>
        <v>462674.34135214437</v>
      </c>
      <c r="M64" s="5">
        <f t="shared" si="32"/>
        <v>3182136.5809392286</v>
      </c>
      <c r="N64" s="33">
        <f t="shared" si="43"/>
        <v>33.966127215177515</v>
      </c>
      <c r="O64" s="4"/>
      <c r="Q64" s="27" t="s">
        <v>54</v>
      </c>
      <c r="R64" s="29">
        <f t="shared" si="33"/>
        <v>93685.587431861073</v>
      </c>
      <c r="S64" s="29">
        <f t="shared" si="34"/>
        <v>462674.34135214437</v>
      </c>
      <c r="T64" s="35">
        <f t="shared" si="35"/>
        <v>33.966127215177515</v>
      </c>
      <c r="U64" s="42">
        <v>0.92489605986448908</v>
      </c>
      <c r="V64" s="43">
        <f t="shared" si="48"/>
        <v>7.5103940135510916E-2</v>
      </c>
      <c r="W64" s="29">
        <f t="shared" si="44"/>
        <v>427925.675316996</v>
      </c>
      <c r="X64" s="29">
        <f t="shared" si="36"/>
        <v>2509087.1488353936</v>
      </c>
      <c r="Y64" s="35">
        <f t="shared" si="45"/>
        <v>26.781997291315381</v>
      </c>
      <c r="Z64" s="36">
        <f t="shared" si="46"/>
        <v>7.1841299238621339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4241</v>
      </c>
      <c r="E65" s="49">
        <f t="shared" si="37"/>
        <v>38</v>
      </c>
      <c r="F65" s="3">
        <f t="shared" si="38"/>
        <v>8.9601509078047637E-3</v>
      </c>
      <c r="G65" s="2">
        <v>0.5</v>
      </c>
      <c r="H65" s="3">
        <f t="shared" si="39"/>
        <v>4.3819188191881922E-2</v>
      </c>
      <c r="I65" s="3">
        <f t="shared" si="40"/>
        <v>0.95618081180811809</v>
      </c>
      <c r="J65" s="5">
        <f t="shared" si="47"/>
        <v>91384.149108996688</v>
      </c>
      <c r="K65" s="5">
        <f t="shared" si="41"/>
        <v>4004.3792275621245</v>
      </c>
      <c r="L65" s="5">
        <f t="shared" si="42"/>
        <v>446909.79747607815</v>
      </c>
      <c r="M65" s="5">
        <f t="shared" si="32"/>
        <v>2719462.2395870844</v>
      </c>
      <c r="N65" s="33">
        <f t="shared" si="43"/>
        <v>29.758577019122846</v>
      </c>
      <c r="O65" s="4"/>
      <c r="Q65" s="27" t="s">
        <v>56</v>
      </c>
      <c r="R65" s="29">
        <f t="shared" si="33"/>
        <v>91384.149108996688</v>
      </c>
      <c r="S65" s="29">
        <f t="shared" si="34"/>
        <v>446909.79747607815</v>
      </c>
      <c r="T65" s="35">
        <f t="shared" si="35"/>
        <v>29.758577019122846</v>
      </c>
      <c r="U65" s="42">
        <v>0.89970667843387275</v>
      </c>
      <c r="V65" s="43">
        <f t="shared" si="48"/>
        <v>0.10029332156612725</v>
      </c>
      <c r="W65" s="29">
        <f t="shared" si="44"/>
        <v>402087.72944675706</v>
      </c>
      <c r="X65" s="29">
        <f t="shared" si="36"/>
        <v>2081161.4735183974</v>
      </c>
      <c r="Y65" s="35">
        <f t="shared" si="45"/>
        <v>22.773768687566726</v>
      </c>
      <c r="Z65" s="36">
        <f t="shared" si="46"/>
        <v>6.9848083315561205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3708</v>
      </c>
      <c r="E66" s="49">
        <f t="shared" si="37"/>
        <v>31</v>
      </c>
      <c r="F66" s="3">
        <f t="shared" si="38"/>
        <v>8.3603020496224381E-3</v>
      </c>
      <c r="G66" s="2">
        <v>0.5</v>
      </c>
      <c r="H66" s="3">
        <f t="shared" si="39"/>
        <v>4.0945713908334437E-2</v>
      </c>
      <c r="I66" s="3">
        <f t="shared" si="40"/>
        <v>0.95905428609166554</v>
      </c>
      <c r="J66" s="5">
        <f t="shared" si="47"/>
        <v>87379.769881434564</v>
      </c>
      <c r="K66" s="5">
        <f t="shared" si="41"/>
        <v>3577.8270589413178</v>
      </c>
      <c r="L66" s="5">
        <f t="shared" si="42"/>
        <v>427954.2817598196</v>
      </c>
      <c r="M66" s="5">
        <f t="shared" si="32"/>
        <v>2272552.4421110065</v>
      </c>
      <c r="N66" s="33">
        <f t="shared" si="43"/>
        <v>26.007764099111593</v>
      </c>
      <c r="O66" s="4"/>
      <c r="Q66" s="27" t="s">
        <v>58</v>
      </c>
      <c r="R66" s="29">
        <f t="shared" si="33"/>
        <v>87379.769881434564</v>
      </c>
      <c r="S66" s="29">
        <f t="shared" si="34"/>
        <v>427954.2817598196</v>
      </c>
      <c r="T66" s="35">
        <f t="shared" si="35"/>
        <v>26.007764099111593</v>
      </c>
      <c r="U66" s="42">
        <v>0.86438699185239576</v>
      </c>
      <c r="V66" s="43">
        <f t="shared" si="48"/>
        <v>0.13561300814760424</v>
      </c>
      <c r="W66" s="29">
        <f t="shared" si="44"/>
        <v>369918.11426072306</v>
      </c>
      <c r="X66" s="29">
        <f t="shared" si="36"/>
        <v>1679073.7440716403</v>
      </c>
      <c r="Y66" s="35">
        <f t="shared" si="45"/>
        <v>19.215817875807776</v>
      </c>
      <c r="Z66" s="36">
        <f t="shared" si="46"/>
        <v>6.7919462233038175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2865</v>
      </c>
      <c r="E67" s="49">
        <f t="shared" si="37"/>
        <v>41</v>
      </c>
      <c r="F67" s="3">
        <f t="shared" si="38"/>
        <v>1.4310645724258289E-2</v>
      </c>
      <c r="G67" s="2">
        <v>0.5</v>
      </c>
      <c r="H67" s="3">
        <f t="shared" si="39"/>
        <v>6.9081718618365623E-2</v>
      </c>
      <c r="I67" s="3">
        <f t="shared" si="40"/>
        <v>0.93091828138163435</v>
      </c>
      <c r="J67" s="5">
        <f t="shared" si="47"/>
        <v>83801.942822493249</v>
      </c>
      <c r="K67" s="5">
        <f t="shared" si="41"/>
        <v>5789.1822337358435</v>
      </c>
      <c r="L67" s="5">
        <f t="shared" si="42"/>
        <v>404536.75852812658</v>
      </c>
      <c r="M67" s="5">
        <f t="shared" si="32"/>
        <v>1844598.1603511868</v>
      </c>
      <c r="N67" s="33">
        <f t="shared" si="43"/>
        <v>22.011400908190865</v>
      </c>
      <c r="O67" s="4"/>
      <c r="Q67" s="27" t="s">
        <v>60</v>
      </c>
      <c r="R67" s="29">
        <f t="shared" si="33"/>
        <v>83801.942822493249</v>
      </c>
      <c r="S67" s="29">
        <f t="shared" si="34"/>
        <v>404536.75852812658</v>
      </c>
      <c r="T67" s="35">
        <f t="shared" si="35"/>
        <v>22.011400908190865</v>
      </c>
      <c r="U67" s="42">
        <v>0.82345390469096191</v>
      </c>
      <c r="V67" s="43">
        <f t="shared" si="48"/>
        <v>0.17654609530903809</v>
      </c>
      <c r="W67" s="29">
        <f t="shared" si="44"/>
        <v>333117.37340101064</v>
      </c>
      <c r="X67" s="29">
        <f t="shared" si="36"/>
        <v>1309155.6298109172</v>
      </c>
      <c r="Y67" s="35">
        <f t="shared" si="45"/>
        <v>15.62202003578761</v>
      </c>
      <c r="Z67" s="36">
        <f t="shared" si="46"/>
        <v>6.3893808724032546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2154</v>
      </c>
      <c r="E68" s="49">
        <f t="shared" si="37"/>
        <v>45</v>
      </c>
      <c r="F68" s="3">
        <f t="shared" si="38"/>
        <v>2.0891364902506964E-2</v>
      </c>
      <c r="G68" s="2">
        <v>0.5</v>
      </c>
      <c r="H68" s="3">
        <f t="shared" si="39"/>
        <v>9.9272005294506943E-2</v>
      </c>
      <c r="I68" s="3">
        <f t="shared" si="40"/>
        <v>0.90072799470549303</v>
      </c>
      <c r="J68" s="5">
        <f t="shared" si="47"/>
        <v>78012.760588757403</v>
      </c>
      <c r="K68" s="5">
        <f t="shared" si="41"/>
        <v>7744.4831822062279</v>
      </c>
      <c r="L68" s="5">
        <f t="shared" si="42"/>
        <v>370702.59498827148</v>
      </c>
      <c r="M68" s="5">
        <f t="shared" si="32"/>
        <v>1440061.4018230601</v>
      </c>
      <c r="N68" s="33">
        <f t="shared" si="43"/>
        <v>18.459305771966115</v>
      </c>
      <c r="O68" s="4"/>
      <c r="Q68" s="27" t="s">
        <v>62</v>
      </c>
      <c r="R68" s="29">
        <f t="shared" si="33"/>
        <v>78012.760588757403</v>
      </c>
      <c r="S68" s="29">
        <f t="shared" si="34"/>
        <v>370702.59498827148</v>
      </c>
      <c r="T68" s="35">
        <f t="shared" si="35"/>
        <v>18.459305771966115</v>
      </c>
      <c r="U68" s="42">
        <v>0.7557222850963411</v>
      </c>
      <c r="V68" s="43">
        <f t="shared" si="48"/>
        <v>0.2442777149036589</v>
      </c>
      <c r="W68" s="29">
        <f t="shared" si="44"/>
        <v>280148.21217567998</v>
      </c>
      <c r="X68" s="29">
        <f t="shared" si="36"/>
        <v>976038.25640990667</v>
      </c>
      <c r="Y68" s="35">
        <f t="shared" si="45"/>
        <v>12.511264170679352</v>
      </c>
      <c r="Z68" s="36">
        <f t="shared" si="46"/>
        <v>5.9480416012867625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1447</v>
      </c>
      <c r="E69" s="49">
        <f t="shared" si="37"/>
        <v>29</v>
      </c>
      <c r="F69" s="3">
        <f t="shared" si="38"/>
        <v>2.0041465100207326E-2</v>
      </c>
      <c r="G69" s="2">
        <v>0.5</v>
      </c>
      <c r="H69" s="3">
        <f t="shared" si="39"/>
        <v>9.5426127015465614E-2</v>
      </c>
      <c r="I69" s="3">
        <f t="shared" si="40"/>
        <v>0.9045738729845344</v>
      </c>
      <c r="J69" s="5">
        <f t="shared" si="47"/>
        <v>70268.277406551177</v>
      </c>
      <c r="K69" s="5">
        <f t="shared" si="41"/>
        <v>6705.4295649555252</v>
      </c>
      <c r="L69" s="5">
        <f t="shared" si="42"/>
        <v>334577.81312036706</v>
      </c>
      <c r="M69" s="5">
        <f t="shared" si="32"/>
        <v>1069358.8068347885</v>
      </c>
      <c r="N69" s="33">
        <f t="shared" si="43"/>
        <v>15.218229993711091</v>
      </c>
      <c r="O69" s="4"/>
      <c r="Q69" s="27" t="s">
        <v>64</v>
      </c>
      <c r="R69" s="29">
        <f t="shared" si="33"/>
        <v>70268.277406551177</v>
      </c>
      <c r="S69" s="29">
        <f t="shared" si="34"/>
        <v>334577.81312036706</v>
      </c>
      <c r="T69" s="35">
        <f t="shared" si="35"/>
        <v>15.218229993711091</v>
      </c>
      <c r="U69" s="42">
        <v>0.69850988448397933</v>
      </c>
      <c r="V69" s="43">
        <f t="shared" si="48"/>
        <v>0.30149011551602067</v>
      </c>
      <c r="W69" s="29">
        <f t="shared" si="44"/>
        <v>233705.90959361003</v>
      </c>
      <c r="X69" s="29">
        <f t="shared" si="36"/>
        <v>695890.04423422669</v>
      </c>
      <c r="Y69" s="35">
        <f t="shared" si="45"/>
        <v>9.9033314878065912</v>
      </c>
      <c r="Z69" s="36">
        <f t="shared" si="46"/>
        <v>5.3148985059045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887</v>
      </c>
      <c r="E70" s="49">
        <f t="shared" si="37"/>
        <v>45</v>
      </c>
      <c r="F70" s="3">
        <f t="shared" si="38"/>
        <v>5.0732807215332583E-2</v>
      </c>
      <c r="G70" s="2">
        <v>0.5</v>
      </c>
      <c r="H70" s="3">
        <f t="shared" si="39"/>
        <v>0.22511255627813909</v>
      </c>
      <c r="I70" s="3">
        <f t="shared" si="40"/>
        <v>0.77488744372186091</v>
      </c>
      <c r="J70" s="5">
        <f t="shared" si="47"/>
        <v>63562.847841595649</v>
      </c>
      <c r="K70" s="5">
        <f t="shared" si="41"/>
        <v>14308.795161939992</v>
      </c>
      <c r="L70" s="5">
        <f t="shared" si="42"/>
        <v>282042.25130312832</v>
      </c>
      <c r="M70" s="5">
        <f t="shared" si="32"/>
        <v>734780.99371442152</v>
      </c>
      <c r="N70" s="33">
        <f t="shared" si="43"/>
        <v>11.559913041428887</v>
      </c>
      <c r="O70" s="4"/>
      <c r="Q70" s="27" t="s">
        <v>66</v>
      </c>
      <c r="R70" s="29">
        <f t="shared" si="33"/>
        <v>63562.847841595649</v>
      </c>
      <c r="S70" s="29">
        <f t="shared" si="34"/>
        <v>282042.25130312832</v>
      </c>
      <c r="T70" s="35">
        <f t="shared" si="35"/>
        <v>11.559913041428887</v>
      </c>
      <c r="U70" s="42">
        <v>0.67065690345363116</v>
      </c>
      <c r="V70" s="43">
        <f t="shared" si="48"/>
        <v>0.32934309654636884</v>
      </c>
      <c r="W70" s="29">
        <f t="shared" si="44"/>
        <v>189153.58290204691</v>
      </c>
      <c r="X70" s="29">
        <f t="shared" si="36"/>
        <v>462184.13464061666</v>
      </c>
      <c r="Y70" s="35">
        <f t="shared" si="45"/>
        <v>7.2712936933288645</v>
      </c>
      <c r="Z70" s="36">
        <f t="shared" si="46"/>
        <v>4.2886193481000223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558</v>
      </c>
      <c r="E71" s="49">
        <f t="shared" si="49"/>
        <v>42</v>
      </c>
      <c r="F71" s="3">
        <f t="shared" si="38"/>
        <v>7.5268817204301078E-2</v>
      </c>
      <c r="G71" s="2">
        <v>0.5</v>
      </c>
      <c r="H71" s="3">
        <f t="shared" si="39"/>
        <v>0.31674208144796379</v>
      </c>
      <c r="I71" s="3">
        <f t="shared" si="40"/>
        <v>0.68325791855203621</v>
      </c>
      <c r="J71" s="5">
        <f t="shared" si="47"/>
        <v>49254.052679655659</v>
      </c>
      <c r="K71" s="5">
        <f t="shared" si="41"/>
        <v>15600.831165501791</v>
      </c>
      <c r="L71" s="5">
        <f t="shared" si="42"/>
        <v>207268.18548452383</v>
      </c>
      <c r="M71" s="5">
        <f>L71+M72</f>
        <v>452738.74241129321</v>
      </c>
      <c r="N71" s="33">
        <f t="shared" si="43"/>
        <v>9.1919084375831783</v>
      </c>
      <c r="O71" s="4"/>
      <c r="Q71" s="27" t="s">
        <v>68</v>
      </c>
      <c r="R71" s="29">
        <f t="shared" si="33"/>
        <v>49254.052679655659</v>
      </c>
      <c r="S71" s="29">
        <f t="shared" si="34"/>
        <v>207268.18548452383</v>
      </c>
      <c r="T71" s="35">
        <f t="shared" si="35"/>
        <v>9.1919084375831783</v>
      </c>
      <c r="U71" s="42">
        <v>0.63527807449444496</v>
      </c>
      <c r="V71" s="43">
        <f t="shared" si="48"/>
        <v>0.36472192550555504</v>
      </c>
      <c r="W71" s="29">
        <f t="shared" si="44"/>
        <v>131672.93377856576</v>
      </c>
      <c r="X71" s="29">
        <f>X72+W71</f>
        <v>273030.55173856975</v>
      </c>
      <c r="Y71" s="35">
        <f t="shared" si="45"/>
        <v>5.5433114004717172</v>
      </c>
      <c r="Z71" s="36">
        <f t="shared" si="46"/>
        <v>3.6485970371114611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372</v>
      </c>
      <c r="E72" s="50">
        <f t="shared" si="49"/>
        <v>51</v>
      </c>
      <c r="F72" s="17">
        <f t="shared" si="38"/>
        <v>0.13709677419354838</v>
      </c>
      <c r="G72" s="12"/>
      <c r="H72" s="17">
        <v>1</v>
      </c>
      <c r="I72" s="17">
        <f t="shared" si="40"/>
        <v>0</v>
      </c>
      <c r="J72" s="21">
        <f t="shared" si="47"/>
        <v>33653.221514153869</v>
      </c>
      <c r="K72" s="21">
        <f t="shared" si="41"/>
        <v>33653.221514153869</v>
      </c>
      <c r="L72" s="21">
        <f>K72/F72</f>
        <v>245470.55692676941</v>
      </c>
      <c r="M72" s="21">
        <f>L72</f>
        <v>245470.55692676941</v>
      </c>
      <c r="N72" s="34">
        <f t="shared" si="43"/>
        <v>7.2941176470588243</v>
      </c>
      <c r="O72" s="4"/>
      <c r="Q72" s="30" t="s">
        <v>69</v>
      </c>
      <c r="R72" s="31">
        <f t="shared" si="33"/>
        <v>33653.221514153869</v>
      </c>
      <c r="S72" s="31">
        <f t="shared" si="34"/>
        <v>245470.55692676941</v>
      </c>
      <c r="T72" s="38">
        <f t="shared" si="35"/>
        <v>7.2941176470588243</v>
      </c>
      <c r="U72" s="44">
        <v>0.57586384179742911</v>
      </c>
      <c r="V72" s="45">
        <f t="shared" si="48"/>
        <v>0.42413615820257089</v>
      </c>
      <c r="W72" s="31">
        <f t="shared" si="44"/>
        <v>141357.61796000396</v>
      </c>
      <c r="X72" s="31">
        <f>W72</f>
        <v>141357.61796000396</v>
      </c>
      <c r="Y72" s="38">
        <f t="shared" si="45"/>
        <v>4.2004186107577182</v>
      </c>
      <c r="Z72" s="37">
        <f t="shared" si="46"/>
        <v>3.0936990363011061</v>
      </c>
    </row>
    <row r="73" spans="1:26" s="2" customFormat="1" ht="13.2" x14ac:dyDescent="0.25">
      <c r="B73" s="2" t="s">
        <v>70</v>
      </c>
      <c r="D73" s="25">
        <f>SUM(D54:D72)</f>
        <v>65356</v>
      </c>
      <c r="E73" s="25">
        <f>SUM(E54:E72)</f>
        <v>415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72.338038476768162</v>
      </c>
      <c r="F78" s="55">
        <f>$Y$4</f>
        <v>65.55290577641675</v>
      </c>
      <c r="G78" s="55">
        <f>E78-F78</f>
        <v>6.7851327003514115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79.084112411727588</v>
      </c>
      <c r="F79" s="55">
        <f>$Y$29</f>
        <v>69.93139635072815</v>
      </c>
      <c r="G79" s="55">
        <f t="shared" ref="G79:G80" si="50">E79-F79</f>
        <v>9.1527160609994382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75.586637391594394</v>
      </c>
      <c r="F80" s="55">
        <f>$Y$54</f>
        <v>66.985192033248993</v>
      </c>
      <c r="G80" s="55">
        <f t="shared" si="50"/>
        <v>8.6014453583454014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55" workbookViewId="0">
      <selection activeCell="D29" sqref="D29:D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363</v>
      </c>
      <c r="E4">
        <v>1</v>
      </c>
      <c r="F4" s="3">
        <f>E4/D4</f>
        <v>2.7548209366391185E-3</v>
      </c>
      <c r="G4" s="2">
        <v>0.3</v>
      </c>
      <c r="H4" s="18">
        <f>C4*F4/(1+(1-G4)*C4*F4)</f>
        <v>2.7495188342040147E-3</v>
      </c>
      <c r="I4" s="18">
        <f>1-H4</f>
        <v>0.99725048116579595</v>
      </c>
      <c r="J4" s="41">
        <v>100000</v>
      </c>
      <c r="K4" s="20">
        <f>J4*H4</f>
        <v>274.95188342040149</v>
      </c>
      <c r="L4" s="20">
        <f>C4*(J5+G4*K4)</f>
        <v>99807.53368160571</v>
      </c>
      <c r="M4" s="5">
        <f t="shared" ref="M4:M20" si="0">L4+M5</f>
        <v>7331282.3464499032</v>
      </c>
      <c r="N4" s="32">
        <f>M4/J4</f>
        <v>73.312823464499033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99807.53368160571</v>
      </c>
      <c r="T4" s="35">
        <f t="shared" ref="T4:T22" si="3">N4</f>
        <v>73.312823464499033</v>
      </c>
      <c r="U4" s="42">
        <v>0.96680194174873568</v>
      </c>
      <c r="V4" s="43">
        <f>1-U4</f>
        <v>3.3198058251264317E-2</v>
      </c>
      <c r="W4" s="29">
        <f>S4*U4</f>
        <v>96494.117364528734</v>
      </c>
      <c r="X4" s="29">
        <f t="shared" ref="X4:X20" si="4">X5+W4</f>
        <v>6637277.9244856946</v>
      </c>
      <c r="Y4" s="40">
        <f>X4/R4</f>
        <v>66.372779244856943</v>
      </c>
      <c r="Z4" s="36">
        <f>T4-Y4</f>
        <v>6.9400442196420897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1676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99725.048116579594</v>
      </c>
      <c r="K5" s="5">
        <f t="shared" ref="K5:K22" si="8">J5*H5</f>
        <v>0</v>
      </c>
      <c r="L5" s="5">
        <f t="shared" ref="L5:L21" si="9">C5*(J6+G5*K5)</f>
        <v>398900.19246631837</v>
      </c>
      <c r="M5" s="5">
        <f t="shared" si="0"/>
        <v>7231474.8127682973</v>
      </c>
      <c r="N5" s="33">
        <f t="shared" ref="N5:N22" si="10">M5/J5</f>
        <v>72.514127085851385</v>
      </c>
      <c r="O5" s="4"/>
      <c r="Q5" s="27" t="s">
        <v>36</v>
      </c>
      <c r="R5" s="29">
        <f t="shared" si="1"/>
        <v>99725.048116579594</v>
      </c>
      <c r="S5" s="29">
        <f t="shared" si="2"/>
        <v>398900.19246631837</v>
      </c>
      <c r="T5" s="35">
        <f t="shared" si="3"/>
        <v>72.514127085851385</v>
      </c>
      <c r="U5" s="42">
        <v>0.96680194174873568</v>
      </c>
      <c r="V5" s="43">
        <f>1-U5</f>
        <v>3.3198058251264317E-2</v>
      </c>
      <c r="W5" s="29">
        <f t="shared" ref="W5:W22" si="11">S5*U5</f>
        <v>385657.48064038099</v>
      </c>
      <c r="X5" s="29">
        <f t="shared" si="4"/>
        <v>6540783.807121166</v>
      </c>
      <c r="Y5" s="35">
        <f t="shared" ref="Y5:Y22" si="12">X5/R5</f>
        <v>65.5881739909007</v>
      </c>
      <c r="Z5" s="36">
        <f t="shared" ref="Z5:Z22" si="13">T5-Y5</f>
        <v>6.9259530949506853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2026</v>
      </c>
      <c r="E6">
        <v>2</v>
      </c>
      <c r="F6" s="3">
        <f t="shared" si="5"/>
        <v>9.871668311944718E-4</v>
      </c>
      <c r="G6" s="2">
        <v>0.5</v>
      </c>
      <c r="H6" s="3">
        <f t="shared" si="6"/>
        <v>4.923682914820285E-3</v>
      </c>
      <c r="I6" s="3">
        <f t="shared" si="7"/>
        <v>0.99507631708517974</v>
      </c>
      <c r="J6" s="5">
        <f t="shared" ref="J6:J22" si="14">I5*J5</f>
        <v>99725.048116579594</v>
      </c>
      <c r="K6" s="5">
        <f t="shared" si="8"/>
        <v>491.01451559123382</v>
      </c>
      <c r="L6" s="5">
        <f t="shared" si="9"/>
        <v>497397.7042939199</v>
      </c>
      <c r="M6" s="5">
        <f t="shared" si="0"/>
        <v>6832574.6203019787</v>
      </c>
      <c r="N6" s="33">
        <f t="shared" si="10"/>
        <v>68.514127085851385</v>
      </c>
      <c r="O6" s="4"/>
      <c r="Q6" s="27" t="s">
        <v>38</v>
      </c>
      <c r="R6" s="29">
        <f t="shared" si="1"/>
        <v>99725.048116579594</v>
      </c>
      <c r="S6" s="29">
        <f t="shared" si="2"/>
        <v>497397.7042939199</v>
      </c>
      <c r="T6" s="35">
        <f t="shared" si="3"/>
        <v>68.514127085851385</v>
      </c>
      <c r="U6" s="42">
        <v>0.96680194174873568</v>
      </c>
      <c r="V6" s="43">
        <f>1-U6</f>
        <v>3.3198058251264317E-2</v>
      </c>
      <c r="W6" s="29">
        <f t="shared" si="11"/>
        <v>480885.06633272523</v>
      </c>
      <c r="X6" s="29">
        <f t="shared" si="4"/>
        <v>6155126.3264807854</v>
      </c>
      <c r="Y6" s="35">
        <f t="shared" si="12"/>
        <v>61.720966223905755</v>
      </c>
      <c r="Z6" s="36">
        <f t="shared" si="13"/>
        <v>6.7931608619456298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2081</v>
      </c>
      <c r="E7">
        <v>1</v>
      </c>
      <c r="F7" s="3">
        <f t="shared" si="5"/>
        <v>4.8053820278712159E-4</v>
      </c>
      <c r="G7" s="2">
        <v>0.5</v>
      </c>
      <c r="H7" s="3">
        <f t="shared" si="6"/>
        <v>2.3998080153587718E-3</v>
      </c>
      <c r="I7" s="3">
        <f t="shared" si="7"/>
        <v>0.99760019198464123</v>
      </c>
      <c r="J7" s="5">
        <f t="shared" si="14"/>
        <v>99234.033600988361</v>
      </c>
      <c r="K7" s="5">
        <f t="shared" si="8"/>
        <v>238.14262923203356</v>
      </c>
      <c r="L7" s="5">
        <f t="shared" si="9"/>
        <v>495574.81143186166</v>
      </c>
      <c r="M7" s="5">
        <f t="shared" si="0"/>
        <v>6335176.9160080589</v>
      </c>
      <c r="N7" s="33">
        <f t="shared" si="10"/>
        <v>63.840767991768516</v>
      </c>
      <c r="O7" s="4"/>
      <c r="Q7" s="27" t="s">
        <v>40</v>
      </c>
      <c r="R7" s="29">
        <f t="shared" si="1"/>
        <v>99234.033600988361</v>
      </c>
      <c r="S7" s="29">
        <f t="shared" si="2"/>
        <v>495574.81143186166</v>
      </c>
      <c r="T7" s="35">
        <f t="shared" si="3"/>
        <v>63.840767991768516</v>
      </c>
      <c r="U7" s="42">
        <v>0.96680194174873568</v>
      </c>
      <c r="V7" s="43">
        <f>1-U7</f>
        <v>3.3198058251264317E-2</v>
      </c>
      <c r="W7" s="29">
        <f t="shared" si="11"/>
        <v>479122.68997408741</v>
      </c>
      <c r="X7" s="29">
        <f t="shared" si="4"/>
        <v>5674241.2601480605</v>
      </c>
      <c r="Y7" s="35">
        <f t="shared" si="12"/>
        <v>57.180395215654578</v>
      </c>
      <c r="Z7" s="36">
        <f t="shared" si="13"/>
        <v>6.6603727761139382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2244</v>
      </c>
      <c r="E8">
        <v>6</v>
      </c>
      <c r="F8" s="3">
        <f t="shared" si="5"/>
        <v>2.6737967914438501E-3</v>
      </c>
      <c r="G8" s="2">
        <v>0.5</v>
      </c>
      <c r="H8" s="3">
        <f t="shared" si="6"/>
        <v>1.3280212483399735E-2</v>
      </c>
      <c r="I8" s="3">
        <f t="shared" si="7"/>
        <v>0.98671978751660028</v>
      </c>
      <c r="J8" s="5">
        <f t="shared" si="14"/>
        <v>98995.890971756322</v>
      </c>
      <c r="K8" s="5">
        <f t="shared" si="8"/>
        <v>1314.6864670883974</v>
      </c>
      <c r="L8" s="5">
        <f t="shared" si="9"/>
        <v>491692.73869106069</v>
      </c>
      <c r="M8" s="5">
        <f t="shared" si="0"/>
        <v>5839602.1045761975</v>
      </c>
      <c r="N8" s="33">
        <f t="shared" si="10"/>
        <v>58.988328174572871</v>
      </c>
      <c r="O8" s="4"/>
      <c r="Q8" s="27" t="s">
        <v>42</v>
      </c>
      <c r="R8" s="29">
        <f t="shared" si="1"/>
        <v>98995.890971756322</v>
      </c>
      <c r="S8" s="29">
        <f t="shared" si="2"/>
        <v>491692.73869106069</v>
      </c>
      <c r="T8" s="35">
        <f t="shared" si="3"/>
        <v>58.988328174572871</v>
      </c>
      <c r="U8" s="42">
        <v>0.96680194174873568</v>
      </c>
      <c r="V8" s="43">
        <f>1-U8</f>
        <v>3.3198058251264317E-2</v>
      </c>
      <c r="W8" s="29">
        <f t="shared" si="11"/>
        <v>475369.49451027118</v>
      </c>
      <c r="X8" s="29">
        <f t="shared" si="4"/>
        <v>5195118.5701739732</v>
      </c>
      <c r="Y8" s="35">
        <f t="shared" si="12"/>
        <v>52.478123275400883</v>
      </c>
      <c r="Z8" s="36">
        <f t="shared" si="13"/>
        <v>6.5102048991719883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2363</v>
      </c>
      <c r="E9">
        <v>6</v>
      </c>
      <c r="F9" s="3">
        <f t="shared" si="5"/>
        <v>2.5391451544646637E-3</v>
      </c>
      <c r="G9" s="2">
        <v>0.5</v>
      </c>
      <c r="H9" s="3">
        <f t="shared" si="6"/>
        <v>1.2615643397813287E-2</v>
      </c>
      <c r="I9" s="3">
        <f t="shared" si="7"/>
        <v>0.98738435660218671</v>
      </c>
      <c r="J9" s="5">
        <f t="shared" si="14"/>
        <v>97681.204504667927</v>
      </c>
      <c r="K9" s="5">
        <f t="shared" si="8"/>
        <v>1232.3112426997634</v>
      </c>
      <c r="L9" s="5">
        <f t="shared" si="9"/>
        <v>485325.2444165902</v>
      </c>
      <c r="M9" s="5">
        <f t="shared" si="0"/>
        <v>5347909.3658851366</v>
      </c>
      <c r="N9" s="33">
        <f t="shared" si="10"/>
        <v>54.748601770462137</v>
      </c>
      <c r="O9" s="4"/>
      <c r="Q9" s="27" t="s">
        <v>44</v>
      </c>
      <c r="R9" s="29">
        <f t="shared" si="1"/>
        <v>97681.204504667927</v>
      </c>
      <c r="S9" s="29">
        <f t="shared" si="2"/>
        <v>485325.2444165902</v>
      </c>
      <c r="T9" s="35">
        <f t="shared" si="3"/>
        <v>54.748601770462137</v>
      </c>
      <c r="U9" s="42">
        <v>0.9555940589531835</v>
      </c>
      <c r="V9" s="43">
        <f t="shared" ref="V9:V22" si="15">1-U9</f>
        <v>4.4405941046816499E-2</v>
      </c>
      <c r="W9" s="29">
        <f t="shared" si="11"/>
        <v>463773.92022449529</v>
      </c>
      <c r="X9" s="29">
        <f t="shared" si="4"/>
        <v>4719749.0756637016</v>
      </c>
      <c r="Y9" s="35">
        <f t="shared" si="12"/>
        <v>48.317883666536453</v>
      </c>
      <c r="Z9" s="36">
        <f t="shared" si="13"/>
        <v>6.4307181039256847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2519</v>
      </c>
      <c r="E10">
        <v>6</v>
      </c>
      <c r="F10" s="3">
        <f t="shared" si="5"/>
        <v>2.3818975784041284E-3</v>
      </c>
      <c r="G10" s="2">
        <v>0.5</v>
      </c>
      <c r="H10" s="3">
        <f t="shared" si="6"/>
        <v>1.1838989739542224E-2</v>
      </c>
      <c r="I10" s="3">
        <f t="shared" si="7"/>
        <v>0.98816101026045777</v>
      </c>
      <c r="J10" s="5">
        <f t="shared" si="14"/>
        <v>96448.893261968158</v>
      </c>
      <c r="K10" s="5">
        <f t="shared" si="8"/>
        <v>1141.8574577186441</v>
      </c>
      <c r="L10" s="5">
        <f t="shared" si="9"/>
        <v>479389.82266554423</v>
      </c>
      <c r="M10" s="5">
        <f t="shared" si="0"/>
        <v>4862584.1214685468</v>
      </c>
      <c r="N10" s="33">
        <f t="shared" si="10"/>
        <v>50.416173343338578</v>
      </c>
      <c r="O10" s="4"/>
      <c r="Q10" s="27" t="s">
        <v>46</v>
      </c>
      <c r="R10" s="29">
        <f t="shared" si="1"/>
        <v>96448.893261968158</v>
      </c>
      <c r="S10" s="29">
        <f t="shared" si="2"/>
        <v>479389.82266554423</v>
      </c>
      <c r="T10" s="35">
        <f t="shared" si="3"/>
        <v>50.416173343338578</v>
      </c>
      <c r="U10" s="42">
        <v>0.96363095511775332</v>
      </c>
      <c r="V10" s="43">
        <f t="shared" si="15"/>
        <v>3.6369044882246682E-2</v>
      </c>
      <c r="W10" s="29">
        <f t="shared" si="11"/>
        <v>461954.87268892879</v>
      </c>
      <c r="X10" s="29">
        <f t="shared" si="4"/>
        <v>4255975.1554392064</v>
      </c>
      <c r="Y10" s="35">
        <f t="shared" si="12"/>
        <v>44.126739162049333</v>
      </c>
      <c r="Z10" s="36">
        <f t="shared" si="13"/>
        <v>6.2894341812892449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2620</v>
      </c>
      <c r="E11">
        <v>3</v>
      </c>
      <c r="F11" s="3">
        <f t="shared" si="5"/>
        <v>1.1450381679389313E-3</v>
      </c>
      <c r="G11" s="2">
        <v>0.5</v>
      </c>
      <c r="H11" s="3">
        <f t="shared" si="6"/>
        <v>5.708848715509039E-3</v>
      </c>
      <c r="I11" s="3">
        <f t="shared" si="7"/>
        <v>0.99429115128449097</v>
      </c>
      <c r="J11" s="5">
        <f t="shared" si="14"/>
        <v>95307.035804249521</v>
      </c>
      <c r="K11" s="5">
        <f t="shared" si="8"/>
        <v>544.09344893006391</v>
      </c>
      <c r="L11" s="5">
        <f t="shared" si="9"/>
        <v>475174.94539892249</v>
      </c>
      <c r="M11" s="5">
        <f t="shared" si="0"/>
        <v>4383194.2988030026</v>
      </c>
      <c r="N11" s="33">
        <f t="shared" si="10"/>
        <v>45.990248902563877</v>
      </c>
      <c r="O11" s="4"/>
      <c r="Q11" s="27" t="s">
        <v>48</v>
      </c>
      <c r="R11" s="29">
        <f t="shared" si="1"/>
        <v>95307.035804249521</v>
      </c>
      <c r="S11" s="29">
        <f t="shared" si="2"/>
        <v>475174.94539892249</v>
      </c>
      <c r="T11" s="35">
        <f t="shared" si="3"/>
        <v>45.990248902563877</v>
      </c>
      <c r="U11" s="42">
        <v>0.96005435016735896</v>
      </c>
      <c r="V11" s="43">
        <f t="shared" si="15"/>
        <v>3.9945649832641039E-2</v>
      </c>
      <c r="W11" s="29">
        <f t="shared" si="11"/>
        <v>456193.77342077281</v>
      </c>
      <c r="X11" s="29">
        <f t="shared" si="4"/>
        <v>3794020.2827502773</v>
      </c>
      <c r="Y11" s="35">
        <f t="shared" si="12"/>
        <v>39.808396628164893</v>
      </c>
      <c r="Z11" s="36">
        <f t="shared" si="13"/>
        <v>6.1818522743989845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2893</v>
      </c>
      <c r="E12">
        <v>3</v>
      </c>
      <c r="F12" s="3">
        <f t="shared" si="5"/>
        <v>1.0369858278603526E-3</v>
      </c>
      <c r="G12" s="2">
        <v>0.5</v>
      </c>
      <c r="H12" s="3">
        <f t="shared" si="6"/>
        <v>5.1715221513532143E-3</v>
      </c>
      <c r="I12" s="3">
        <f t="shared" si="7"/>
        <v>0.99482847784864681</v>
      </c>
      <c r="J12" s="5">
        <f t="shared" si="14"/>
        <v>94762.942355319465</v>
      </c>
      <c r="K12" s="5">
        <f t="shared" si="8"/>
        <v>490.06865551794237</v>
      </c>
      <c r="L12" s="5">
        <f t="shared" si="9"/>
        <v>472589.54013780248</v>
      </c>
      <c r="M12" s="5">
        <f t="shared" si="0"/>
        <v>3908019.3534040805</v>
      </c>
      <c r="N12" s="33">
        <f t="shared" si="10"/>
        <v>41.2399536809518</v>
      </c>
      <c r="O12" s="4"/>
      <c r="Q12" s="27" t="s">
        <v>50</v>
      </c>
      <c r="R12" s="29">
        <f t="shared" si="1"/>
        <v>94762.942355319465</v>
      </c>
      <c r="S12" s="29">
        <f t="shared" si="2"/>
        <v>472589.54013780248</v>
      </c>
      <c r="T12" s="35">
        <f t="shared" si="3"/>
        <v>41.2399536809518</v>
      </c>
      <c r="U12" s="42">
        <v>0.94127750867207383</v>
      </c>
      <c r="V12" s="43">
        <f t="shared" si="15"/>
        <v>5.8722491327926174E-2</v>
      </c>
      <c r="W12" s="29">
        <f t="shared" si="11"/>
        <v>444837.90496539173</v>
      </c>
      <c r="X12" s="29">
        <f t="shared" si="4"/>
        <v>3337826.5093295043</v>
      </c>
      <c r="Y12" s="35">
        <f t="shared" si="12"/>
        <v>35.222909149592667</v>
      </c>
      <c r="Z12" s="36">
        <f t="shared" si="13"/>
        <v>6.017044531359133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3064</v>
      </c>
      <c r="E13">
        <v>12</v>
      </c>
      <c r="F13" s="3">
        <f t="shared" si="5"/>
        <v>3.9164490861618795E-3</v>
      </c>
      <c r="G13" s="2">
        <v>0.5</v>
      </c>
      <c r="H13" s="3">
        <f t="shared" si="6"/>
        <v>1.9392372333548805E-2</v>
      </c>
      <c r="I13" s="3">
        <f t="shared" si="7"/>
        <v>0.98060762766645115</v>
      </c>
      <c r="J13" s="5">
        <f t="shared" si="14"/>
        <v>94272.873699801523</v>
      </c>
      <c r="K13" s="5">
        <f t="shared" si="8"/>
        <v>1828.1746677401718</v>
      </c>
      <c r="L13" s="5">
        <f t="shared" si="9"/>
        <v>466793.93182965717</v>
      </c>
      <c r="M13" s="5">
        <f t="shared" si="0"/>
        <v>3435429.8132662782</v>
      </c>
      <c r="N13" s="33">
        <f t="shared" si="10"/>
        <v>36.441339681719185</v>
      </c>
      <c r="O13" s="4"/>
      <c r="Q13" s="27" t="s">
        <v>52</v>
      </c>
      <c r="R13" s="29">
        <f t="shared" si="1"/>
        <v>94272.873699801523</v>
      </c>
      <c r="S13" s="29">
        <f t="shared" si="2"/>
        <v>466793.93182965717</v>
      </c>
      <c r="T13" s="35">
        <f t="shared" si="3"/>
        <v>36.441339681719185</v>
      </c>
      <c r="U13" s="42">
        <v>0.95386474178345915</v>
      </c>
      <c r="V13" s="43">
        <f t="shared" si="15"/>
        <v>4.6135258216540853E-2</v>
      </c>
      <c r="W13" s="29">
        <f t="shared" si="11"/>
        <v>445258.27325078158</v>
      </c>
      <c r="X13" s="29">
        <f t="shared" si="4"/>
        <v>2892988.6043641125</v>
      </c>
      <c r="Y13" s="35">
        <f t="shared" si="12"/>
        <v>30.687391726027371</v>
      </c>
      <c r="Z13" s="36">
        <f t="shared" si="13"/>
        <v>5.7539479556918138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2827</v>
      </c>
      <c r="E14">
        <v>20</v>
      </c>
      <c r="F14" s="3">
        <f t="shared" si="5"/>
        <v>7.0746374248319777E-3</v>
      </c>
      <c r="G14" s="2">
        <v>0.5</v>
      </c>
      <c r="H14" s="3">
        <f t="shared" si="6"/>
        <v>3.475842891901286E-2</v>
      </c>
      <c r="I14" s="3">
        <f t="shared" si="7"/>
        <v>0.96524157108098718</v>
      </c>
      <c r="J14" s="5">
        <f t="shared" si="14"/>
        <v>92444.69903206134</v>
      </c>
      <c r="K14" s="5">
        <f t="shared" si="8"/>
        <v>3213.2325002454409</v>
      </c>
      <c r="L14" s="5">
        <f t="shared" si="9"/>
        <v>454190.41390969313</v>
      </c>
      <c r="M14" s="5">
        <f t="shared" si="0"/>
        <v>2968635.8814366208</v>
      </c>
      <c r="N14" s="33">
        <f t="shared" si="10"/>
        <v>32.112559319459187</v>
      </c>
      <c r="O14" s="4"/>
      <c r="Q14" s="27" t="s">
        <v>54</v>
      </c>
      <c r="R14" s="29">
        <f t="shared" si="1"/>
        <v>92444.69903206134</v>
      </c>
      <c r="S14" s="29">
        <f t="shared" si="2"/>
        <v>454190.41390969313</v>
      </c>
      <c r="T14" s="35">
        <f t="shared" si="3"/>
        <v>32.112559319459187</v>
      </c>
      <c r="U14" s="42">
        <v>0.94210046609890041</v>
      </c>
      <c r="V14" s="43">
        <f t="shared" si="15"/>
        <v>5.7899533901099587E-2</v>
      </c>
      <c r="W14" s="29">
        <f t="shared" si="11"/>
        <v>427893.00064197439</v>
      </c>
      <c r="X14" s="29">
        <f t="shared" si="4"/>
        <v>2447730.331113331</v>
      </c>
      <c r="Y14" s="35">
        <f t="shared" si="12"/>
        <v>26.477779220898515</v>
      </c>
      <c r="Z14" s="36">
        <f t="shared" si="13"/>
        <v>5.6347800985606717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2260</v>
      </c>
      <c r="E15">
        <v>20</v>
      </c>
      <c r="F15" s="3">
        <f t="shared" si="5"/>
        <v>8.8495575221238937E-3</v>
      </c>
      <c r="G15" s="2">
        <v>0.5</v>
      </c>
      <c r="H15" s="3">
        <f t="shared" si="6"/>
        <v>4.3290043290043295E-2</v>
      </c>
      <c r="I15" s="3">
        <f t="shared" si="7"/>
        <v>0.95670995670995673</v>
      </c>
      <c r="J15" s="5">
        <f t="shared" si="14"/>
        <v>89231.46653181591</v>
      </c>
      <c r="K15" s="5">
        <f t="shared" si="8"/>
        <v>3862.8340489963603</v>
      </c>
      <c r="L15" s="5">
        <f t="shared" si="9"/>
        <v>436500.24753658863</v>
      </c>
      <c r="M15" s="5">
        <f t="shared" si="0"/>
        <v>2514445.4675269276</v>
      </c>
      <c r="N15" s="33">
        <f t="shared" si="10"/>
        <v>28.178910033159546</v>
      </c>
      <c r="O15" s="4"/>
      <c r="Q15" s="27" t="s">
        <v>56</v>
      </c>
      <c r="R15" s="29">
        <f t="shared" si="1"/>
        <v>89231.46653181591</v>
      </c>
      <c r="S15" s="29">
        <f t="shared" si="2"/>
        <v>436500.24753658863</v>
      </c>
      <c r="T15" s="35">
        <f t="shared" si="3"/>
        <v>28.178910033159546</v>
      </c>
      <c r="U15" s="42">
        <v>0.91645683631107144</v>
      </c>
      <c r="V15" s="43">
        <f t="shared" si="15"/>
        <v>8.3543163688928557E-2</v>
      </c>
      <c r="W15" s="29">
        <f t="shared" si="11"/>
        <v>400033.63590638159</v>
      </c>
      <c r="X15" s="29">
        <f t="shared" si="4"/>
        <v>2019837.3304713569</v>
      </c>
      <c r="Y15" s="35">
        <f t="shared" si="12"/>
        <v>22.635931123592755</v>
      </c>
      <c r="Z15" s="36">
        <f t="shared" si="13"/>
        <v>5.5429789095667914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1830</v>
      </c>
      <c r="E16">
        <v>33</v>
      </c>
      <c r="F16" s="3">
        <f t="shared" si="5"/>
        <v>1.8032786885245903E-2</v>
      </c>
      <c r="G16" s="2">
        <v>0.5</v>
      </c>
      <c r="H16" s="3">
        <f t="shared" si="6"/>
        <v>8.6274509803921567E-2</v>
      </c>
      <c r="I16" s="3">
        <f t="shared" si="7"/>
        <v>0.9137254901960784</v>
      </c>
      <c r="J16" s="5">
        <f t="shared" si="14"/>
        <v>85368.63248281955</v>
      </c>
      <c r="K16" s="5">
        <f t="shared" si="8"/>
        <v>7365.1369200863928</v>
      </c>
      <c r="L16" s="5">
        <f t="shared" si="9"/>
        <v>408430.32011388172</v>
      </c>
      <c r="M16" s="5">
        <f t="shared" si="0"/>
        <v>2077945.2199903389</v>
      </c>
      <c r="N16" s="33">
        <f t="shared" si="10"/>
        <v>24.340851663619254</v>
      </c>
      <c r="O16" s="4"/>
      <c r="Q16" s="27" t="s">
        <v>58</v>
      </c>
      <c r="R16" s="29">
        <f t="shared" si="1"/>
        <v>85368.63248281955</v>
      </c>
      <c r="S16" s="29">
        <f t="shared" si="2"/>
        <v>408430.32011388172</v>
      </c>
      <c r="T16" s="35">
        <f t="shared" si="3"/>
        <v>24.340851663619254</v>
      </c>
      <c r="U16" s="42">
        <v>0.8859396016463057</v>
      </c>
      <c r="V16" s="43">
        <f t="shared" si="15"/>
        <v>0.1140603983536943</v>
      </c>
      <c r="W16" s="29">
        <f t="shared" si="11"/>
        <v>361844.59510196547</v>
      </c>
      <c r="X16" s="29">
        <f t="shared" si="4"/>
        <v>1619803.6945649753</v>
      </c>
      <c r="Y16" s="35">
        <f t="shared" si="12"/>
        <v>18.974225631305046</v>
      </c>
      <c r="Z16" s="36">
        <f t="shared" si="13"/>
        <v>5.3666260323142083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1485</v>
      </c>
      <c r="E17">
        <v>18</v>
      </c>
      <c r="F17" s="3">
        <f t="shared" si="5"/>
        <v>1.2121212121212121E-2</v>
      </c>
      <c r="G17" s="2">
        <v>0.5</v>
      </c>
      <c r="H17" s="3">
        <f t="shared" si="6"/>
        <v>5.8823529411764712E-2</v>
      </c>
      <c r="I17" s="3">
        <f t="shared" si="7"/>
        <v>0.94117647058823528</v>
      </c>
      <c r="J17" s="5">
        <f t="shared" si="14"/>
        <v>78003.495562733151</v>
      </c>
      <c r="K17" s="5">
        <f t="shared" si="8"/>
        <v>4588.4409154548921</v>
      </c>
      <c r="L17" s="5">
        <f t="shared" si="9"/>
        <v>378546.37552502856</v>
      </c>
      <c r="M17" s="5">
        <f t="shared" si="0"/>
        <v>1669514.8998764572</v>
      </c>
      <c r="N17" s="33">
        <f t="shared" si="10"/>
        <v>21.403078000956697</v>
      </c>
      <c r="O17" s="4"/>
      <c r="Q17" s="27" t="s">
        <v>60</v>
      </c>
      <c r="R17" s="29">
        <f t="shared" si="1"/>
        <v>78003.495562733151</v>
      </c>
      <c r="S17" s="29">
        <f t="shared" si="2"/>
        <v>378546.37552502856</v>
      </c>
      <c r="T17" s="35">
        <f t="shared" si="3"/>
        <v>21.403078000956697</v>
      </c>
      <c r="U17" s="42">
        <v>0.85631920960893304</v>
      </c>
      <c r="V17" s="43">
        <f t="shared" si="15"/>
        <v>0.14368079039106696</v>
      </c>
      <c r="W17" s="29">
        <f t="shared" si="11"/>
        <v>324156.53308991884</v>
      </c>
      <c r="X17" s="29">
        <f t="shared" si="4"/>
        <v>1257959.0994630097</v>
      </c>
      <c r="Y17" s="35">
        <f t="shared" si="12"/>
        <v>16.12695803422444</v>
      </c>
      <c r="Z17" s="36">
        <f t="shared" si="13"/>
        <v>5.2761199667322565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1075</v>
      </c>
      <c r="E18">
        <v>24</v>
      </c>
      <c r="F18" s="3">
        <f t="shared" si="5"/>
        <v>2.2325581395348838E-2</v>
      </c>
      <c r="G18" s="2">
        <v>0.5</v>
      </c>
      <c r="H18" s="3">
        <f t="shared" si="6"/>
        <v>0.10572687224669602</v>
      </c>
      <c r="I18" s="3">
        <f t="shared" si="7"/>
        <v>0.89427312775330403</v>
      </c>
      <c r="J18" s="5">
        <f t="shared" si="14"/>
        <v>73415.054647278259</v>
      </c>
      <c r="K18" s="5">
        <f t="shared" si="8"/>
        <v>7761.9441036769958</v>
      </c>
      <c r="L18" s="5">
        <f t="shared" si="9"/>
        <v>347670.41297719884</v>
      </c>
      <c r="M18" s="5">
        <f t="shared" si="0"/>
        <v>1290968.5243514285</v>
      </c>
      <c r="N18" s="33">
        <f t="shared" si="10"/>
        <v>17.584520376016489</v>
      </c>
      <c r="O18" s="4"/>
      <c r="Q18" s="27" t="s">
        <v>62</v>
      </c>
      <c r="R18" s="29">
        <f t="shared" si="1"/>
        <v>73415.054647278259</v>
      </c>
      <c r="S18" s="29">
        <f t="shared" si="2"/>
        <v>347670.41297719884</v>
      </c>
      <c r="T18" s="35">
        <f t="shared" si="3"/>
        <v>17.584520376016489</v>
      </c>
      <c r="U18" s="42">
        <v>0.77613843304153718</v>
      </c>
      <c r="V18" s="43">
        <f t="shared" si="15"/>
        <v>0.22386156695846282</v>
      </c>
      <c r="W18" s="29">
        <f t="shared" si="11"/>
        <v>269840.36954302719</v>
      </c>
      <c r="X18" s="29">
        <f t="shared" si="4"/>
        <v>933802.56637309096</v>
      </c>
      <c r="Y18" s="35">
        <f t="shared" si="12"/>
        <v>12.719496986817406</v>
      </c>
      <c r="Z18" s="36">
        <f t="shared" si="13"/>
        <v>4.8650233891990826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723</v>
      </c>
      <c r="E19">
        <v>21</v>
      </c>
      <c r="F19" s="3">
        <f t="shared" si="5"/>
        <v>2.9045643153526972E-2</v>
      </c>
      <c r="G19" s="2">
        <v>0.5</v>
      </c>
      <c r="H19" s="3">
        <f t="shared" si="6"/>
        <v>0.1353965183752418</v>
      </c>
      <c r="I19" s="3">
        <f t="shared" si="7"/>
        <v>0.8646034816247582</v>
      </c>
      <c r="J19" s="5">
        <f t="shared" si="14"/>
        <v>65653.110543601273</v>
      </c>
      <c r="K19" s="5">
        <f t="shared" si="8"/>
        <v>8889.2025881084919</v>
      </c>
      <c r="L19" s="5">
        <f t="shared" si="9"/>
        <v>306042.54624773515</v>
      </c>
      <c r="M19" s="5">
        <f t="shared" si="0"/>
        <v>943298.11137422966</v>
      </c>
      <c r="N19" s="33">
        <f t="shared" si="10"/>
        <v>14.367911947565233</v>
      </c>
      <c r="O19" s="4"/>
      <c r="Q19" s="27" t="s">
        <v>64</v>
      </c>
      <c r="R19" s="29">
        <f t="shared" si="1"/>
        <v>65653.110543601273</v>
      </c>
      <c r="S19" s="29">
        <f t="shared" si="2"/>
        <v>306042.54624773515</v>
      </c>
      <c r="T19" s="35">
        <f t="shared" si="3"/>
        <v>14.367911947565233</v>
      </c>
      <c r="U19" s="42">
        <v>0.73716277889453141</v>
      </c>
      <c r="V19" s="43">
        <f t="shared" si="15"/>
        <v>0.26283722110546859</v>
      </c>
      <c r="W19" s="29">
        <f t="shared" si="11"/>
        <v>225603.1738519386</v>
      </c>
      <c r="X19" s="29">
        <f t="shared" si="4"/>
        <v>663962.19683006383</v>
      </c>
      <c r="Y19" s="35">
        <f t="shared" si="12"/>
        <v>10.113187194521666</v>
      </c>
      <c r="Z19" s="36">
        <f t="shared" si="13"/>
        <v>4.2547247530435666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396</v>
      </c>
      <c r="E20">
        <v>23</v>
      </c>
      <c r="F20" s="3">
        <f t="shared" si="5"/>
        <v>5.808080808080808E-2</v>
      </c>
      <c r="G20" s="2">
        <v>0.5</v>
      </c>
      <c r="H20" s="3">
        <f t="shared" si="6"/>
        <v>0.25358324145534733</v>
      </c>
      <c r="I20" s="3">
        <f t="shared" si="7"/>
        <v>0.74641675854465261</v>
      </c>
      <c r="J20" s="5">
        <f t="shared" si="14"/>
        <v>56763.907955492781</v>
      </c>
      <c r="K20" s="5">
        <f t="shared" si="8"/>
        <v>14394.375777026837</v>
      </c>
      <c r="L20" s="5">
        <f t="shared" si="9"/>
        <v>247833.60033489679</v>
      </c>
      <c r="M20" s="5">
        <f t="shared" si="0"/>
        <v>637255.5651264945</v>
      </c>
      <c r="N20" s="33">
        <f t="shared" si="10"/>
        <v>11.22642164852623</v>
      </c>
      <c r="O20" s="4"/>
      <c r="Q20" s="27" t="s">
        <v>66</v>
      </c>
      <c r="R20" s="29">
        <f t="shared" si="1"/>
        <v>56763.907955492781</v>
      </c>
      <c r="S20" s="29">
        <f t="shared" si="2"/>
        <v>247833.60033489679</v>
      </c>
      <c r="T20" s="35">
        <f t="shared" si="3"/>
        <v>11.22642164852623</v>
      </c>
      <c r="U20" s="42">
        <v>0.7271372759570951</v>
      </c>
      <c r="V20" s="43">
        <f t="shared" si="15"/>
        <v>0.2728627240429049</v>
      </c>
      <c r="W20" s="29">
        <f t="shared" si="11"/>
        <v>180209.04903815626</v>
      </c>
      <c r="X20" s="29">
        <f t="shared" si="4"/>
        <v>438359.02297812526</v>
      </c>
      <c r="Y20" s="35">
        <f t="shared" si="12"/>
        <v>7.7224954864247906</v>
      </c>
      <c r="Z20" s="36">
        <f t="shared" si="13"/>
        <v>3.5039261621014397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237</v>
      </c>
      <c r="E21">
        <v>19</v>
      </c>
      <c r="F21" s="3">
        <f t="shared" si="5"/>
        <v>8.0168776371308023E-2</v>
      </c>
      <c r="G21" s="2">
        <v>0.5</v>
      </c>
      <c r="H21" s="3">
        <f t="shared" si="6"/>
        <v>0.33391915641476277</v>
      </c>
      <c r="I21" s="3">
        <f t="shared" si="7"/>
        <v>0.66608084358523723</v>
      </c>
      <c r="J21" s="5">
        <f t="shared" si="14"/>
        <v>42369.532178465939</v>
      </c>
      <c r="K21" s="5">
        <f t="shared" si="8"/>
        <v>14147.998442721493</v>
      </c>
      <c r="L21" s="5">
        <f t="shared" si="9"/>
        <v>176477.66478552597</v>
      </c>
      <c r="M21" s="5">
        <f>L21+M22</f>
        <v>389421.96479159768</v>
      </c>
      <c r="N21" s="33">
        <f t="shared" si="10"/>
        <v>9.1910848378335182</v>
      </c>
      <c r="O21" s="4"/>
      <c r="Q21" s="27" t="s">
        <v>68</v>
      </c>
      <c r="R21" s="29">
        <f t="shared" si="1"/>
        <v>42369.532178465939</v>
      </c>
      <c r="S21" s="29">
        <f t="shared" si="2"/>
        <v>176477.66478552597</v>
      </c>
      <c r="T21" s="35">
        <f t="shared" si="3"/>
        <v>9.1910848378335182</v>
      </c>
      <c r="U21" s="42">
        <v>0.68635947845240242</v>
      </c>
      <c r="V21" s="43">
        <f t="shared" si="15"/>
        <v>0.31364052154759758</v>
      </c>
      <c r="W21" s="29">
        <f t="shared" si="11"/>
        <v>121127.11796069151</v>
      </c>
      <c r="X21" s="29">
        <f>X22+W21</f>
        <v>258149.97393996903</v>
      </c>
      <c r="Y21" s="35">
        <f t="shared" si="12"/>
        <v>6.0928209651361742</v>
      </c>
      <c r="Z21" s="36">
        <f t="shared" si="13"/>
        <v>3.0982638726973439</v>
      </c>
    </row>
    <row r="22" spans="1:26" s="2" customFormat="1" x14ac:dyDescent="0.25">
      <c r="A22" s="12">
        <v>19</v>
      </c>
      <c r="B22" s="13" t="s">
        <v>69</v>
      </c>
      <c r="C22" s="12"/>
      <c r="D22">
        <v>166</v>
      </c>
      <c r="E22">
        <v>22</v>
      </c>
      <c r="F22" s="17">
        <f t="shared" si="5"/>
        <v>0.13253012048192772</v>
      </c>
      <c r="G22" s="12"/>
      <c r="H22" s="17">
        <v>1</v>
      </c>
      <c r="I22" s="17">
        <f t="shared" si="7"/>
        <v>0</v>
      </c>
      <c r="J22" s="21">
        <f t="shared" si="14"/>
        <v>28221.533735744448</v>
      </c>
      <c r="K22" s="21">
        <f t="shared" si="8"/>
        <v>28221.533735744448</v>
      </c>
      <c r="L22" s="21">
        <f>K22/F22</f>
        <v>212944.30000607172</v>
      </c>
      <c r="M22" s="21">
        <f>L22</f>
        <v>212944.30000607172</v>
      </c>
      <c r="N22" s="34">
        <f t="shared" si="10"/>
        <v>7.545454545454545</v>
      </c>
      <c r="O22" s="4"/>
      <c r="Q22" s="30" t="s">
        <v>69</v>
      </c>
      <c r="R22" s="31">
        <f t="shared" si="1"/>
        <v>28221.533735744448</v>
      </c>
      <c r="S22" s="31">
        <f t="shared" si="2"/>
        <v>212944.30000607172</v>
      </c>
      <c r="T22" s="38">
        <f t="shared" si="3"/>
        <v>7.545454545454545</v>
      </c>
      <c r="U22" s="44">
        <v>0.64346806172022719</v>
      </c>
      <c r="V22" s="45">
        <f t="shared" si="15"/>
        <v>0.35653193827977281</v>
      </c>
      <c r="W22" s="31">
        <f t="shared" si="11"/>
        <v>137022.85597927752</v>
      </c>
      <c r="X22" s="31">
        <f>W22</f>
        <v>137022.85597927752</v>
      </c>
      <c r="Y22" s="38">
        <f t="shared" si="12"/>
        <v>4.8552590111617135</v>
      </c>
      <c r="Z22" s="37">
        <f t="shared" si="13"/>
        <v>2.6901955342928314</v>
      </c>
    </row>
    <row r="23" spans="1:26" s="2" customFormat="1" ht="13.2" x14ac:dyDescent="0.25">
      <c r="B23" s="2" t="s">
        <v>70</v>
      </c>
      <c r="D23" s="25">
        <f>SUM(D4:D22)</f>
        <v>32848</v>
      </c>
      <c r="E23" s="25">
        <f>SUM(E4:E22)</f>
        <v>240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303</v>
      </c>
      <c r="E29">
        <v>2</v>
      </c>
      <c r="F29" s="3">
        <f>E29/D29</f>
        <v>6.6006600660066007E-3</v>
      </c>
      <c r="G29" s="2">
        <v>0.3</v>
      </c>
      <c r="H29" s="18">
        <f>C29*F29/(1+(1-G29)*C29*F29)</f>
        <v>6.5703022339027592E-3</v>
      </c>
      <c r="I29" s="18">
        <f>1-H29</f>
        <v>0.99342969776609724</v>
      </c>
      <c r="J29" s="19">
        <v>100000</v>
      </c>
      <c r="K29" s="20">
        <f>J29*H29</f>
        <v>657.03022339027598</v>
      </c>
      <c r="L29" s="20">
        <f>C29*(J30+G29*K29)</f>
        <v>99540.078843626805</v>
      </c>
      <c r="M29" s="5">
        <f t="shared" ref="M29:M45" si="16">L29+M30</f>
        <v>8033052.8136659181</v>
      </c>
      <c r="N29" s="32">
        <f>M29/J29</f>
        <v>80.330528136659183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99540.078843626805</v>
      </c>
      <c r="T29" s="35">
        <f t="shared" ref="T29:T47" si="19">N29</f>
        <v>80.330528136659183</v>
      </c>
      <c r="U29" s="42">
        <v>0.95864674002964168</v>
      </c>
      <c r="V29" s="43">
        <f>1-U29</f>
        <v>4.1353259970358325E-2</v>
      </c>
      <c r="W29" s="29">
        <f>S29*U29</f>
        <v>95423.772085736346</v>
      </c>
      <c r="X29" s="29">
        <f t="shared" ref="X29:X45" si="20">X30+W29</f>
        <v>7081335.8842170862</v>
      </c>
      <c r="Y29" s="40">
        <f>X29/R29</f>
        <v>70.813358842170857</v>
      </c>
      <c r="Z29" s="36">
        <f>T29-Y29</f>
        <v>9.5171692944883262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1626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99342.969776609723</v>
      </c>
      <c r="K30" s="5">
        <f t="shared" ref="K30:K47" si="24">J30*H30</f>
        <v>0</v>
      </c>
      <c r="L30" s="5">
        <f t="shared" ref="L30:L46" si="25">C30*(J31+G30*K30)</f>
        <v>397371.87910643889</v>
      </c>
      <c r="M30" s="5">
        <f t="shared" si="16"/>
        <v>7933512.7348222909</v>
      </c>
      <c r="N30" s="33">
        <f t="shared" ref="N30:N47" si="26">M30/J30</f>
        <v>79.859830571425448</v>
      </c>
      <c r="O30" s="4"/>
      <c r="Q30" s="27" t="s">
        <v>36</v>
      </c>
      <c r="R30" s="29">
        <f t="shared" si="17"/>
        <v>99342.969776609723</v>
      </c>
      <c r="S30" s="29">
        <f t="shared" si="18"/>
        <v>397371.87910643889</v>
      </c>
      <c r="T30" s="35">
        <f t="shared" si="19"/>
        <v>79.859830571425448</v>
      </c>
      <c r="U30" s="42">
        <v>0.95864674002964168</v>
      </c>
      <c r="V30" s="43">
        <f>1-U30</f>
        <v>4.1353259970358325E-2</v>
      </c>
      <c r="W30" s="29">
        <f t="shared" ref="W30:W47" si="27">S30*U30</f>
        <v>380939.25648484053</v>
      </c>
      <c r="X30" s="29">
        <f t="shared" si="20"/>
        <v>6985912.1121313497</v>
      </c>
      <c r="Y30" s="35">
        <f t="shared" ref="Y30:Y47" si="28">X30/R30</f>
        <v>70.321152345660806</v>
      </c>
      <c r="Z30" s="36">
        <f t="shared" ref="Z30:Z47" si="29">T30-Y30</f>
        <v>9.5386782257646416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1970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99342.969776609723</v>
      </c>
      <c r="K31" s="5">
        <f t="shared" si="24"/>
        <v>0</v>
      </c>
      <c r="L31" s="5">
        <f t="shared" si="25"/>
        <v>496714.84888304863</v>
      </c>
      <c r="M31" s="5">
        <f t="shared" si="16"/>
        <v>7536140.8557158522</v>
      </c>
      <c r="N31" s="33">
        <f t="shared" si="26"/>
        <v>75.859830571425448</v>
      </c>
      <c r="O31" s="4"/>
      <c r="Q31" s="27" t="s">
        <v>38</v>
      </c>
      <c r="R31" s="29">
        <f t="shared" si="17"/>
        <v>99342.969776609723</v>
      </c>
      <c r="S31" s="29">
        <f t="shared" si="18"/>
        <v>496714.84888304863</v>
      </c>
      <c r="T31" s="35">
        <f t="shared" si="19"/>
        <v>75.859830571425448</v>
      </c>
      <c r="U31" s="42">
        <v>0.95864674002964168</v>
      </c>
      <c r="V31" s="43">
        <f>1-U31</f>
        <v>4.1353259970358325E-2</v>
      </c>
      <c r="W31" s="29">
        <f t="shared" si="27"/>
        <v>476174.07060605066</v>
      </c>
      <c r="X31" s="29">
        <f t="shared" si="20"/>
        <v>6604972.8556465097</v>
      </c>
      <c r="Y31" s="35">
        <f t="shared" si="28"/>
        <v>66.486565385542249</v>
      </c>
      <c r="Z31" s="36">
        <f t="shared" si="29"/>
        <v>9.3732651858831986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1933</v>
      </c>
      <c r="E32">
        <v>1</v>
      </c>
      <c r="F32" s="3">
        <f t="shared" si="21"/>
        <v>5.1733057423693739E-4</v>
      </c>
      <c r="G32" s="2">
        <v>0.5</v>
      </c>
      <c r="H32" s="3">
        <f t="shared" si="22"/>
        <v>2.5833118057349523E-3</v>
      </c>
      <c r="I32" s="3">
        <f t="shared" si="23"/>
        <v>0.9974166881942651</v>
      </c>
      <c r="J32" s="5">
        <f t="shared" si="30"/>
        <v>99342.969776609723</v>
      </c>
      <c r="K32" s="5">
        <f t="shared" si="24"/>
        <v>256.63386664068645</v>
      </c>
      <c r="L32" s="5">
        <f t="shared" si="25"/>
        <v>496073.2642164469</v>
      </c>
      <c r="M32" s="5">
        <f t="shared" si="16"/>
        <v>7039426.0068328036</v>
      </c>
      <c r="N32" s="33">
        <f t="shared" si="26"/>
        <v>70.859830571425448</v>
      </c>
      <c r="O32" s="4"/>
      <c r="Q32" s="27" t="s">
        <v>40</v>
      </c>
      <c r="R32" s="29">
        <f t="shared" si="17"/>
        <v>99342.969776609723</v>
      </c>
      <c r="S32" s="29">
        <f t="shared" si="18"/>
        <v>496073.2642164469</v>
      </c>
      <c r="T32" s="35">
        <f t="shared" si="19"/>
        <v>70.859830571425448</v>
      </c>
      <c r="U32" s="42">
        <v>0.95864674002964168</v>
      </c>
      <c r="V32" s="43">
        <f>1-U32</f>
        <v>4.1353259970358325E-2</v>
      </c>
      <c r="W32" s="29">
        <f t="shared" si="27"/>
        <v>475559.01755695994</v>
      </c>
      <c r="X32" s="29">
        <f t="shared" si="20"/>
        <v>6128798.7850404587</v>
      </c>
      <c r="Y32" s="35">
        <f t="shared" si="28"/>
        <v>61.693331685394035</v>
      </c>
      <c r="Z32" s="36">
        <f t="shared" si="29"/>
        <v>9.1664988860314125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2118</v>
      </c>
      <c r="E33">
        <v>1</v>
      </c>
      <c r="F33" s="3">
        <f t="shared" si="21"/>
        <v>4.7214353163361664E-4</v>
      </c>
      <c r="G33" s="2">
        <v>0.5</v>
      </c>
      <c r="H33" s="3">
        <f t="shared" si="22"/>
        <v>2.3579344494223066E-3</v>
      </c>
      <c r="I33" s="3">
        <f t="shared" si="23"/>
        <v>0.99764206555057766</v>
      </c>
      <c r="J33" s="5">
        <f t="shared" si="30"/>
        <v>99086.335909969042</v>
      </c>
      <c r="K33" s="5">
        <f t="shared" si="24"/>
        <v>233.63908490914659</v>
      </c>
      <c r="L33" s="5">
        <f t="shared" si="25"/>
        <v>494847.58183757227</v>
      </c>
      <c r="M33" s="5">
        <f t="shared" si="16"/>
        <v>6543352.7426163564</v>
      </c>
      <c r="N33" s="33">
        <f t="shared" si="26"/>
        <v>66.036882709657561</v>
      </c>
      <c r="O33" s="4"/>
      <c r="Q33" s="27" t="s">
        <v>42</v>
      </c>
      <c r="R33" s="29">
        <f t="shared" si="17"/>
        <v>99086.335909969042</v>
      </c>
      <c r="S33" s="29">
        <f t="shared" si="18"/>
        <v>494847.58183757227</v>
      </c>
      <c r="T33" s="35">
        <f t="shared" si="19"/>
        <v>66.036882709657561</v>
      </c>
      <c r="U33" s="42">
        <v>0.95864674002964168</v>
      </c>
      <c r="V33" s="43">
        <f>1-U33</f>
        <v>4.1353259970358325E-2</v>
      </c>
      <c r="W33" s="29">
        <f t="shared" si="27"/>
        <v>474384.02114013996</v>
      </c>
      <c r="X33" s="29">
        <f t="shared" si="20"/>
        <v>5653239.7674834989</v>
      </c>
      <c r="Y33" s="35">
        <f t="shared" si="28"/>
        <v>57.053676630247949</v>
      </c>
      <c r="Z33" s="36">
        <f t="shared" si="29"/>
        <v>8.9832060794096122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2418</v>
      </c>
      <c r="E34">
        <v>3</v>
      </c>
      <c r="F34" s="3">
        <f t="shared" si="21"/>
        <v>1.2406947890818859E-3</v>
      </c>
      <c r="G34" s="2">
        <v>0.5</v>
      </c>
      <c r="H34" s="3">
        <f t="shared" si="22"/>
        <v>6.1842918985776131E-3</v>
      </c>
      <c r="I34" s="3">
        <f t="shared" si="23"/>
        <v>0.99381570810142239</v>
      </c>
      <c r="J34" s="5">
        <f t="shared" si="30"/>
        <v>98852.696825059887</v>
      </c>
      <c r="K34" s="5">
        <f t="shared" si="24"/>
        <v>611.33393212776684</v>
      </c>
      <c r="L34" s="5">
        <f t="shared" si="25"/>
        <v>492735.1492949801</v>
      </c>
      <c r="M34" s="5">
        <f t="shared" si="16"/>
        <v>6048505.1607787842</v>
      </c>
      <c r="N34" s="33">
        <f t="shared" si="26"/>
        <v>61.187052604977019</v>
      </c>
      <c r="O34" s="4"/>
      <c r="Q34" s="27" t="s">
        <v>44</v>
      </c>
      <c r="R34" s="29">
        <f t="shared" si="17"/>
        <v>98852.696825059887</v>
      </c>
      <c r="S34" s="29">
        <f t="shared" si="18"/>
        <v>492735.1492949801</v>
      </c>
      <c r="T34" s="35">
        <f t="shared" si="19"/>
        <v>61.187052604977019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477549.15904729185</v>
      </c>
      <c r="X34" s="29">
        <f t="shared" si="20"/>
        <v>5178855.7463433594</v>
      </c>
      <c r="Y34" s="35">
        <f t="shared" si="28"/>
        <v>52.389625297814646</v>
      </c>
      <c r="Z34" s="36">
        <f t="shared" si="29"/>
        <v>8.7974273071623728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2391</v>
      </c>
      <c r="E3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98241.362892932128</v>
      </c>
      <c r="K35" s="5">
        <f t="shared" si="24"/>
        <v>0</v>
      </c>
      <c r="L35" s="5">
        <f t="shared" si="25"/>
        <v>491206.81446466065</v>
      </c>
      <c r="M35" s="5">
        <f t="shared" si="16"/>
        <v>5555770.0114838043</v>
      </c>
      <c r="N35" s="33">
        <f t="shared" si="26"/>
        <v>56.552248949749746</v>
      </c>
      <c r="O35" s="4"/>
      <c r="Q35" s="27" t="s">
        <v>46</v>
      </c>
      <c r="R35" s="29">
        <f t="shared" si="17"/>
        <v>98241.362892932128</v>
      </c>
      <c r="S35" s="29">
        <f t="shared" si="18"/>
        <v>491206.81446466065</v>
      </c>
      <c r="T35" s="35">
        <f t="shared" si="19"/>
        <v>56.552248949749746</v>
      </c>
      <c r="U35" s="42">
        <v>0.96192878092594225</v>
      </c>
      <c r="V35" s="43">
        <f t="shared" si="31"/>
        <v>3.8071219074057749E-2</v>
      </c>
      <c r="W35" s="29">
        <f t="shared" si="27"/>
        <v>472505.97222050652</v>
      </c>
      <c r="X35" s="29">
        <f t="shared" si="20"/>
        <v>4701306.5872960677</v>
      </c>
      <c r="Y35" s="35">
        <f t="shared" si="28"/>
        <v>47.854655603869865</v>
      </c>
      <c r="Z35" s="36">
        <f t="shared" si="29"/>
        <v>8.6975933458798806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2555</v>
      </c>
      <c r="E36">
        <v>3</v>
      </c>
      <c r="F36" s="3">
        <f t="shared" si="21"/>
        <v>1.1741682974559687E-3</v>
      </c>
      <c r="G36" s="2">
        <v>0.5</v>
      </c>
      <c r="H36" s="3">
        <f t="shared" si="22"/>
        <v>5.8536585365853658E-3</v>
      </c>
      <c r="I36" s="3">
        <f t="shared" si="23"/>
        <v>0.99414634146341463</v>
      </c>
      <c r="J36" s="5">
        <f t="shared" si="30"/>
        <v>98241.362892932128</v>
      </c>
      <c r="K36" s="5">
        <f t="shared" si="24"/>
        <v>575.07139254399294</v>
      </c>
      <c r="L36" s="5">
        <f t="shared" si="25"/>
        <v>489769.13598330063</v>
      </c>
      <c r="M36" s="5">
        <f t="shared" si="16"/>
        <v>5064563.197019144</v>
      </c>
      <c r="N36" s="33">
        <f t="shared" si="26"/>
        <v>51.552248949749746</v>
      </c>
      <c r="O36" s="4"/>
      <c r="Q36" s="27" t="s">
        <v>48</v>
      </c>
      <c r="R36" s="29">
        <f t="shared" si="17"/>
        <v>98241.362892932128</v>
      </c>
      <c r="S36" s="29">
        <f t="shared" si="18"/>
        <v>489769.13598330063</v>
      </c>
      <c r="T36" s="35">
        <f t="shared" si="19"/>
        <v>51.552248949749746</v>
      </c>
      <c r="U36" s="42">
        <v>0.95558309086652893</v>
      </c>
      <c r="V36" s="43">
        <f t="shared" si="31"/>
        <v>4.4416909133471072E-2</v>
      </c>
      <c r="W36" s="29">
        <f t="shared" si="27"/>
        <v>468015.10477395175</v>
      </c>
      <c r="X36" s="29">
        <f t="shared" si="20"/>
        <v>4228800.6150755612</v>
      </c>
      <c r="Y36" s="35">
        <f t="shared" si="28"/>
        <v>43.045011699240156</v>
      </c>
      <c r="Z36" s="36">
        <f t="shared" si="29"/>
        <v>8.5072372505095899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2753</v>
      </c>
      <c r="E37">
        <v>3</v>
      </c>
      <c r="F37" s="3">
        <f t="shared" si="21"/>
        <v>1.0897203051216855E-3</v>
      </c>
      <c r="G37" s="2">
        <v>0.5</v>
      </c>
      <c r="H37" s="3">
        <f t="shared" si="22"/>
        <v>5.4337982249592466E-3</v>
      </c>
      <c r="I37" s="3">
        <f t="shared" si="23"/>
        <v>0.99456620177504074</v>
      </c>
      <c r="J37" s="5">
        <f t="shared" si="30"/>
        <v>97666.291500388135</v>
      </c>
      <c r="K37" s="5">
        <f t="shared" si="24"/>
        <v>530.69892139316141</v>
      </c>
      <c r="L37" s="5">
        <f t="shared" si="25"/>
        <v>487004.71019845776</v>
      </c>
      <c r="M37" s="5">
        <f t="shared" si="16"/>
        <v>4574794.0610358436</v>
      </c>
      <c r="N37" s="33">
        <f t="shared" si="26"/>
        <v>46.841074753183015</v>
      </c>
      <c r="O37" s="4"/>
      <c r="Q37" s="27" t="s">
        <v>50</v>
      </c>
      <c r="R37" s="29">
        <f t="shared" si="17"/>
        <v>97666.291500388135</v>
      </c>
      <c r="S37" s="29">
        <f t="shared" si="18"/>
        <v>487004.71019845776</v>
      </c>
      <c r="T37" s="35">
        <f t="shared" si="19"/>
        <v>46.841074753183015</v>
      </c>
      <c r="U37" s="42">
        <v>0.95343645724036619</v>
      </c>
      <c r="V37" s="43">
        <f t="shared" si="31"/>
        <v>4.6563542759633814E-2</v>
      </c>
      <c r="W37" s="29">
        <f t="shared" si="27"/>
        <v>464328.04555098881</v>
      </c>
      <c r="X37" s="29">
        <f t="shared" si="20"/>
        <v>3760785.5103016095</v>
      </c>
      <c r="Y37" s="35">
        <f t="shared" si="28"/>
        <v>38.506484197638073</v>
      </c>
      <c r="Z37" s="36">
        <f t="shared" si="29"/>
        <v>8.334590555544942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3028</v>
      </c>
      <c r="E38">
        <v>5</v>
      </c>
      <c r="F38" s="3">
        <f t="shared" si="21"/>
        <v>1.6512549537648614E-3</v>
      </c>
      <c r="G38" s="2">
        <v>0.5</v>
      </c>
      <c r="H38" s="3">
        <f t="shared" si="22"/>
        <v>8.2223318533135997E-3</v>
      </c>
      <c r="I38" s="3">
        <f t="shared" si="23"/>
        <v>0.99177766814668644</v>
      </c>
      <c r="J38" s="5">
        <f t="shared" si="30"/>
        <v>97135.592578994969</v>
      </c>
      <c r="K38" s="5">
        <f t="shared" si="24"/>
        <v>798.6810769527624</v>
      </c>
      <c r="L38" s="5">
        <f t="shared" si="25"/>
        <v>483681.26020259288</v>
      </c>
      <c r="M38" s="5">
        <f t="shared" si="16"/>
        <v>4087789.3508373857</v>
      </c>
      <c r="N38" s="33">
        <f t="shared" si="26"/>
        <v>42.083331581191665</v>
      </c>
      <c r="O38" s="4"/>
      <c r="Q38" s="27" t="s">
        <v>52</v>
      </c>
      <c r="R38" s="29">
        <f t="shared" si="17"/>
        <v>97135.592578994969</v>
      </c>
      <c r="S38" s="29">
        <f t="shared" si="18"/>
        <v>483681.26020259288</v>
      </c>
      <c r="T38" s="35">
        <f t="shared" si="19"/>
        <v>42.083331581191665</v>
      </c>
      <c r="U38" s="42">
        <v>0.93748024841036759</v>
      </c>
      <c r="V38" s="43">
        <f t="shared" si="31"/>
        <v>6.2519751589632411E-2</v>
      </c>
      <c r="W38" s="29">
        <f t="shared" si="27"/>
        <v>453441.62796616642</v>
      </c>
      <c r="X38" s="29">
        <f t="shared" si="20"/>
        <v>3296457.4647506205</v>
      </c>
      <c r="Y38" s="35">
        <f t="shared" si="28"/>
        <v>33.936658821222458</v>
      </c>
      <c r="Z38" s="36">
        <f t="shared" si="29"/>
        <v>8.1466727599692064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2718</v>
      </c>
      <c r="E39">
        <v>7</v>
      </c>
      <c r="F39" s="3">
        <f t="shared" si="21"/>
        <v>2.5754231052244297E-3</v>
      </c>
      <c r="G39" s="2">
        <v>0.5</v>
      </c>
      <c r="H39" s="3">
        <f t="shared" si="22"/>
        <v>1.2794735880095047E-2</v>
      </c>
      <c r="I39" s="3">
        <f t="shared" si="23"/>
        <v>0.98720526411990495</v>
      </c>
      <c r="J39" s="5">
        <f t="shared" si="30"/>
        <v>96336.911502042203</v>
      </c>
      <c r="K39" s="5">
        <f t="shared" si="24"/>
        <v>1232.6053381727206</v>
      </c>
      <c r="L39" s="5">
        <f t="shared" si="25"/>
        <v>478603.04416477919</v>
      </c>
      <c r="M39" s="5">
        <f t="shared" si="16"/>
        <v>3604108.090634793</v>
      </c>
      <c r="N39" s="33">
        <f t="shared" si="26"/>
        <v>37.411497155567325</v>
      </c>
      <c r="O39" s="4"/>
      <c r="Q39" s="27" t="s">
        <v>54</v>
      </c>
      <c r="R39" s="29">
        <f t="shared" si="17"/>
        <v>96336.911502042203</v>
      </c>
      <c r="S39" s="29">
        <f t="shared" si="18"/>
        <v>478603.04416477919</v>
      </c>
      <c r="T39" s="35">
        <f t="shared" si="19"/>
        <v>37.411497155567325</v>
      </c>
      <c r="U39" s="42">
        <v>0.91788799906018037</v>
      </c>
      <c r="V39" s="43">
        <f t="shared" si="31"/>
        <v>8.2112000939819629E-2</v>
      </c>
      <c r="W39" s="29">
        <f t="shared" si="27"/>
        <v>439303.99055252032</v>
      </c>
      <c r="X39" s="29">
        <f t="shared" si="20"/>
        <v>2843015.8367844541</v>
      </c>
      <c r="Y39" s="35">
        <f t="shared" si="28"/>
        <v>29.511178970317999</v>
      </c>
      <c r="Z39" s="36">
        <f t="shared" si="29"/>
        <v>7.9003181852493256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2301</v>
      </c>
      <c r="E40">
        <v>6</v>
      </c>
      <c r="F40" s="3">
        <f t="shared" si="21"/>
        <v>2.6075619295958278E-3</v>
      </c>
      <c r="G40" s="2">
        <v>0.5</v>
      </c>
      <c r="H40" s="3">
        <f t="shared" si="22"/>
        <v>1.2953367875647669E-2</v>
      </c>
      <c r="I40" s="3">
        <f t="shared" si="23"/>
        <v>0.98704663212435229</v>
      </c>
      <c r="J40" s="5">
        <f t="shared" si="30"/>
        <v>95104.306163869478</v>
      </c>
      <c r="K40" s="5">
        <f t="shared" si="24"/>
        <v>1231.9210642988276</v>
      </c>
      <c r="L40" s="5">
        <f t="shared" si="25"/>
        <v>472441.72815860028</v>
      </c>
      <c r="M40" s="5">
        <f t="shared" si="16"/>
        <v>3125505.0464700139</v>
      </c>
      <c r="N40" s="33">
        <f t="shared" si="26"/>
        <v>32.863969808944425</v>
      </c>
      <c r="O40" s="4"/>
      <c r="Q40" s="27" t="s">
        <v>56</v>
      </c>
      <c r="R40" s="29">
        <f t="shared" si="17"/>
        <v>95104.306163869478</v>
      </c>
      <c r="S40" s="29">
        <f t="shared" si="18"/>
        <v>472441.72815860028</v>
      </c>
      <c r="T40" s="35">
        <f t="shared" si="19"/>
        <v>32.863969808944425</v>
      </c>
      <c r="U40" s="42">
        <v>0.89571782863194893</v>
      </c>
      <c r="V40" s="43">
        <f t="shared" si="31"/>
        <v>0.10428217136805107</v>
      </c>
      <c r="W40" s="29">
        <f t="shared" si="27"/>
        <v>423174.47890134691</v>
      </c>
      <c r="X40" s="29">
        <f t="shared" si="20"/>
        <v>2403711.8462319337</v>
      </c>
      <c r="Y40" s="35">
        <f t="shared" si="28"/>
        <v>25.274479602324398</v>
      </c>
      <c r="Z40" s="36">
        <f t="shared" si="29"/>
        <v>7.5894902066200274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1915</v>
      </c>
      <c r="E41">
        <v>11</v>
      </c>
      <c r="F41" s="3">
        <f t="shared" si="21"/>
        <v>5.7441253263707569E-3</v>
      </c>
      <c r="G41" s="2">
        <v>0.5</v>
      </c>
      <c r="H41" s="3">
        <f t="shared" si="22"/>
        <v>2.8314028314028312E-2</v>
      </c>
      <c r="I41" s="3">
        <f t="shared" si="23"/>
        <v>0.97168597168597171</v>
      </c>
      <c r="J41" s="5">
        <f t="shared" si="30"/>
        <v>93872.385099570645</v>
      </c>
      <c r="K41" s="5">
        <f t="shared" si="24"/>
        <v>2657.9053696146125</v>
      </c>
      <c r="L41" s="5">
        <f t="shared" si="25"/>
        <v>462717.16207381664</v>
      </c>
      <c r="M41" s="5">
        <f t="shared" si="16"/>
        <v>2653063.3183114138</v>
      </c>
      <c r="N41" s="33">
        <f t="shared" si="26"/>
        <v>28.262447103025067</v>
      </c>
      <c r="O41" s="4"/>
      <c r="Q41" s="27" t="s">
        <v>58</v>
      </c>
      <c r="R41" s="29">
        <f t="shared" si="17"/>
        <v>93872.385099570645</v>
      </c>
      <c r="S41" s="29">
        <f t="shared" si="18"/>
        <v>462717.16207381664</v>
      </c>
      <c r="T41" s="35">
        <f t="shared" si="19"/>
        <v>28.262447103025067</v>
      </c>
      <c r="U41" s="42">
        <v>0.86473435856680392</v>
      </c>
      <c r="V41" s="43">
        <f t="shared" si="31"/>
        <v>0.13526564143319608</v>
      </c>
      <c r="W41" s="29">
        <f t="shared" si="27"/>
        <v>400127.42834375368</v>
      </c>
      <c r="X41" s="29">
        <f t="shared" si="20"/>
        <v>1980537.367330587</v>
      </c>
      <c r="Y41" s="35">
        <f t="shared" si="28"/>
        <v>21.098189475316161</v>
      </c>
      <c r="Z41" s="36">
        <f t="shared" si="29"/>
        <v>7.1642576277089063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1530</v>
      </c>
      <c r="E42">
        <v>16</v>
      </c>
      <c r="F42" s="3">
        <f t="shared" si="21"/>
        <v>1.045751633986928E-2</v>
      </c>
      <c r="G42" s="2">
        <v>0.5</v>
      </c>
      <c r="H42" s="3">
        <f t="shared" si="22"/>
        <v>5.0955414012738856E-2</v>
      </c>
      <c r="I42" s="3">
        <f t="shared" si="23"/>
        <v>0.94904458598726116</v>
      </c>
      <c r="J42" s="5">
        <f t="shared" si="30"/>
        <v>91214.47972995603</v>
      </c>
      <c r="K42" s="5">
        <f t="shared" si="24"/>
        <v>4647.871578596486</v>
      </c>
      <c r="L42" s="5">
        <f t="shared" si="25"/>
        <v>444452.71970328887</v>
      </c>
      <c r="M42" s="5">
        <f t="shared" si="16"/>
        <v>2190346.1562375971</v>
      </c>
      <c r="N42" s="33">
        <f t="shared" si="26"/>
        <v>24.013140925894671</v>
      </c>
      <c r="O42" s="4"/>
      <c r="Q42" s="27" t="s">
        <v>60</v>
      </c>
      <c r="R42" s="29">
        <f t="shared" si="17"/>
        <v>91214.47972995603</v>
      </c>
      <c r="S42" s="29">
        <f t="shared" si="18"/>
        <v>444452.71970328887</v>
      </c>
      <c r="T42" s="35">
        <f t="shared" si="19"/>
        <v>24.013140925894671</v>
      </c>
      <c r="U42" s="42">
        <v>0.81758889711164551</v>
      </c>
      <c r="V42" s="43">
        <f t="shared" si="31"/>
        <v>0.18241110288835449</v>
      </c>
      <c r="W42" s="29">
        <f t="shared" si="27"/>
        <v>363379.60892048327</v>
      </c>
      <c r="X42" s="29">
        <f t="shared" si="20"/>
        <v>1580409.9389868332</v>
      </c>
      <c r="Y42" s="35">
        <f t="shared" si="28"/>
        <v>17.326305468887149</v>
      </c>
      <c r="Z42" s="36">
        <f t="shared" si="29"/>
        <v>6.6868354570075219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1203</v>
      </c>
      <c r="E43">
        <v>19</v>
      </c>
      <c r="F43" s="3">
        <f t="shared" si="21"/>
        <v>1.5793848711554447E-2</v>
      </c>
      <c r="G43" s="2">
        <v>0.5</v>
      </c>
      <c r="H43" s="3">
        <f t="shared" si="22"/>
        <v>7.596961215513795E-2</v>
      </c>
      <c r="I43" s="3">
        <f t="shared" si="23"/>
        <v>0.92403038784486202</v>
      </c>
      <c r="J43" s="5">
        <f t="shared" si="30"/>
        <v>86566.608151359542</v>
      </c>
      <c r="K43" s="5">
        <f t="shared" si="24"/>
        <v>6576.4316468445877</v>
      </c>
      <c r="L43" s="5">
        <f t="shared" si="25"/>
        <v>416391.9616396862</v>
      </c>
      <c r="M43" s="5">
        <f t="shared" si="16"/>
        <v>1745893.4365343084</v>
      </c>
      <c r="N43" s="33">
        <f t="shared" si="26"/>
        <v>20.168208895070226</v>
      </c>
      <c r="O43" s="4"/>
      <c r="Q43" s="27" t="s">
        <v>62</v>
      </c>
      <c r="R43" s="29">
        <f t="shared" si="17"/>
        <v>86566.608151359542</v>
      </c>
      <c r="S43" s="29">
        <f t="shared" si="18"/>
        <v>416391.9616396862</v>
      </c>
      <c r="T43" s="35">
        <f t="shared" si="19"/>
        <v>20.168208895070226</v>
      </c>
      <c r="U43" s="42">
        <v>0.77888026534586052</v>
      </c>
      <c r="V43" s="43">
        <f t="shared" si="31"/>
        <v>0.22111973465413948</v>
      </c>
      <c r="W43" s="29">
        <f t="shared" si="27"/>
        <v>324319.48156980216</v>
      </c>
      <c r="X43" s="29">
        <f t="shared" si="20"/>
        <v>1217030.3300663498</v>
      </c>
      <c r="Y43" s="35">
        <f t="shared" si="28"/>
        <v>14.058888941777676</v>
      </c>
      <c r="Z43" s="36">
        <f t="shared" si="29"/>
        <v>6.10931995329255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813</v>
      </c>
      <c r="E44">
        <v>7</v>
      </c>
      <c r="F44" s="3">
        <f t="shared" si="21"/>
        <v>8.6100861008610082E-3</v>
      </c>
      <c r="G44" s="2">
        <v>0.5</v>
      </c>
      <c r="H44" s="3">
        <f t="shared" si="22"/>
        <v>4.2143287176399757E-2</v>
      </c>
      <c r="I44" s="3">
        <f t="shared" si="23"/>
        <v>0.95785671282360019</v>
      </c>
      <c r="J44" s="5">
        <f t="shared" si="30"/>
        <v>79990.176504514951</v>
      </c>
      <c r="K44" s="5">
        <f t="shared" si="24"/>
        <v>3371.0489797206783</v>
      </c>
      <c r="L44" s="5">
        <f t="shared" si="25"/>
        <v>391523.26007327304</v>
      </c>
      <c r="M44" s="5">
        <f t="shared" si="16"/>
        <v>1329501.4748946221</v>
      </c>
      <c r="N44" s="33">
        <f t="shared" si="26"/>
        <v>16.62080936675493</v>
      </c>
      <c r="O44" s="4"/>
      <c r="Q44" s="27" t="s">
        <v>64</v>
      </c>
      <c r="R44" s="29">
        <f t="shared" si="17"/>
        <v>79990.176504514951</v>
      </c>
      <c r="S44" s="29">
        <f t="shared" si="18"/>
        <v>391523.26007327304</v>
      </c>
      <c r="T44" s="35">
        <f t="shared" si="19"/>
        <v>16.62080936675493</v>
      </c>
      <c r="U44" s="42">
        <v>0.71980976748499381</v>
      </c>
      <c r="V44" s="43">
        <f t="shared" si="31"/>
        <v>0.28019023251500619</v>
      </c>
      <c r="W44" s="29">
        <f t="shared" si="27"/>
        <v>281822.2667983094</v>
      </c>
      <c r="X44" s="29">
        <f t="shared" si="20"/>
        <v>892710.84849654755</v>
      </c>
      <c r="Y44" s="35">
        <f t="shared" si="28"/>
        <v>11.160256015264068</v>
      </c>
      <c r="Z44" s="36">
        <f t="shared" si="29"/>
        <v>5.4605533514908622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545</v>
      </c>
      <c r="E45">
        <v>18</v>
      </c>
      <c r="F45" s="3">
        <f t="shared" si="21"/>
        <v>3.3027522935779818E-2</v>
      </c>
      <c r="G45" s="2">
        <v>0.5</v>
      </c>
      <c r="H45" s="3">
        <f t="shared" si="22"/>
        <v>0.15254237288135594</v>
      </c>
      <c r="I45" s="3">
        <f t="shared" si="23"/>
        <v>0.84745762711864403</v>
      </c>
      <c r="J45" s="5">
        <f t="shared" si="30"/>
        <v>76619.127524794269</v>
      </c>
      <c r="K45" s="5">
        <f t="shared" si="24"/>
        <v>11687.66352073133</v>
      </c>
      <c r="L45" s="5">
        <f t="shared" si="25"/>
        <v>353876.47882214305</v>
      </c>
      <c r="M45" s="5">
        <f t="shared" si="16"/>
        <v>937978.21482134913</v>
      </c>
      <c r="N45" s="33">
        <f t="shared" si="26"/>
        <v>12.242089477171552</v>
      </c>
      <c r="O45" s="4"/>
      <c r="Q45" s="27" t="s">
        <v>66</v>
      </c>
      <c r="R45" s="29">
        <f t="shared" si="17"/>
        <v>76619.127524794269</v>
      </c>
      <c r="S45" s="29">
        <f t="shared" si="18"/>
        <v>353876.47882214305</v>
      </c>
      <c r="T45" s="35">
        <f t="shared" si="19"/>
        <v>12.242089477171552</v>
      </c>
      <c r="U45" s="42">
        <v>0.68480776711742686</v>
      </c>
      <c r="V45" s="43">
        <f t="shared" si="31"/>
        <v>0.31519223288257314</v>
      </c>
      <c r="W45" s="29">
        <f t="shared" si="27"/>
        <v>242337.36129756918</v>
      </c>
      <c r="X45" s="29">
        <f t="shared" si="20"/>
        <v>610888.58169823815</v>
      </c>
      <c r="Y45" s="35">
        <f t="shared" si="28"/>
        <v>7.9730558338784538</v>
      </c>
      <c r="Z45" s="36">
        <f t="shared" si="29"/>
        <v>4.2690336432930982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317</v>
      </c>
      <c r="E46">
        <v>28</v>
      </c>
      <c r="F46" s="3">
        <f t="shared" si="21"/>
        <v>8.8328075709779186E-2</v>
      </c>
      <c r="G46" s="2">
        <v>0.5</v>
      </c>
      <c r="H46" s="3">
        <f t="shared" si="22"/>
        <v>0.36175710594315247</v>
      </c>
      <c r="I46" s="3">
        <f t="shared" si="23"/>
        <v>0.63824289405684753</v>
      </c>
      <c r="J46" s="5">
        <f t="shared" si="30"/>
        <v>64931.464004062938</v>
      </c>
      <c r="K46" s="5">
        <f t="shared" si="24"/>
        <v>23489.418502761786</v>
      </c>
      <c r="L46" s="5">
        <f t="shared" si="25"/>
        <v>265933.77376341022</v>
      </c>
      <c r="M46" s="5">
        <f>L46+M47</f>
        <v>584101.73599920608</v>
      </c>
      <c r="N46" s="33">
        <f t="shared" si="26"/>
        <v>8.995665583062431</v>
      </c>
      <c r="O46" s="4"/>
      <c r="Q46" s="27" t="s">
        <v>68</v>
      </c>
      <c r="R46" s="29">
        <f t="shared" si="17"/>
        <v>64931.464004062938</v>
      </c>
      <c r="S46" s="29">
        <f t="shared" si="18"/>
        <v>265933.77376341022</v>
      </c>
      <c r="T46" s="35">
        <f t="shared" si="19"/>
        <v>8.995665583062431</v>
      </c>
      <c r="U46" s="42">
        <v>0.65629805890441617</v>
      </c>
      <c r="V46" s="43">
        <f t="shared" si="31"/>
        <v>0.34370194109558383</v>
      </c>
      <c r="W46" s="29">
        <f t="shared" si="27"/>
        <v>174531.81951805227</v>
      </c>
      <c r="X46" s="29">
        <f>X47+W46</f>
        <v>368551.22040066903</v>
      </c>
      <c r="Y46" s="35">
        <f t="shared" si="28"/>
        <v>5.6760035531865993</v>
      </c>
      <c r="Z46" s="36">
        <f t="shared" si="29"/>
        <v>3.3196620298758317</v>
      </c>
    </row>
    <row r="47" spans="1:26" s="2" customFormat="1" x14ac:dyDescent="0.25">
      <c r="A47" s="12">
        <v>19</v>
      </c>
      <c r="B47" s="13" t="s">
        <v>69</v>
      </c>
      <c r="C47" s="12"/>
      <c r="D47">
        <v>238</v>
      </c>
      <c r="E47">
        <v>31</v>
      </c>
      <c r="F47" s="17">
        <f t="shared" si="21"/>
        <v>0.13025210084033614</v>
      </c>
      <c r="G47" s="12"/>
      <c r="H47" s="17">
        <v>1</v>
      </c>
      <c r="I47" s="17">
        <f t="shared" si="23"/>
        <v>0</v>
      </c>
      <c r="J47" s="21">
        <f t="shared" si="30"/>
        <v>41442.045501301152</v>
      </c>
      <c r="K47" s="21">
        <f t="shared" si="24"/>
        <v>41442.045501301152</v>
      </c>
      <c r="L47" s="21">
        <f>K47/F47</f>
        <v>318167.96223579592</v>
      </c>
      <c r="M47" s="21">
        <f>L47</f>
        <v>318167.96223579592</v>
      </c>
      <c r="N47" s="34">
        <f t="shared" si="26"/>
        <v>7.6774193548387091</v>
      </c>
      <c r="O47" s="4"/>
      <c r="Q47" s="30" t="s">
        <v>69</v>
      </c>
      <c r="R47" s="31">
        <f t="shared" si="17"/>
        <v>41442.045501301152</v>
      </c>
      <c r="S47" s="31">
        <f t="shared" si="18"/>
        <v>318167.96223579592</v>
      </c>
      <c r="T47" s="38">
        <f t="shared" si="19"/>
        <v>7.6774193548387091</v>
      </c>
      <c r="U47" s="44">
        <v>0.6098018151143324</v>
      </c>
      <c r="V47" s="45">
        <f t="shared" si="31"/>
        <v>0.3901981848856676</v>
      </c>
      <c r="W47" s="31">
        <f t="shared" si="27"/>
        <v>194019.40088261673</v>
      </c>
      <c r="X47" s="31">
        <f>W47</f>
        <v>194019.40088261673</v>
      </c>
      <c r="Y47" s="38">
        <f t="shared" si="28"/>
        <v>4.6817042579745518</v>
      </c>
      <c r="Z47" s="37">
        <f t="shared" si="29"/>
        <v>2.9957150968641573</v>
      </c>
    </row>
    <row r="48" spans="1:26" s="2" customFormat="1" ht="13.2" x14ac:dyDescent="0.25">
      <c r="B48" s="2" t="s">
        <v>70</v>
      </c>
      <c r="D48" s="25">
        <f>SUM(D29:D47)</f>
        <v>32675</v>
      </c>
      <c r="E48" s="25">
        <f>SUM(E29:E47)</f>
        <v>161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666</v>
      </c>
      <c r="E54" s="49">
        <f>E4+E29</f>
        <v>3</v>
      </c>
      <c r="F54" s="3">
        <f>E54/D54</f>
        <v>4.5045045045045045E-3</v>
      </c>
      <c r="G54" s="2">
        <v>0.3</v>
      </c>
      <c r="H54" s="18">
        <f>C54*F54/(1+(1-G54)*C54*F54)</f>
        <v>4.4903457566232595E-3</v>
      </c>
      <c r="I54" s="18">
        <f>1-H54</f>
        <v>0.99550965424337678</v>
      </c>
      <c r="J54" s="19">
        <v>100000</v>
      </c>
      <c r="K54" s="20">
        <f>J54*H54</f>
        <v>449.03457566232595</v>
      </c>
      <c r="L54" s="20">
        <f>C54*(J55+G54*K54)</f>
        <v>99685.675797036369</v>
      </c>
      <c r="M54" s="5">
        <f t="shared" ref="M54:M70" si="32">L54+M55</f>
        <v>7670691.8035132037</v>
      </c>
      <c r="N54" s="32">
        <f>M54/J54</f>
        <v>76.706918035132034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99685.675797036369</v>
      </c>
      <c r="T54" s="35">
        <f t="shared" ref="T54:T72" si="35">N54</f>
        <v>76.706918035132034</v>
      </c>
      <c r="U54" s="42">
        <v>0.96170886472285344</v>
      </c>
      <c r="V54" s="43">
        <f>1-U54</f>
        <v>3.829113527714656E-2</v>
      </c>
      <c r="W54" s="29">
        <f>S54*U54</f>
        <v>95868.59809989827</v>
      </c>
      <c r="X54" s="29">
        <f t="shared" ref="X54:X70" si="36">X55+W54</f>
        <v>6782788.4451606246</v>
      </c>
      <c r="Y54" s="40">
        <f>X54/R54</f>
        <v>67.827884451606252</v>
      </c>
      <c r="Z54" s="36">
        <f>T54-Y54</f>
        <v>8.8790335835257821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3302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99550.965424337672</v>
      </c>
      <c r="K55" s="5">
        <f t="shared" ref="K55:K72" si="41">J55*H55</f>
        <v>0</v>
      </c>
      <c r="L55" s="5">
        <f t="shared" ref="L55:L71" si="42">C55*(J56+G55*K55)</f>
        <v>398203.86169735069</v>
      </c>
      <c r="M55" s="5">
        <f t="shared" si="32"/>
        <v>7571006.1277161678</v>
      </c>
      <c r="N55" s="33">
        <f t="shared" ref="N55:N72" si="43">M55/J55</f>
        <v>76.051559072728494</v>
      </c>
      <c r="O55" s="4"/>
      <c r="Q55" s="27" t="s">
        <v>36</v>
      </c>
      <c r="R55" s="29">
        <f t="shared" si="33"/>
        <v>99550.965424337672</v>
      </c>
      <c r="S55" s="29">
        <f t="shared" si="34"/>
        <v>398203.86169735069</v>
      </c>
      <c r="T55" s="35">
        <f t="shared" si="35"/>
        <v>76.051559072728494</v>
      </c>
      <c r="U55" s="42">
        <v>0.96170886472285344</v>
      </c>
      <c r="V55" s="43">
        <f>1-U55</f>
        <v>3.829113527714656E-2</v>
      </c>
      <c r="W55" s="29">
        <f t="shared" ref="W55:W72" si="44">S55*U55</f>
        <v>382956.18376121524</v>
      </c>
      <c r="X55" s="29">
        <f t="shared" si="36"/>
        <v>6686919.847060726</v>
      </c>
      <c r="Y55" s="35">
        <f t="shared" ref="Y55:Y72" si="45">X55/R55</f>
        <v>67.170818671196372</v>
      </c>
      <c r="Z55" s="36">
        <f t="shared" ref="Z55:Z72" si="46">T55-Y55</f>
        <v>8.8807404015321225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3996</v>
      </c>
      <c r="E56" s="49">
        <f t="shared" si="37"/>
        <v>2</v>
      </c>
      <c r="F56" s="3">
        <f t="shared" si="38"/>
        <v>5.005005005005005E-4</v>
      </c>
      <c r="G56" s="2">
        <v>0.5</v>
      </c>
      <c r="H56" s="3">
        <f t="shared" si="39"/>
        <v>2.4993751562109472E-3</v>
      </c>
      <c r="I56" s="3">
        <f t="shared" si="40"/>
        <v>0.9975006248437891</v>
      </c>
      <c r="J56" s="5">
        <f t="shared" ref="J56:J72" si="47">I55*J55</f>
        <v>99550.965424337672</v>
      </c>
      <c r="K56" s="5">
        <f t="shared" si="41"/>
        <v>248.81520975840456</v>
      </c>
      <c r="L56" s="5">
        <f t="shared" si="42"/>
        <v>497132.78909729241</v>
      </c>
      <c r="M56" s="5">
        <f t="shared" si="32"/>
        <v>7172802.2660188172</v>
      </c>
      <c r="N56" s="33">
        <f t="shared" si="43"/>
        <v>72.051559072728494</v>
      </c>
      <c r="O56" s="4"/>
      <c r="Q56" s="27" t="s">
        <v>38</v>
      </c>
      <c r="R56" s="29">
        <f t="shared" si="33"/>
        <v>99550.965424337672</v>
      </c>
      <c r="S56" s="29">
        <f t="shared" si="34"/>
        <v>497132.78909729241</v>
      </c>
      <c r="T56" s="35">
        <f t="shared" si="35"/>
        <v>72.051559072728494</v>
      </c>
      <c r="U56" s="42">
        <v>0.96170886472285344</v>
      </c>
      <c r="V56" s="43">
        <f>1-U56</f>
        <v>3.829113527714656E-2</v>
      </c>
      <c r="W56" s="29">
        <f t="shared" si="44"/>
        <v>478097.0102192628</v>
      </c>
      <c r="X56" s="29">
        <f t="shared" si="36"/>
        <v>6303963.6632995112</v>
      </c>
      <c r="Y56" s="35">
        <f t="shared" si="45"/>
        <v>63.323983212304967</v>
      </c>
      <c r="Z56" s="36">
        <f t="shared" si="46"/>
        <v>8.7275758604235278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4014</v>
      </c>
      <c r="E57" s="49">
        <f t="shared" si="37"/>
        <v>2</v>
      </c>
      <c r="F57" s="3">
        <f t="shared" si="38"/>
        <v>4.9825610363726954E-4</v>
      </c>
      <c r="G57" s="2">
        <v>0.5</v>
      </c>
      <c r="H57" s="3">
        <f t="shared" si="39"/>
        <v>2.4881811395869617E-3</v>
      </c>
      <c r="I57" s="3">
        <f t="shared" si="40"/>
        <v>0.99751181886041307</v>
      </c>
      <c r="J57" s="5">
        <f t="shared" si="47"/>
        <v>99302.150214579277</v>
      </c>
      <c r="K57" s="5">
        <f t="shared" si="41"/>
        <v>247.08173728434753</v>
      </c>
      <c r="L57" s="5">
        <f t="shared" si="42"/>
        <v>495893.04672968551</v>
      </c>
      <c r="M57" s="5">
        <f t="shared" si="32"/>
        <v>6675669.4769215249</v>
      </c>
      <c r="N57" s="33">
        <f t="shared" si="43"/>
        <v>67.225830080177062</v>
      </c>
      <c r="O57" s="4"/>
      <c r="Q57" s="27" t="s">
        <v>40</v>
      </c>
      <c r="R57" s="29">
        <f t="shared" si="33"/>
        <v>99302.150214579277</v>
      </c>
      <c r="S57" s="29">
        <f t="shared" si="34"/>
        <v>495893.04672968551</v>
      </c>
      <c r="T57" s="35">
        <f t="shared" si="35"/>
        <v>67.225830080177062</v>
      </c>
      <c r="U57" s="42">
        <v>0.96170886472285344</v>
      </c>
      <c r="V57" s="43">
        <f>1-U57</f>
        <v>3.829113527714656E-2</v>
      </c>
      <c r="W57" s="29">
        <f t="shared" si="44"/>
        <v>476904.73899436276</v>
      </c>
      <c r="X57" s="29">
        <f t="shared" si="36"/>
        <v>5825866.6530802483</v>
      </c>
      <c r="Y57" s="35">
        <f t="shared" si="45"/>
        <v>58.668081612445391</v>
      </c>
      <c r="Z57" s="36">
        <f t="shared" si="46"/>
        <v>8.5577484677316704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4362</v>
      </c>
      <c r="E58" s="49">
        <f t="shared" si="37"/>
        <v>7</v>
      </c>
      <c r="F58" s="3">
        <f t="shared" si="38"/>
        <v>1.6047684548372307E-3</v>
      </c>
      <c r="G58" s="2">
        <v>0.5</v>
      </c>
      <c r="H58" s="3">
        <f t="shared" si="39"/>
        <v>7.99177988354835E-3</v>
      </c>
      <c r="I58" s="3">
        <f t="shared" si="40"/>
        <v>0.99200822011645162</v>
      </c>
      <c r="J58" s="5">
        <f t="shared" si="47"/>
        <v>99055.068477294932</v>
      </c>
      <c r="K58" s="5">
        <f t="shared" si="41"/>
        <v>791.62630362034997</v>
      </c>
      <c r="L58" s="5">
        <f t="shared" si="42"/>
        <v>493296.27662742382</v>
      </c>
      <c r="M58" s="5">
        <f t="shared" si="32"/>
        <v>6179776.4301918391</v>
      </c>
      <c r="N58" s="33">
        <f t="shared" si="43"/>
        <v>62.387281389930557</v>
      </c>
      <c r="O58" s="4"/>
      <c r="Q58" s="27" t="s">
        <v>42</v>
      </c>
      <c r="R58" s="29">
        <f t="shared" si="33"/>
        <v>99055.068477294932</v>
      </c>
      <c r="S58" s="29">
        <f t="shared" si="34"/>
        <v>493296.27662742382</v>
      </c>
      <c r="T58" s="35">
        <f t="shared" si="35"/>
        <v>62.387281389930557</v>
      </c>
      <c r="U58" s="42">
        <v>0.96170886472285344</v>
      </c>
      <c r="V58" s="43">
        <f>1-U58</f>
        <v>3.829113527714656E-2</v>
      </c>
      <c r="W58" s="29">
        <f t="shared" si="44"/>
        <v>474407.40216737043</v>
      </c>
      <c r="X58" s="29">
        <f t="shared" si="36"/>
        <v>5348961.9140858855</v>
      </c>
      <c r="Y58" s="35">
        <f t="shared" si="45"/>
        <v>53.99988103901979</v>
      </c>
      <c r="Z58" s="36">
        <f t="shared" si="46"/>
        <v>8.3874003509107666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4781</v>
      </c>
      <c r="E59" s="49">
        <f t="shared" si="37"/>
        <v>9</v>
      </c>
      <c r="F59" s="3">
        <f t="shared" si="38"/>
        <v>1.8824513700062748E-3</v>
      </c>
      <c r="G59" s="2">
        <v>0.5</v>
      </c>
      <c r="H59" s="3">
        <f t="shared" si="39"/>
        <v>9.3681690434058509E-3</v>
      </c>
      <c r="I59" s="3">
        <f t="shared" si="40"/>
        <v>0.99063183095659413</v>
      </c>
      <c r="J59" s="5">
        <f t="shared" si="47"/>
        <v>98263.442173674586</v>
      </c>
      <c r="K59" s="5">
        <f t="shared" si="41"/>
        <v>920.54853706991923</v>
      </c>
      <c r="L59" s="5">
        <f t="shared" si="42"/>
        <v>489015.83952569816</v>
      </c>
      <c r="M59" s="5">
        <f t="shared" si="32"/>
        <v>5686480.1535644149</v>
      </c>
      <c r="N59" s="33">
        <f t="shared" si="43"/>
        <v>57.869743088318756</v>
      </c>
      <c r="O59" s="4"/>
      <c r="Q59" s="27" t="s">
        <v>44</v>
      </c>
      <c r="R59" s="29">
        <f t="shared" si="33"/>
        <v>98263.442173674586</v>
      </c>
      <c r="S59" s="29">
        <f t="shared" si="34"/>
        <v>489015.83952569816</v>
      </c>
      <c r="T59" s="35">
        <f t="shared" si="35"/>
        <v>57.869743088318756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470967.09089047357</v>
      </c>
      <c r="X59" s="29">
        <f t="shared" si="36"/>
        <v>4874554.511918515</v>
      </c>
      <c r="Y59" s="35">
        <f t="shared" si="45"/>
        <v>49.606999348781613</v>
      </c>
      <c r="Z59" s="36">
        <f t="shared" si="46"/>
        <v>8.262743739537143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4910</v>
      </c>
      <c r="E60" s="49">
        <f t="shared" si="37"/>
        <v>6</v>
      </c>
      <c r="F60" s="3">
        <f t="shared" si="38"/>
        <v>1.2219959266802445E-3</v>
      </c>
      <c r="G60" s="2">
        <v>0.5</v>
      </c>
      <c r="H60" s="3">
        <f t="shared" si="39"/>
        <v>6.0913705583756344E-3</v>
      </c>
      <c r="I60" s="3">
        <f t="shared" si="40"/>
        <v>0.99390862944162439</v>
      </c>
      <c r="J60" s="5">
        <f t="shared" si="47"/>
        <v>97342.893636604669</v>
      </c>
      <c r="K60" s="5">
        <f t="shared" si="41"/>
        <v>592.9516363651046</v>
      </c>
      <c r="L60" s="5">
        <f t="shared" si="42"/>
        <v>485232.08909211052</v>
      </c>
      <c r="M60" s="5">
        <f t="shared" si="32"/>
        <v>5197464.3140387172</v>
      </c>
      <c r="N60" s="33">
        <f t="shared" si="43"/>
        <v>53.393361547701836</v>
      </c>
      <c r="O60" s="4"/>
      <c r="Q60" s="27" t="s">
        <v>46</v>
      </c>
      <c r="R60" s="29">
        <f t="shared" si="33"/>
        <v>97342.893636604669</v>
      </c>
      <c r="S60" s="29">
        <f t="shared" si="34"/>
        <v>485232.08909211052</v>
      </c>
      <c r="T60" s="35">
        <f t="shared" si="35"/>
        <v>53.393361547701836</v>
      </c>
      <c r="U60" s="42">
        <v>0.95736753435116873</v>
      </c>
      <c r="V60" s="43">
        <f t="shared" si="48"/>
        <v>4.2632465648831275E-2</v>
      </c>
      <c r="W60" s="29">
        <f t="shared" si="44"/>
        <v>464545.4487221805</v>
      </c>
      <c r="X60" s="29">
        <f t="shared" si="36"/>
        <v>4403587.4210280413</v>
      </c>
      <c r="Y60" s="35">
        <f t="shared" si="45"/>
        <v>45.237893147775949</v>
      </c>
      <c r="Z60" s="36">
        <f t="shared" si="46"/>
        <v>8.155468399925887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5175</v>
      </c>
      <c r="E61" s="49">
        <f t="shared" si="37"/>
        <v>6</v>
      </c>
      <c r="F61" s="3">
        <f t="shared" si="38"/>
        <v>1.1594202898550724E-3</v>
      </c>
      <c r="G61" s="2">
        <v>0.5</v>
      </c>
      <c r="H61" s="3">
        <f t="shared" si="39"/>
        <v>5.7803468208092483E-3</v>
      </c>
      <c r="I61" s="3">
        <f t="shared" si="40"/>
        <v>0.9942196531791907</v>
      </c>
      <c r="J61" s="5">
        <f t="shared" si="47"/>
        <v>96749.942000239564</v>
      </c>
      <c r="K61" s="5">
        <f t="shared" si="41"/>
        <v>559.24821965456397</v>
      </c>
      <c r="L61" s="5">
        <f t="shared" si="42"/>
        <v>482351.58945206139</v>
      </c>
      <c r="M61" s="5">
        <f t="shared" si="32"/>
        <v>4712232.2249466069</v>
      </c>
      <c r="N61" s="33">
        <f t="shared" si="43"/>
        <v>48.705271832978866</v>
      </c>
      <c r="O61" s="4"/>
      <c r="Q61" s="27" t="s">
        <v>48</v>
      </c>
      <c r="R61" s="29">
        <f t="shared" si="33"/>
        <v>96749.942000239564</v>
      </c>
      <c r="S61" s="29">
        <f t="shared" si="34"/>
        <v>482351.58945206139</v>
      </c>
      <c r="T61" s="35">
        <f t="shared" si="35"/>
        <v>48.705271832978866</v>
      </c>
      <c r="U61" s="42">
        <v>0.95681081085376496</v>
      </c>
      <c r="V61" s="43">
        <f t="shared" si="48"/>
        <v>4.3189189146235041E-2</v>
      </c>
      <c r="W61" s="29">
        <f t="shared" si="44"/>
        <v>461519.21542022919</v>
      </c>
      <c r="X61" s="29">
        <f t="shared" si="36"/>
        <v>3939041.9723058608</v>
      </c>
      <c r="Y61" s="35">
        <f t="shared" si="45"/>
        <v>40.713636523896909</v>
      </c>
      <c r="Z61" s="36">
        <f t="shared" si="46"/>
        <v>7.991635309081957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5646</v>
      </c>
      <c r="E62" s="49">
        <f t="shared" si="37"/>
        <v>6</v>
      </c>
      <c r="F62" s="3">
        <f t="shared" si="38"/>
        <v>1.0626992561105207E-3</v>
      </c>
      <c r="G62" s="2">
        <v>0.5</v>
      </c>
      <c r="H62" s="3">
        <f t="shared" si="39"/>
        <v>5.2994170641229455E-3</v>
      </c>
      <c r="I62" s="3">
        <f t="shared" si="40"/>
        <v>0.99470058293587704</v>
      </c>
      <c r="J62" s="5">
        <f t="shared" si="47"/>
        <v>96190.693780584988</v>
      </c>
      <c r="K62" s="5">
        <f t="shared" si="41"/>
        <v>509.75460403065699</v>
      </c>
      <c r="L62" s="5">
        <f t="shared" si="42"/>
        <v>479679.08239284827</v>
      </c>
      <c r="M62" s="5">
        <f t="shared" si="32"/>
        <v>4229880.6354945451</v>
      </c>
      <c r="N62" s="33">
        <f t="shared" si="43"/>
        <v>43.973907134333395</v>
      </c>
      <c r="O62" s="4"/>
      <c r="Q62" s="27" t="s">
        <v>50</v>
      </c>
      <c r="R62" s="29">
        <f t="shared" si="33"/>
        <v>96190.693780584988</v>
      </c>
      <c r="S62" s="29">
        <f t="shared" si="34"/>
        <v>479679.08239284827</v>
      </c>
      <c r="T62" s="35">
        <f t="shared" si="35"/>
        <v>43.973907134333395</v>
      </c>
      <c r="U62" s="42">
        <v>0.94800928093814252</v>
      </c>
      <c r="V62" s="43">
        <f t="shared" si="48"/>
        <v>5.1990719061857482E-2</v>
      </c>
      <c r="W62" s="29">
        <f t="shared" si="44"/>
        <v>454740.22198031208</v>
      </c>
      <c r="X62" s="29">
        <f t="shared" si="36"/>
        <v>3477522.7568856315</v>
      </c>
      <c r="Y62" s="35">
        <f t="shared" si="45"/>
        <v>36.152382524841819</v>
      </c>
      <c r="Z62" s="36">
        <f t="shared" si="46"/>
        <v>7.8215246094915756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6092</v>
      </c>
      <c r="E63" s="49">
        <f t="shared" si="37"/>
        <v>17</v>
      </c>
      <c r="F63" s="3">
        <f t="shared" si="38"/>
        <v>2.7905449770190415E-3</v>
      </c>
      <c r="G63" s="2">
        <v>0.5</v>
      </c>
      <c r="H63" s="3">
        <f t="shared" si="39"/>
        <v>1.3856059988589128E-2</v>
      </c>
      <c r="I63" s="3">
        <f t="shared" si="40"/>
        <v>0.98614394001141092</v>
      </c>
      <c r="J63" s="5">
        <f t="shared" si="47"/>
        <v>95680.939176554326</v>
      </c>
      <c r="K63" s="5">
        <f t="shared" si="41"/>
        <v>1325.7608329948844</v>
      </c>
      <c r="L63" s="5">
        <f t="shared" si="42"/>
        <v>475090.29380028439</v>
      </c>
      <c r="M63" s="5">
        <f t="shared" si="32"/>
        <v>3750201.553101697</v>
      </c>
      <c r="N63" s="33">
        <f t="shared" si="43"/>
        <v>39.194865616668686</v>
      </c>
      <c r="O63" s="4"/>
      <c r="Q63" s="27" t="s">
        <v>52</v>
      </c>
      <c r="R63" s="29">
        <f t="shared" si="33"/>
        <v>95680.939176554326</v>
      </c>
      <c r="S63" s="29">
        <f t="shared" si="34"/>
        <v>475090.29380028439</v>
      </c>
      <c r="T63" s="35">
        <f t="shared" si="35"/>
        <v>39.194865616668686</v>
      </c>
      <c r="U63" s="42">
        <v>0.94216194080535964</v>
      </c>
      <c r="V63" s="43">
        <f t="shared" si="48"/>
        <v>5.7838059194640357E-2</v>
      </c>
      <c r="W63" s="29">
        <f t="shared" si="44"/>
        <v>447611.99326466449</v>
      </c>
      <c r="X63" s="29">
        <f t="shared" si="36"/>
        <v>3022782.5349053196</v>
      </c>
      <c r="Y63" s="35">
        <f t="shared" si="45"/>
        <v>31.592316723893767</v>
      </c>
      <c r="Z63" s="36">
        <f t="shared" si="46"/>
        <v>7.6025488927749194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5545</v>
      </c>
      <c r="E64" s="49">
        <f t="shared" si="37"/>
        <v>27</v>
      </c>
      <c r="F64" s="3">
        <f t="shared" si="38"/>
        <v>4.8692515779981968E-3</v>
      </c>
      <c r="G64" s="2">
        <v>0.5</v>
      </c>
      <c r="H64" s="3">
        <f t="shared" si="39"/>
        <v>2.4053452115812918E-2</v>
      </c>
      <c r="I64" s="3">
        <f t="shared" si="40"/>
        <v>0.97594654788418711</v>
      </c>
      <c r="J64" s="5">
        <f t="shared" si="47"/>
        <v>94355.178343559441</v>
      </c>
      <c r="K64" s="5">
        <f t="shared" si="41"/>
        <v>2269.5677641657949</v>
      </c>
      <c r="L64" s="5">
        <f t="shared" si="42"/>
        <v>466101.97230738268</v>
      </c>
      <c r="M64" s="5">
        <f t="shared" si="32"/>
        <v>3275111.2593014124</v>
      </c>
      <c r="N64" s="33">
        <f t="shared" si="43"/>
        <v>34.71045592618465</v>
      </c>
      <c r="O64" s="4"/>
      <c r="Q64" s="27" t="s">
        <v>54</v>
      </c>
      <c r="R64" s="29">
        <f t="shared" si="33"/>
        <v>94355.178343559441</v>
      </c>
      <c r="S64" s="29">
        <f t="shared" si="34"/>
        <v>466101.97230738268</v>
      </c>
      <c r="T64" s="35">
        <f t="shared" si="35"/>
        <v>34.71045592618465</v>
      </c>
      <c r="U64" s="42">
        <v>0.92489605986448908</v>
      </c>
      <c r="V64" s="43">
        <f t="shared" si="48"/>
        <v>7.5103940135510916E-2</v>
      </c>
      <c r="W64" s="29">
        <f t="shared" si="44"/>
        <v>431095.87768216542</v>
      </c>
      <c r="X64" s="29">
        <f t="shared" si="36"/>
        <v>2575170.5416406551</v>
      </c>
      <c r="Y64" s="35">
        <f t="shared" si="45"/>
        <v>27.292307500751313</v>
      </c>
      <c r="Z64" s="36">
        <f t="shared" si="46"/>
        <v>7.418148425433337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4561</v>
      </c>
      <c r="E65" s="49">
        <f t="shared" si="37"/>
        <v>26</v>
      </c>
      <c r="F65" s="3">
        <f t="shared" si="38"/>
        <v>5.7005042753782067E-3</v>
      </c>
      <c r="G65" s="2">
        <v>0.5</v>
      </c>
      <c r="H65" s="3">
        <f t="shared" si="39"/>
        <v>2.8102031993082581E-2</v>
      </c>
      <c r="I65" s="3">
        <f t="shared" si="40"/>
        <v>0.97189796800691741</v>
      </c>
      <c r="J65" s="5">
        <f t="shared" si="47"/>
        <v>92085.610579393644</v>
      </c>
      <c r="K65" s="5">
        <f t="shared" si="41"/>
        <v>2587.7927746046639</v>
      </c>
      <c r="L65" s="5">
        <f t="shared" si="42"/>
        <v>453958.57096045656</v>
      </c>
      <c r="M65" s="5">
        <f t="shared" si="32"/>
        <v>2809009.2869940298</v>
      </c>
      <c r="N65" s="33">
        <f t="shared" si="43"/>
        <v>30.504323849513714</v>
      </c>
      <c r="O65" s="4"/>
      <c r="Q65" s="27" t="s">
        <v>56</v>
      </c>
      <c r="R65" s="29">
        <f t="shared" si="33"/>
        <v>92085.610579393644</v>
      </c>
      <c r="S65" s="29">
        <f t="shared" si="34"/>
        <v>453958.57096045656</v>
      </c>
      <c r="T65" s="35">
        <f t="shared" si="35"/>
        <v>30.504323849513714</v>
      </c>
      <c r="U65" s="42">
        <v>0.89970667843387275</v>
      </c>
      <c r="V65" s="43">
        <f t="shared" si="48"/>
        <v>0.10029332156612725</v>
      </c>
      <c r="W65" s="29">
        <f t="shared" si="44"/>
        <v>408429.55802541989</v>
      </c>
      <c r="X65" s="29">
        <f t="shared" si="36"/>
        <v>2144074.6639584899</v>
      </c>
      <c r="Y65" s="35">
        <f t="shared" si="45"/>
        <v>23.283492941711327</v>
      </c>
      <c r="Z65" s="36">
        <f t="shared" si="46"/>
        <v>7.2208309078023873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3745</v>
      </c>
      <c r="E66" s="49">
        <f t="shared" si="37"/>
        <v>44</v>
      </c>
      <c r="F66" s="3">
        <f t="shared" si="38"/>
        <v>1.1748998664886516E-2</v>
      </c>
      <c r="G66" s="2">
        <v>0.5</v>
      </c>
      <c r="H66" s="3">
        <f t="shared" si="39"/>
        <v>5.7068741893644623E-2</v>
      </c>
      <c r="I66" s="3">
        <f t="shared" si="40"/>
        <v>0.94293125810635536</v>
      </c>
      <c r="J66" s="5">
        <f t="shared" si="47"/>
        <v>89497.817804788981</v>
      </c>
      <c r="K66" s="5">
        <f t="shared" si="41"/>
        <v>5107.5278643459342</v>
      </c>
      <c r="L66" s="5">
        <f t="shared" si="42"/>
        <v>434720.26936308009</v>
      </c>
      <c r="M66" s="5">
        <f t="shared" si="32"/>
        <v>2355050.7160335733</v>
      </c>
      <c r="N66" s="33">
        <f t="shared" si="43"/>
        <v>26.314057412778123</v>
      </c>
      <c r="O66" s="4"/>
      <c r="Q66" s="27" t="s">
        <v>58</v>
      </c>
      <c r="R66" s="29">
        <f t="shared" si="33"/>
        <v>89497.817804788981</v>
      </c>
      <c r="S66" s="29">
        <f t="shared" si="34"/>
        <v>434720.26936308009</v>
      </c>
      <c r="T66" s="35">
        <f t="shared" si="35"/>
        <v>26.314057412778123</v>
      </c>
      <c r="U66" s="42">
        <v>0.86438699185239576</v>
      </c>
      <c r="V66" s="43">
        <f t="shared" si="48"/>
        <v>0.13561300814760424</v>
      </c>
      <c r="W66" s="29">
        <f t="shared" si="44"/>
        <v>375766.54593201599</v>
      </c>
      <c r="X66" s="29">
        <f t="shared" si="36"/>
        <v>1735645.1059330702</v>
      </c>
      <c r="Y66" s="35">
        <f t="shared" si="45"/>
        <v>19.39315559312103</v>
      </c>
      <c r="Z66" s="36">
        <f t="shared" si="46"/>
        <v>6.9209018196570931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3015</v>
      </c>
      <c r="E67" s="49">
        <f t="shared" si="37"/>
        <v>34</v>
      </c>
      <c r="F67" s="3">
        <f t="shared" si="38"/>
        <v>1.1276948590381426E-2</v>
      </c>
      <c r="G67" s="2">
        <v>0.5</v>
      </c>
      <c r="H67" s="3">
        <f t="shared" si="39"/>
        <v>5.4838709677419356E-2</v>
      </c>
      <c r="I67" s="3">
        <f t="shared" si="40"/>
        <v>0.94516129032258067</v>
      </c>
      <c r="J67" s="5">
        <f t="shared" si="47"/>
        <v>84390.28994044305</v>
      </c>
      <c r="K67" s="5">
        <f t="shared" si="41"/>
        <v>4627.8546096371992</v>
      </c>
      <c r="L67" s="5">
        <f t="shared" si="42"/>
        <v>410381.81317812228</v>
      </c>
      <c r="M67" s="5">
        <f t="shared" si="32"/>
        <v>1920330.4466704931</v>
      </c>
      <c r="N67" s="33">
        <f t="shared" si="43"/>
        <v>22.755348370360291</v>
      </c>
      <c r="O67" s="4"/>
      <c r="Q67" s="27" t="s">
        <v>60</v>
      </c>
      <c r="R67" s="29">
        <f t="shared" si="33"/>
        <v>84390.28994044305</v>
      </c>
      <c r="S67" s="29">
        <f t="shared" si="34"/>
        <v>410381.81317812228</v>
      </c>
      <c r="T67" s="35">
        <f t="shared" si="35"/>
        <v>22.755348370360291</v>
      </c>
      <c r="U67" s="42">
        <v>0.82345390469096191</v>
      </c>
      <c r="V67" s="43">
        <f t="shared" si="48"/>
        <v>0.17654609530903809</v>
      </c>
      <c r="W67" s="29">
        <f t="shared" si="44"/>
        <v>337930.50647568161</v>
      </c>
      <c r="X67" s="29">
        <f t="shared" si="36"/>
        <v>1359878.5600010543</v>
      </c>
      <c r="Y67" s="35">
        <f t="shared" si="45"/>
        <v>16.114159116656246</v>
      </c>
      <c r="Z67" s="36">
        <f t="shared" si="46"/>
        <v>6.6411892537040451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2278</v>
      </c>
      <c r="E68" s="49">
        <f t="shared" si="37"/>
        <v>43</v>
      </c>
      <c r="F68" s="3">
        <f t="shared" si="38"/>
        <v>1.8876207199297629E-2</v>
      </c>
      <c r="G68" s="2">
        <v>0.5</v>
      </c>
      <c r="H68" s="3">
        <f t="shared" si="39"/>
        <v>9.0127855795430714E-2</v>
      </c>
      <c r="I68" s="3">
        <f t="shared" si="40"/>
        <v>0.9098721442045693</v>
      </c>
      <c r="J68" s="5">
        <f t="shared" si="47"/>
        <v>79762.435330805849</v>
      </c>
      <c r="K68" s="5">
        <f t="shared" si="41"/>
        <v>7188.8172693872375</v>
      </c>
      <c r="L68" s="5">
        <f t="shared" si="42"/>
        <v>380840.1334805612</v>
      </c>
      <c r="M68" s="5">
        <f t="shared" si="32"/>
        <v>1509948.6334923708</v>
      </c>
      <c r="N68" s="33">
        <f t="shared" si="43"/>
        <v>18.930573361132048</v>
      </c>
      <c r="O68" s="4"/>
      <c r="Q68" s="27" t="s">
        <v>62</v>
      </c>
      <c r="R68" s="29">
        <f t="shared" si="33"/>
        <v>79762.435330805849</v>
      </c>
      <c r="S68" s="29">
        <f t="shared" si="34"/>
        <v>380840.1334805612</v>
      </c>
      <c r="T68" s="35">
        <f t="shared" si="35"/>
        <v>18.930573361132048</v>
      </c>
      <c r="U68" s="42">
        <v>0.7557222850963411</v>
      </c>
      <c r="V68" s="43">
        <f t="shared" si="48"/>
        <v>0.2442777149036589</v>
      </c>
      <c r="W68" s="29">
        <f t="shared" si="44"/>
        <v>287809.37593032524</v>
      </c>
      <c r="X68" s="29">
        <f t="shared" si="36"/>
        <v>1021948.0535253728</v>
      </c>
      <c r="Y68" s="35">
        <f t="shared" si="45"/>
        <v>12.812397832224613</v>
      </c>
      <c r="Z68" s="36">
        <f t="shared" si="46"/>
        <v>6.1181755289074342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1536</v>
      </c>
      <c r="E69" s="49">
        <f t="shared" si="37"/>
        <v>28</v>
      </c>
      <c r="F69" s="3">
        <f t="shared" si="38"/>
        <v>1.8229166666666668E-2</v>
      </c>
      <c r="G69" s="2">
        <v>0.5</v>
      </c>
      <c r="H69" s="3">
        <f t="shared" si="39"/>
        <v>8.717310087173101E-2</v>
      </c>
      <c r="I69" s="3">
        <f t="shared" si="40"/>
        <v>0.91282689912826898</v>
      </c>
      <c r="J69" s="5">
        <f t="shared" si="47"/>
        <v>72573.618061418616</v>
      </c>
      <c r="K69" s="5">
        <f t="shared" si="41"/>
        <v>6326.4673278945247</v>
      </c>
      <c r="L69" s="5">
        <f t="shared" si="42"/>
        <v>347051.92198735673</v>
      </c>
      <c r="M69" s="5">
        <f t="shared" si="32"/>
        <v>1129108.5000118096</v>
      </c>
      <c r="N69" s="33">
        <f t="shared" si="43"/>
        <v>15.558112302686245</v>
      </c>
      <c r="O69" s="4"/>
      <c r="Q69" s="27" t="s">
        <v>64</v>
      </c>
      <c r="R69" s="29">
        <f t="shared" si="33"/>
        <v>72573.618061418616</v>
      </c>
      <c r="S69" s="29">
        <f t="shared" si="34"/>
        <v>347051.92198735673</v>
      </c>
      <c r="T69" s="35">
        <f t="shared" si="35"/>
        <v>15.558112302686245</v>
      </c>
      <c r="U69" s="42">
        <v>0.69850988448397933</v>
      </c>
      <c r="V69" s="43">
        <f t="shared" si="48"/>
        <v>0.30149011551602067</v>
      </c>
      <c r="W69" s="29">
        <f t="shared" si="44"/>
        <v>242419.19793733157</v>
      </c>
      <c r="X69" s="29">
        <f t="shared" si="36"/>
        <v>734138.67759504751</v>
      </c>
      <c r="Y69" s="35">
        <f t="shared" si="45"/>
        <v>10.115778945645928</v>
      </c>
      <c r="Z69" s="36">
        <f t="shared" si="46"/>
        <v>5.442333357040317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941</v>
      </c>
      <c r="E70" s="49">
        <f t="shared" si="37"/>
        <v>41</v>
      </c>
      <c r="F70" s="3">
        <f t="shared" si="38"/>
        <v>4.3570669500531352E-2</v>
      </c>
      <c r="G70" s="2">
        <v>0.5</v>
      </c>
      <c r="H70" s="3">
        <f t="shared" si="39"/>
        <v>0.1964542405366555</v>
      </c>
      <c r="I70" s="3">
        <f t="shared" si="40"/>
        <v>0.8035457594633445</v>
      </c>
      <c r="J70" s="5">
        <f t="shared" si="47"/>
        <v>66247.150733524089</v>
      </c>
      <c r="K70" s="5">
        <f t="shared" si="41"/>
        <v>13014.533685071816</v>
      </c>
      <c r="L70" s="5">
        <f t="shared" si="42"/>
        <v>298699.41945494089</v>
      </c>
      <c r="M70" s="5">
        <f t="shared" si="32"/>
        <v>782056.57802445279</v>
      </c>
      <c r="N70" s="33">
        <f t="shared" si="43"/>
        <v>11.805135305671287</v>
      </c>
      <c r="O70" s="4"/>
      <c r="Q70" s="27" t="s">
        <v>66</v>
      </c>
      <c r="R70" s="29">
        <f t="shared" si="33"/>
        <v>66247.150733524089</v>
      </c>
      <c r="S70" s="29">
        <f t="shared" si="34"/>
        <v>298699.41945494089</v>
      </c>
      <c r="T70" s="35">
        <f t="shared" si="35"/>
        <v>11.805135305671287</v>
      </c>
      <c r="U70" s="42">
        <v>0.67065690345363116</v>
      </c>
      <c r="V70" s="43">
        <f t="shared" si="48"/>
        <v>0.32934309654636884</v>
      </c>
      <c r="W70" s="29">
        <f t="shared" si="44"/>
        <v>200324.82771504796</v>
      </c>
      <c r="X70" s="29">
        <f t="shared" si="36"/>
        <v>491719.47965771588</v>
      </c>
      <c r="Y70" s="35">
        <f t="shared" si="45"/>
        <v>7.4225000503890852</v>
      </c>
      <c r="Z70" s="36">
        <f t="shared" si="46"/>
        <v>4.3826352552822021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554</v>
      </c>
      <c r="E71" s="49">
        <f t="shared" si="49"/>
        <v>47</v>
      </c>
      <c r="F71" s="3">
        <f t="shared" si="38"/>
        <v>8.4837545126353789E-2</v>
      </c>
      <c r="G71" s="2">
        <v>0.5</v>
      </c>
      <c r="H71" s="3">
        <f t="shared" si="39"/>
        <v>0.34996276991809383</v>
      </c>
      <c r="I71" s="3">
        <f t="shared" si="40"/>
        <v>0.65003723008190617</v>
      </c>
      <c r="J71" s="5">
        <f t="shared" si="47"/>
        <v>53232.617048452274</v>
      </c>
      <c r="K71" s="5">
        <f t="shared" si="41"/>
        <v>18629.434112265502</v>
      </c>
      <c r="L71" s="5">
        <f t="shared" si="42"/>
        <v>219589.49996159761</v>
      </c>
      <c r="M71" s="5">
        <f>L71+M72</f>
        <v>483357.15856951184</v>
      </c>
      <c r="N71" s="33">
        <f t="shared" si="43"/>
        <v>9.0800938479045783</v>
      </c>
      <c r="O71" s="4"/>
      <c r="Q71" s="27" t="s">
        <v>68</v>
      </c>
      <c r="R71" s="29">
        <f t="shared" si="33"/>
        <v>53232.617048452274</v>
      </c>
      <c r="S71" s="29">
        <f t="shared" si="34"/>
        <v>219589.49996159761</v>
      </c>
      <c r="T71" s="35">
        <f t="shared" si="35"/>
        <v>9.0800938479045783</v>
      </c>
      <c r="U71" s="42">
        <v>0.63527807449444496</v>
      </c>
      <c r="V71" s="43">
        <f t="shared" si="48"/>
        <v>0.36472192550555504</v>
      </c>
      <c r="W71" s="29">
        <f t="shared" si="44"/>
        <v>139500.39471480172</v>
      </c>
      <c r="X71" s="29">
        <f>X72+W71</f>
        <v>291394.6519426679</v>
      </c>
      <c r="Y71" s="35">
        <f t="shared" si="45"/>
        <v>5.4739869670025953</v>
      </c>
      <c r="Z71" s="36">
        <f t="shared" si="46"/>
        <v>3.6061068809019829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404</v>
      </c>
      <c r="E72" s="50">
        <f t="shared" si="49"/>
        <v>53</v>
      </c>
      <c r="F72" s="17">
        <f t="shared" si="38"/>
        <v>0.13118811881188119</v>
      </c>
      <c r="G72" s="12"/>
      <c r="H72" s="17">
        <v>1</v>
      </c>
      <c r="I72" s="17">
        <f t="shared" si="40"/>
        <v>0</v>
      </c>
      <c r="J72" s="21">
        <f t="shared" si="47"/>
        <v>34603.182936186771</v>
      </c>
      <c r="K72" s="21">
        <f t="shared" si="41"/>
        <v>34603.182936186771</v>
      </c>
      <c r="L72" s="21">
        <f>K72/F72</f>
        <v>263767.65860791423</v>
      </c>
      <c r="M72" s="21">
        <f>L72</f>
        <v>263767.65860791423</v>
      </c>
      <c r="N72" s="34">
        <f t="shared" si="43"/>
        <v>7.6226415094339615</v>
      </c>
      <c r="O72" s="4"/>
      <c r="Q72" s="30" t="s">
        <v>69</v>
      </c>
      <c r="R72" s="31">
        <f t="shared" si="33"/>
        <v>34603.182936186771</v>
      </c>
      <c r="S72" s="31">
        <f t="shared" si="34"/>
        <v>263767.65860791423</v>
      </c>
      <c r="T72" s="38">
        <f t="shared" si="35"/>
        <v>7.6226415094339615</v>
      </c>
      <c r="U72" s="44">
        <v>0.57586384179742911</v>
      </c>
      <c r="V72" s="45">
        <f t="shared" si="48"/>
        <v>0.42413615820257089</v>
      </c>
      <c r="W72" s="31">
        <f t="shared" si="44"/>
        <v>151894.25722786621</v>
      </c>
      <c r="X72" s="31">
        <f>W72</f>
        <v>151894.25722786621</v>
      </c>
      <c r="Y72" s="38">
        <f t="shared" si="45"/>
        <v>4.3896036242671954</v>
      </c>
      <c r="Z72" s="37">
        <f t="shared" si="46"/>
        <v>3.233037885166766</v>
      </c>
    </row>
    <row r="73" spans="1:26" s="2" customFormat="1" ht="13.2" x14ac:dyDescent="0.25">
      <c r="B73" s="2" t="s">
        <v>70</v>
      </c>
      <c r="D73" s="25">
        <f>SUM(D54:D72)</f>
        <v>65523</v>
      </c>
      <c r="E73" s="25">
        <f>SUM(E54:E72)</f>
        <v>401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73.312823464499033</v>
      </c>
      <c r="F78" s="55">
        <f>$Y$4</f>
        <v>66.372779244856943</v>
      </c>
      <c r="G78" s="55">
        <f>E78-F78</f>
        <v>6.9400442196420897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80.330528136659183</v>
      </c>
      <c r="F79" s="55">
        <f>$Y$29</f>
        <v>70.813358842170857</v>
      </c>
      <c r="G79" s="55">
        <f t="shared" ref="G79:G80" si="50">E79-F79</f>
        <v>9.5171692944883262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76.706918035132034</v>
      </c>
      <c r="F80" s="55">
        <f>$Y$54</f>
        <v>67.827884451606252</v>
      </c>
      <c r="G80" s="55">
        <f t="shared" si="50"/>
        <v>8.8790335835257821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65" workbookViewId="0">
      <selection activeCell="D4" sqref="D4:D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355</v>
      </c>
      <c r="E4">
        <v>1</v>
      </c>
      <c r="F4" s="3">
        <f>E4/D4</f>
        <v>2.8169014084507044E-3</v>
      </c>
      <c r="G4" s="2">
        <v>0.3</v>
      </c>
      <c r="H4" s="18">
        <f>C4*F4/(1+(1-G4)*C4*F4)</f>
        <v>2.8113578858588698E-3</v>
      </c>
      <c r="I4" s="18">
        <f>1-H4</f>
        <v>0.99718864211414115</v>
      </c>
      <c r="J4" s="41">
        <v>100000</v>
      </c>
      <c r="K4" s="20">
        <f>J4*H4</f>
        <v>281.13578858588698</v>
      </c>
      <c r="L4" s="20">
        <f>C4*(J5+G4*K4)</f>
        <v>99803.204947989871</v>
      </c>
      <c r="M4" s="5">
        <f t="shared" ref="M4:M20" si="0">L4+M5</f>
        <v>7203328.8327119881</v>
      </c>
      <c r="N4" s="32">
        <f>M4/J4</f>
        <v>72.033288327119877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99803.204947989871</v>
      </c>
      <c r="T4" s="35">
        <f t="shared" ref="T4:T22" si="3">N4</f>
        <v>72.033288327119877</v>
      </c>
      <c r="U4" s="42">
        <v>0.96680194174873568</v>
      </c>
      <c r="V4" s="43">
        <f>1-U4</f>
        <v>3.3198058251264317E-2</v>
      </c>
      <c r="W4" s="29">
        <f>S4*U4</f>
        <v>96489.932336463637</v>
      </c>
      <c r="X4" s="29">
        <f t="shared" ref="X4:X20" si="4">X5+W4</f>
        <v>6551647.7370223003</v>
      </c>
      <c r="Y4" s="40">
        <f>X4/R4</f>
        <v>65.516477370223001</v>
      </c>
      <c r="Z4" s="36">
        <f>T4-Y4</f>
        <v>6.516810956896876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1637</v>
      </c>
      <c r="E5">
        <v>1</v>
      </c>
      <c r="F5" s="3">
        <f t="shared" ref="F5:F22" si="5">E5/D5</f>
        <v>6.1087354917532073E-4</v>
      </c>
      <c r="G5" s="2">
        <v>0.4</v>
      </c>
      <c r="H5" s="3">
        <f t="shared" ref="H5:H21" si="6">C5*F5/(1+(1-G5)*C5*F5)</f>
        <v>2.4399170428205438E-3</v>
      </c>
      <c r="I5" s="3">
        <f t="shared" ref="I5:I22" si="7">1-H5</f>
        <v>0.99756008295717946</v>
      </c>
      <c r="J5" s="5">
        <f>I4*J4</f>
        <v>99718.864211414111</v>
      </c>
      <c r="K5" s="5">
        <f t="shared" ref="K5:K22" si="8">J5*H5</f>
        <v>243.30575628013688</v>
      </c>
      <c r="L5" s="5">
        <f t="shared" ref="L5:L21" si="9">C5*(J6+G5*K5)</f>
        <v>398291.5230305841</v>
      </c>
      <c r="M5" s="5">
        <f t="shared" si="0"/>
        <v>7103525.6277639987</v>
      </c>
      <c r="N5" s="33">
        <f t="shared" ref="N5:N22" si="10">M5/J5</f>
        <v>71.235524832130096</v>
      </c>
      <c r="O5" s="4"/>
      <c r="Q5" s="27" t="s">
        <v>36</v>
      </c>
      <c r="R5" s="29">
        <f t="shared" si="1"/>
        <v>99718.864211414111</v>
      </c>
      <c r="S5" s="29">
        <f t="shared" si="2"/>
        <v>398291.5230305841</v>
      </c>
      <c r="T5" s="35">
        <f t="shared" si="3"/>
        <v>71.235524832130096</v>
      </c>
      <c r="U5" s="42">
        <v>0.96680194174873568</v>
      </c>
      <c r="V5" s="43">
        <f>1-U5</f>
        <v>3.3198058251264317E-2</v>
      </c>
      <c r="W5" s="29">
        <f t="shared" ref="W5:W22" si="11">S5*U5</f>
        <v>385069.01784802997</v>
      </c>
      <c r="X5" s="29">
        <f t="shared" si="4"/>
        <v>6455157.8046858367</v>
      </c>
      <c r="Y5" s="35">
        <f t="shared" ref="Y5:Y22" si="12">X5/R5</f>
        <v>64.733567271687406</v>
      </c>
      <c r="Z5" s="36">
        <f t="shared" ref="Z5:Z22" si="13">T5-Y5</f>
        <v>6.5019575604426905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2005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99475.558455133971</v>
      </c>
      <c r="K6" s="5">
        <f t="shared" si="8"/>
        <v>0</v>
      </c>
      <c r="L6" s="5">
        <f t="shared" si="9"/>
        <v>497377.79227566987</v>
      </c>
      <c r="M6" s="5">
        <f t="shared" si="0"/>
        <v>6705234.1047334149</v>
      </c>
      <c r="N6" s="33">
        <f t="shared" si="10"/>
        <v>67.40584530377528</v>
      </c>
      <c r="O6" s="4"/>
      <c r="Q6" s="27" t="s">
        <v>38</v>
      </c>
      <c r="R6" s="29">
        <f t="shared" si="1"/>
        <v>99475.558455133971</v>
      </c>
      <c r="S6" s="29">
        <f t="shared" si="2"/>
        <v>497377.79227566987</v>
      </c>
      <c r="T6" s="35">
        <f t="shared" si="3"/>
        <v>67.40584530377528</v>
      </c>
      <c r="U6" s="42">
        <v>0.96680194174873568</v>
      </c>
      <c r="V6" s="43">
        <f>1-U6</f>
        <v>3.3198058251264317E-2</v>
      </c>
      <c r="W6" s="29">
        <f t="shared" si="11"/>
        <v>480865.81535481696</v>
      </c>
      <c r="X6" s="29">
        <f t="shared" si="4"/>
        <v>6070088.7868378069</v>
      </c>
      <c r="Y6" s="35">
        <f t="shared" si="12"/>
        <v>61.020906854979586</v>
      </c>
      <c r="Z6" s="36">
        <f t="shared" si="13"/>
        <v>6.3849384487956939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2068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99475.558455133971</v>
      </c>
      <c r="K7" s="5">
        <f t="shared" si="8"/>
        <v>0</v>
      </c>
      <c r="L7" s="5">
        <f t="shared" si="9"/>
        <v>497377.79227566987</v>
      </c>
      <c r="M7" s="5">
        <f t="shared" si="0"/>
        <v>6207856.312457745</v>
      </c>
      <c r="N7" s="33">
        <f t="shared" si="10"/>
        <v>62.405845303775273</v>
      </c>
      <c r="O7" s="4"/>
      <c r="Q7" s="27" t="s">
        <v>40</v>
      </c>
      <c r="R7" s="29">
        <f t="shared" si="1"/>
        <v>99475.558455133971</v>
      </c>
      <c r="S7" s="29">
        <f t="shared" si="2"/>
        <v>497377.79227566987</v>
      </c>
      <c r="T7" s="35">
        <f t="shared" si="3"/>
        <v>62.405845303775273</v>
      </c>
      <c r="U7" s="42">
        <v>0.96680194174873568</v>
      </c>
      <c r="V7" s="43">
        <f>1-U7</f>
        <v>3.3198058251264317E-2</v>
      </c>
      <c r="W7" s="29">
        <f t="shared" si="11"/>
        <v>480865.81535481696</v>
      </c>
      <c r="X7" s="29">
        <f t="shared" si="4"/>
        <v>5589222.9714829903</v>
      </c>
      <c r="Y7" s="35">
        <f t="shared" si="12"/>
        <v>56.186897146235907</v>
      </c>
      <c r="Z7" s="36">
        <f t="shared" si="13"/>
        <v>6.2189481575393657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2197</v>
      </c>
      <c r="E8">
        <v>4</v>
      </c>
      <c r="F8" s="3">
        <f t="shared" si="5"/>
        <v>1.8206645425580337E-3</v>
      </c>
      <c r="G8" s="2">
        <v>0.5</v>
      </c>
      <c r="H8" s="3">
        <f t="shared" si="6"/>
        <v>9.0620752152242856E-3</v>
      </c>
      <c r="I8" s="3">
        <f t="shared" si="7"/>
        <v>0.99093792478477571</v>
      </c>
      <c r="J8" s="5">
        <f t="shared" si="14"/>
        <v>99475.558455133971</v>
      </c>
      <c r="K8" s="5">
        <f t="shared" si="8"/>
        <v>901.45499279686419</v>
      </c>
      <c r="L8" s="5">
        <f t="shared" si="9"/>
        <v>495124.15479367774</v>
      </c>
      <c r="M8" s="5">
        <f t="shared" si="0"/>
        <v>5710478.520182075</v>
      </c>
      <c r="N8" s="33">
        <f t="shared" si="10"/>
        <v>57.405845303775273</v>
      </c>
      <c r="O8" s="4"/>
      <c r="Q8" s="27" t="s">
        <v>42</v>
      </c>
      <c r="R8" s="29">
        <f t="shared" si="1"/>
        <v>99475.558455133971</v>
      </c>
      <c r="S8" s="29">
        <f t="shared" si="2"/>
        <v>495124.15479367774</v>
      </c>
      <c r="T8" s="35">
        <f t="shared" si="3"/>
        <v>57.405845303775273</v>
      </c>
      <c r="U8" s="42">
        <v>0.96680194174873568</v>
      </c>
      <c r="V8" s="43">
        <f>1-U8</f>
        <v>3.3198058251264317E-2</v>
      </c>
      <c r="W8" s="29">
        <f t="shared" si="11"/>
        <v>478686.99426122924</v>
      </c>
      <c r="X8" s="29">
        <f t="shared" si="4"/>
        <v>5108357.1561281737</v>
      </c>
      <c r="Y8" s="35">
        <f t="shared" si="12"/>
        <v>51.352887437492235</v>
      </c>
      <c r="Z8" s="36">
        <f t="shared" si="13"/>
        <v>6.0529578662830374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2286</v>
      </c>
      <c r="E9">
        <v>7</v>
      </c>
      <c r="F9" s="3">
        <f t="shared" si="5"/>
        <v>3.0621172353455816E-3</v>
      </c>
      <c r="G9" s="2">
        <v>0.5</v>
      </c>
      <c r="H9" s="3">
        <f t="shared" si="6"/>
        <v>1.5194269589754719E-2</v>
      </c>
      <c r="I9" s="3">
        <f t="shared" si="7"/>
        <v>0.98480573041024533</v>
      </c>
      <c r="J9" s="5">
        <f t="shared" si="14"/>
        <v>98574.103462337109</v>
      </c>
      <c r="K9" s="5">
        <f t="shared" si="8"/>
        <v>1497.761502575124</v>
      </c>
      <c r="L9" s="5">
        <f t="shared" si="9"/>
        <v>489126.11355524778</v>
      </c>
      <c r="M9" s="5">
        <f t="shared" si="0"/>
        <v>5215354.3653883971</v>
      </c>
      <c r="N9" s="33">
        <f t="shared" si="10"/>
        <v>52.907956371939655</v>
      </c>
      <c r="O9" s="4"/>
      <c r="Q9" s="27" t="s">
        <v>44</v>
      </c>
      <c r="R9" s="29">
        <f t="shared" si="1"/>
        <v>98574.103462337109</v>
      </c>
      <c r="S9" s="29">
        <f t="shared" si="2"/>
        <v>489126.11355524778</v>
      </c>
      <c r="T9" s="35">
        <f t="shared" si="3"/>
        <v>52.907956371939655</v>
      </c>
      <c r="U9" s="42">
        <v>0.9555940589531835</v>
      </c>
      <c r="V9" s="43">
        <f t="shared" ref="V9:V22" si="15">1-U9</f>
        <v>4.4405941046816499E-2</v>
      </c>
      <c r="W9" s="29">
        <f t="shared" si="11"/>
        <v>467406.00819225499</v>
      </c>
      <c r="X9" s="29">
        <f t="shared" si="4"/>
        <v>4629670.1618669443</v>
      </c>
      <c r="Y9" s="35">
        <f t="shared" si="12"/>
        <v>46.966393801753767</v>
      </c>
      <c r="Z9" s="36">
        <f t="shared" si="13"/>
        <v>5.9415625701858872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2526</v>
      </c>
      <c r="E10">
        <v>6</v>
      </c>
      <c r="F10" s="3">
        <f t="shared" si="5"/>
        <v>2.3752969121140144E-3</v>
      </c>
      <c r="G10" s="2">
        <v>0.5</v>
      </c>
      <c r="H10" s="3">
        <f t="shared" si="6"/>
        <v>1.1806375442739082E-2</v>
      </c>
      <c r="I10" s="3">
        <f t="shared" si="7"/>
        <v>0.9881936245572609</v>
      </c>
      <c r="J10" s="5">
        <f t="shared" si="14"/>
        <v>97076.341959761994</v>
      </c>
      <c r="K10" s="5">
        <f t="shared" si="8"/>
        <v>1146.1197397846756</v>
      </c>
      <c r="L10" s="5">
        <f t="shared" si="9"/>
        <v>482516.41044934827</v>
      </c>
      <c r="M10" s="5">
        <f t="shared" si="0"/>
        <v>4726228.2518331492</v>
      </c>
      <c r="N10" s="33">
        <f t="shared" si="10"/>
        <v>48.685685476201442</v>
      </c>
      <c r="O10" s="4"/>
      <c r="Q10" s="27" t="s">
        <v>46</v>
      </c>
      <c r="R10" s="29">
        <f t="shared" si="1"/>
        <v>97076.341959761994</v>
      </c>
      <c r="S10" s="29">
        <f t="shared" si="2"/>
        <v>482516.41044934827</v>
      </c>
      <c r="T10" s="35">
        <f t="shared" si="3"/>
        <v>48.685685476201442</v>
      </c>
      <c r="U10" s="42">
        <v>0.96363095511775332</v>
      </c>
      <c r="V10" s="43">
        <f t="shared" si="15"/>
        <v>3.6369044882246682E-2</v>
      </c>
      <c r="W10" s="29">
        <f t="shared" si="11"/>
        <v>464967.74946129537</v>
      </c>
      <c r="X10" s="29">
        <f t="shared" si="4"/>
        <v>4162264.1536746896</v>
      </c>
      <c r="Y10" s="35">
        <f t="shared" si="12"/>
        <v>42.876194854972411</v>
      </c>
      <c r="Z10" s="36">
        <f t="shared" si="13"/>
        <v>5.8094906212290311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2613</v>
      </c>
      <c r="E11">
        <v>8</v>
      </c>
      <c r="F11" s="3">
        <f t="shared" si="5"/>
        <v>3.0616150019135095E-3</v>
      </c>
      <c r="G11" s="2">
        <v>0.5</v>
      </c>
      <c r="H11" s="3">
        <f t="shared" si="6"/>
        <v>1.5191796429927839E-2</v>
      </c>
      <c r="I11" s="3">
        <f t="shared" si="7"/>
        <v>0.98480820357007215</v>
      </c>
      <c r="J11" s="5">
        <f t="shared" si="14"/>
        <v>95930.22221997731</v>
      </c>
      <c r="K11" s="5">
        <f t="shared" si="8"/>
        <v>1457.3524074436355</v>
      </c>
      <c r="L11" s="5">
        <f t="shared" si="9"/>
        <v>476007.73008127743</v>
      </c>
      <c r="M11" s="5">
        <f t="shared" si="0"/>
        <v>4243711.8413838008</v>
      </c>
      <c r="N11" s="33">
        <f t="shared" si="10"/>
        <v>44.237485780576613</v>
      </c>
      <c r="O11" s="4"/>
      <c r="Q11" s="27" t="s">
        <v>48</v>
      </c>
      <c r="R11" s="29">
        <f t="shared" si="1"/>
        <v>95930.22221997731</v>
      </c>
      <c r="S11" s="29">
        <f t="shared" si="2"/>
        <v>476007.73008127743</v>
      </c>
      <c r="T11" s="35">
        <f t="shared" si="3"/>
        <v>44.237485780576613</v>
      </c>
      <c r="U11" s="42">
        <v>0.96005435016735896</v>
      </c>
      <c r="V11" s="43">
        <f t="shared" si="15"/>
        <v>3.9945649832641039E-2</v>
      </c>
      <c r="W11" s="29">
        <f t="shared" si="11"/>
        <v>456993.29197782039</v>
      </c>
      <c r="X11" s="29">
        <f t="shared" si="4"/>
        <v>3697296.404213394</v>
      </c>
      <c r="Y11" s="35">
        <f t="shared" si="12"/>
        <v>38.541518185323646</v>
      </c>
      <c r="Z11" s="36">
        <f t="shared" si="13"/>
        <v>5.6959675952529665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2774</v>
      </c>
      <c r="E12">
        <v>9</v>
      </c>
      <c r="F12" s="3">
        <f t="shared" si="5"/>
        <v>3.2444124008651765E-3</v>
      </c>
      <c r="G12" s="2">
        <v>0.5</v>
      </c>
      <c r="H12" s="3">
        <f t="shared" si="6"/>
        <v>1.6091543000178791E-2</v>
      </c>
      <c r="I12" s="3">
        <f t="shared" si="7"/>
        <v>0.98390845699982121</v>
      </c>
      <c r="J12" s="5">
        <f t="shared" si="14"/>
        <v>94472.869812533667</v>
      </c>
      <c r="K12" s="5">
        <f t="shared" si="8"/>
        <v>1520.2142469386783</v>
      </c>
      <c r="L12" s="5">
        <f t="shared" si="9"/>
        <v>468563.81344532163</v>
      </c>
      <c r="M12" s="5">
        <f t="shared" si="0"/>
        <v>3767704.1113025234</v>
      </c>
      <c r="N12" s="33">
        <f t="shared" si="10"/>
        <v>39.881334384981962</v>
      </c>
      <c r="O12" s="4"/>
      <c r="Q12" s="27" t="s">
        <v>50</v>
      </c>
      <c r="R12" s="29">
        <f t="shared" si="1"/>
        <v>94472.869812533667</v>
      </c>
      <c r="S12" s="29">
        <f t="shared" si="2"/>
        <v>468563.81344532163</v>
      </c>
      <c r="T12" s="35">
        <f t="shared" si="3"/>
        <v>39.881334384981962</v>
      </c>
      <c r="U12" s="42">
        <v>0.94127750867207383</v>
      </c>
      <c r="V12" s="43">
        <f t="shared" si="15"/>
        <v>5.8722491327926174E-2</v>
      </c>
      <c r="W12" s="29">
        <f t="shared" si="11"/>
        <v>441048.57897369872</v>
      </c>
      <c r="X12" s="29">
        <f t="shared" si="4"/>
        <v>3240303.1122355736</v>
      </c>
      <c r="Y12" s="35">
        <f t="shared" si="12"/>
        <v>34.2987687223373</v>
      </c>
      <c r="Z12" s="36">
        <f t="shared" si="13"/>
        <v>5.5825656626446616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3073</v>
      </c>
      <c r="E13">
        <v>17</v>
      </c>
      <c r="F13" s="3">
        <f t="shared" si="5"/>
        <v>5.5320533680442568E-3</v>
      </c>
      <c r="G13" s="2">
        <v>0.5</v>
      </c>
      <c r="H13" s="3">
        <f t="shared" si="6"/>
        <v>2.728294013801958E-2</v>
      </c>
      <c r="I13" s="3">
        <f t="shared" si="7"/>
        <v>0.97271705986198043</v>
      </c>
      <c r="J13" s="5">
        <f t="shared" si="14"/>
        <v>92952.655565594992</v>
      </c>
      <c r="K13" s="5">
        <f t="shared" si="8"/>
        <v>2536.0217374660806</v>
      </c>
      <c r="L13" s="5">
        <f t="shared" si="9"/>
        <v>458423.22348430974</v>
      </c>
      <c r="M13" s="5">
        <f t="shared" si="0"/>
        <v>3299140.2978572017</v>
      </c>
      <c r="N13" s="33">
        <f t="shared" si="10"/>
        <v>35.492695477958222</v>
      </c>
      <c r="O13" s="4"/>
      <c r="Q13" s="27" t="s">
        <v>52</v>
      </c>
      <c r="R13" s="29">
        <f t="shared" si="1"/>
        <v>92952.655565594992</v>
      </c>
      <c r="S13" s="29">
        <f t="shared" si="2"/>
        <v>458423.22348430974</v>
      </c>
      <c r="T13" s="35">
        <f t="shared" si="3"/>
        <v>35.492695477958222</v>
      </c>
      <c r="U13" s="42">
        <v>0.95386474178345915</v>
      </c>
      <c r="V13" s="43">
        <f t="shared" si="15"/>
        <v>4.6135258216540853E-2</v>
      </c>
      <c r="W13" s="29">
        <f t="shared" si="11"/>
        <v>437273.74969640211</v>
      </c>
      <c r="X13" s="29">
        <f t="shared" si="4"/>
        <v>2799254.5332618747</v>
      </c>
      <c r="Y13" s="35">
        <f t="shared" si="12"/>
        <v>30.114841972282242</v>
      </c>
      <c r="Z13" s="36">
        <f t="shared" si="13"/>
        <v>5.3778535056759793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2912</v>
      </c>
      <c r="E14">
        <v>17</v>
      </c>
      <c r="F14" s="3">
        <f t="shared" si="5"/>
        <v>5.837912087912088E-3</v>
      </c>
      <c r="G14" s="2">
        <v>0.5</v>
      </c>
      <c r="H14" s="3">
        <f t="shared" si="6"/>
        <v>2.8769673379590459E-2</v>
      </c>
      <c r="I14" s="3">
        <f t="shared" si="7"/>
        <v>0.97123032662040953</v>
      </c>
      <c r="J14" s="5">
        <f t="shared" si="14"/>
        <v>90416.633828128906</v>
      </c>
      <c r="K14" s="5">
        <f t="shared" si="8"/>
        <v>2601.2570233172983</v>
      </c>
      <c r="L14" s="5">
        <f t="shared" si="9"/>
        <v>445580.0265823513</v>
      </c>
      <c r="M14" s="5">
        <f t="shared" si="0"/>
        <v>2840717.0743728918</v>
      </c>
      <c r="N14" s="33">
        <f t="shared" si="10"/>
        <v>31.418080436092673</v>
      </c>
      <c r="O14" s="4"/>
      <c r="Q14" s="27" t="s">
        <v>54</v>
      </c>
      <c r="R14" s="29">
        <f t="shared" si="1"/>
        <v>90416.633828128906</v>
      </c>
      <c r="S14" s="29">
        <f t="shared" si="2"/>
        <v>445580.0265823513</v>
      </c>
      <c r="T14" s="35">
        <f t="shared" si="3"/>
        <v>31.418080436092673</v>
      </c>
      <c r="U14" s="42">
        <v>0.94210046609890041</v>
      </c>
      <c r="V14" s="43">
        <f t="shared" si="15"/>
        <v>5.7899533901099587E-2</v>
      </c>
      <c r="W14" s="29">
        <f t="shared" si="11"/>
        <v>419781.15072759357</v>
      </c>
      <c r="X14" s="29">
        <f t="shared" si="4"/>
        <v>2361980.7835654728</v>
      </c>
      <c r="Y14" s="35">
        <f t="shared" si="12"/>
        <v>26.123299259905128</v>
      </c>
      <c r="Z14" s="36">
        <f t="shared" si="13"/>
        <v>5.294781176187545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2341</v>
      </c>
      <c r="E15">
        <v>14</v>
      </c>
      <c r="F15" s="3">
        <f t="shared" si="5"/>
        <v>5.9803502776591203E-3</v>
      </c>
      <c r="G15" s="2">
        <v>0.5</v>
      </c>
      <c r="H15" s="3">
        <f t="shared" si="6"/>
        <v>2.9461279461279459E-2</v>
      </c>
      <c r="I15" s="3">
        <f t="shared" si="7"/>
        <v>0.97053872053872059</v>
      </c>
      <c r="J15" s="5">
        <f t="shared" si="14"/>
        <v>87815.376804811604</v>
      </c>
      <c r="K15" s="5">
        <f t="shared" si="8"/>
        <v>2587.1533570441129</v>
      </c>
      <c r="L15" s="5">
        <f t="shared" si="9"/>
        <v>432609.00063144777</v>
      </c>
      <c r="M15" s="5">
        <f t="shared" si="0"/>
        <v>2395137.0477905404</v>
      </c>
      <c r="N15" s="33">
        <f t="shared" si="10"/>
        <v>27.27468849919352</v>
      </c>
      <c r="O15" s="4"/>
      <c r="Q15" s="27" t="s">
        <v>56</v>
      </c>
      <c r="R15" s="29">
        <f t="shared" si="1"/>
        <v>87815.376804811604</v>
      </c>
      <c r="S15" s="29">
        <f t="shared" si="2"/>
        <v>432609.00063144777</v>
      </c>
      <c r="T15" s="35">
        <f t="shared" si="3"/>
        <v>27.27468849919352</v>
      </c>
      <c r="U15" s="42">
        <v>0.91645683631107144</v>
      </c>
      <c r="V15" s="43">
        <f t="shared" si="15"/>
        <v>8.3543163688928557E-2</v>
      </c>
      <c r="W15" s="29">
        <f t="shared" si="11"/>
        <v>396467.4760783909</v>
      </c>
      <c r="X15" s="29">
        <f t="shared" si="4"/>
        <v>1942199.6328378792</v>
      </c>
      <c r="Y15" s="35">
        <f t="shared" si="12"/>
        <v>22.116851324965921</v>
      </c>
      <c r="Z15" s="36">
        <f t="shared" si="13"/>
        <v>5.1578371742275984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1902</v>
      </c>
      <c r="E16">
        <v>20</v>
      </c>
      <c r="F16" s="3">
        <f t="shared" si="5"/>
        <v>1.0515247108307046E-2</v>
      </c>
      <c r="G16" s="2">
        <v>0.5</v>
      </c>
      <c r="H16" s="3">
        <f t="shared" si="6"/>
        <v>5.1229508196721313E-2</v>
      </c>
      <c r="I16" s="3">
        <f t="shared" si="7"/>
        <v>0.94877049180327866</v>
      </c>
      <c r="J16" s="5">
        <f t="shared" si="14"/>
        <v>85228.223447767494</v>
      </c>
      <c r="K16" s="5">
        <f t="shared" si="8"/>
        <v>4366.1999717094004</v>
      </c>
      <c r="L16" s="5">
        <f t="shared" si="9"/>
        <v>415225.61730956397</v>
      </c>
      <c r="M16" s="5">
        <f t="shared" si="0"/>
        <v>1962528.0471590927</v>
      </c>
      <c r="N16" s="33">
        <f t="shared" si="10"/>
        <v>23.026738887286992</v>
      </c>
      <c r="O16" s="4"/>
      <c r="Q16" s="27" t="s">
        <v>58</v>
      </c>
      <c r="R16" s="29">
        <f t="shared" si="1"/>
        <v>85228.223447767494</v>
      </c>
      <c r="S16" s="29">
        <f t="shared" si="2"/>
        <v>415225.61730956397</v>
      </c>
      <c r="T16" s="35">
        <f t="shared" si="3"/>
        <v>23.026738887286992</v>
      </c>
      <c r="U16" s="42">
        <v>0.8859396016463057</v>
      </c>
      <c r="V16" s="43">
        <f t="shared" si="15"/>
        <v>0.1140603983536943</v>
      </c>
      <c r="W16" s="29">
        <f t="shared" si="11"/>
        <v>367864.81799257646</v>
      </c>
      <c r="X16" s="29">
        <f t="shared" si="4"/>
        <v>1545732.1567594884</v>
      </c>
      <c r="Y16" s="35">
        <f t="shared" si="12"/>
        <v>18.136388325714631</v>
      </c>
      <c r="Z16" s="36">
        <f t="shared" si="13"/>
        <v>4.8903505615723617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1498</v>
      </c>
      <c r="E17">
        <v>29</v>
      </c>
      <c r="F17" s="3">
        <f t="shared" si="5"/>
        <v>1.9359145527369826E-2</v>
      </c>
      <c r="G17" s="2">
        <v>0.5</v>
      </c>
      <c r="H17" s="3">
        <f t="shared" si="6"/>
        <v>9.2327284304361656E-2</v>
      </c>
      <c r="I17" s="3">
        <f t="shared" si="7"/>
        <v>0.90767271569563834</v>
      </c>
      <c r="J17" s="5">
        <f t="shared" si="14"/>
        <v>80862.023476058093</v>
      </c>
      <c r="K17" s="5">
        <f t="shared" si="8"/>
        <v>7465.7710308999822</v>
      </c>
      <c r="L17" s="5">
        <f t="shared" si="9"/>
        <v>385645.68980304053</v>
      </c>
      <c r="M17" s="5">
        <f t="shared" si="0"/>
        <v>1547302.4298495287</v>
      </c>
      <c r="N17" s="33">
        <f t="shared" si="10"/>
        <v>19.135094118781968</v>
      </c>
      <c r="O17" s="4"/>
      <c r="Q17" s="27" t="s">
        <v>60</v>
      </c>
      <c r="R17" s="29">
        <f t="shared" si="1"/>
        <v>80862.023476058093</v>
      </c>
      <c r="S17" s="29">
        <f t="shared" si="2"/>
        <v>385645.68980304053</v>
      </c>
      <c r="T17" s="35">
        <f t="shared" si="3"/>
        <v>19.135094118781968</v>
      </c>
      <c r="U17" s="42">
        <v>0.85631920960893304</v>
      </c>
      <c r="V17" s="43">
        <f t="shared" si="15"/>
        <v>0.14368079039106696</v>
      </c>
      <c r="W17" s="29">
        <f t="shared" si="11"/>
        <v>330235.81228123145</v>
      </c>
      <c r="X17" s="29">
        <f t="shared" si="4"/>
        <v>1177867.338766912</v>
      </c>
      <c r="Y17" s="35">
        <f t="shared" si="12"/>
        <v>14.566384665301618</v>
      </c>
      <c r="Z17" s="36">
        <f t="shared" si="13"/>
        <v>4.5687094534803503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1164</v>
      </c>
      <c r="E18">
        <v>25</v>
      </c>
      <c r="F18" s="3">
        <f t="shared" si="5"/>
        <v>2.147766323024055E-2</v>
      </c>
      <c r="G18" s="2">
        <v>0.5</v>
      </c>
      <c r="H18" s="3">
        <f t="shared" si="6"/>
        <v>0.10191602119853241</v>
      </c>
      <c r="I18" s="3">
        <f t="shared" si="7"/>
        <v>0.89808397880146762</v>
      </c>
      <c r="J18" s="5">
        <f t="shared" si="14"/>
        <v>73396.252445158112</v>
      </c>
      <c r="K18" s="5">
        <f t="shared" si="8"/>
        <v>7480.25402009357</v>
      </c>
      <c r="L18" s="5">
        <f t="shared" si="9"/>
        <v>348280.62717555667</v>
      </c>
      <c r="M18" s="5">
        <f t="shared" si="0"/>
        <v>1161656.7400464881</v>
      </c>
      <c r="N18" s="33">
        <f t="shared" si="10"/>
        <v>15.827194186984974</v>
      </c>
      <c r="O18" s="4"/>
      <c r="Q18" s="27" t="s">
        <v>62</v>
      </c>
      <c r="R18" s="29">
        <f t="shared" si="1"/>
        <v>73396.252445158112</v>
      </c>
      <c r="S18" s="29">
        <f t="shared" si="2"/>
        <v>348280.62717555667</v>
      </c>
      <c r="T18" s="35">
        <f t="shared" si="3"/>
        <v>15.827194186984974</v>
      </c>
      <c r="U18" s="42">
        <v>0.77613843304153718</v>
      </c>
      <c r="V18" s="43">
        <f t="shared" si="15"/>
        <v>0.22386156695846282</v>
      </c>
      <c r="W18" s="29">
        <f t="shared" si="11"/>
        <v>270313.98023476038</v>
      </c>
      <c r="X18" s="29">
        <f t="shared" si="4"/>
        <v>847631.5264856806</v>
      </c>
      <c r="Y18" s="35">
        <f t="shared" si="12"/>
        <v>11.548703077436185</v>
      </c>
      <c r="Z18" s="36">
        <f t="shared" si="13"/>
        <v>4.2784911095487885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720</v>
      </c>
      <c r="E19">
        <v>33</v>
      </c>
      <c r="F19" s="3">
        <f t="shared" si="5"/>
        <v>4.583333333333333E-2</v>
      </c>
      <c r="G19" s="2">
        <v>0.5</v>
      </c>
      <c r="H19" s="3">
        <f t="shared" si="6"/>
        <v>0.20560747663551401</v>
      </c>
      <c r="I19" s="3">
        <f t="shared" si="7"/>
        <v>0.79439252336448596</v>
      </c>
      <c r="J19" s="5">
        <f t="shared" si="14"/>
        <v>65915.99842506455</v>
      </c>
      <c r="K19" s="5">
        <f t="shared" si="8"/>
        <v>13552.822106088039</v>
      </c>
      <c r="L19" s="5">
        <f t="shared" si="9"/>
        <v>295697.93686010264</v>
      </c>
      <c r="M19" s="5">
        <f t="shared" si="0"/>
        <v>813376.11287093139</v>
      </c>
      <c r="N19" s="33">
        <f t="shared" si="10"/>
        <v>12.339585719779452</v>
      </c>
      <c r="O19" s="4"/>
      <c r="Q19" s="27" t="s">
        <v>64</v>
      </c>
      <c r="R19" s="29">
        <f t="shared" si="1"/>
        <v>65915.99842506455</v>
      </c>
      <c r="S19" s="29">
        <f t="shared" si="2"/>
        <v>295697.93686010264</v>
      </c>
      <c r="T19" s="35">
        <f t="shared" si="3"/>
        <v>12.339585719779452</v>
      </c>
      <c r="U19" s="42">
        <v>0.73716277889453141</v>
      </c>
      <c r="V19" s="43">
        <f t="shared" si="15"/>
        <v>0.26283722110546859</v>
      </c>
      <c r="W19" s="29">
        <f t="shared" si="11"/>
        <v>217977.51284917296</v>
      </c>
      <c r="X19" s="29">
        <f t="shared" si="4"/>
        <v>577317.54625092016</v>
      </c>
      <c r="Y19" s="35">
        <f t="shared" si="12"/>
        <v>8.7583827908976222</v>
      </c>
      <c r="Z19" s="36">
        <f t="shared" si="13"/>
        <v>3.5812029288818295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439</v>
      </c>
      <c r="E20">
        <v>23</v>
      </c>
      <c r="F20" s="3">
        <f t="shared" si="5"/>
        <v>5.2391799544419138E-2</v>
      </c>
      <c r="G20" s="2">
        <v>0.5</v>
      </c>
      <c r="H20" s="3">
        <f t="shared" si="6"/>
        <v>0.23162134944612289</v>
      </c>
      <c r="I20" s="3">
        <f t="shared" si="7"/>
        <v>0.76837865055387711</v>
      </c>
      <c r="J20" s="5">
        <f t="shared" si="14"/>
        <v>52363.176318976512</v>
      </c>
      <c r="K20" s="5">
        <f t="shared" si="8"/>
        <v>12128.429560286606</v>
      </c>
      <c r="L20" s="5">
        <f t="shared" si="9"/>
        <v>231494.80769416605</v>
      </c>
      <c r="M20" s="5">
        <f t="shared" si="0"/>
        <v>517678.1760108287</v>
      </c>
      <c r="N20" s="33">
        <f t="shared" si="10"/>
        <v>9.8863020237223687</v>
      </c>
      <c r="O20" s="4"/>
      <c r="Q20" s="27" t="s">
        <v>66</v>
      </c>
      <c r="R20" s="29">
        <f t="shared" si="1"/>
        <v>52363.176318976512</v>
      </c>
      <c r="S20" s="29">
        <f t="shared" si="2"/>
        <v>231494.80769416605</v>
      </c>
      <c r="T20" s="35">
        <f t="shared" si="3"/>
        <v>9.8863020237223687</v>
      </c>
      <c r="U20" s="42">
        <v>0.7271372759570951</v>
      </c>
      <c r="V20" s="43">
        <f t="shared" si="15"/>
        <v>0.2728627240429049</v>
      </c>
      <c r="W20" s="29">
        <f t="shared" si="11"/>
        <v>168328.50386494747</v>
      </c>
      <c r="X20" s="29">
        <f t="shared" si="4"/>
        <v>359340.03340174718</v>
      </c>
      <c r="Y20" s="35">
        <f t="shared" si="12"/>
        <v>6.8624567618431822</v>
      </c>
      <c r="Z20" s="36">
        <f t="shared" si="13"/>
        <v>3.0238452618791865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233</v>
      </c>
      <c r="E21">
        <v>24</v>
      </c>
      <c r="F21" s="3">
        <f t="shared" si="5"/>
        <v>0.10300429184549356</v>
      </c>
      <c r="G21" s="2">
        <v>0.5</v>
      </c>
      <c r="H21" s="3">
        <f t="shared" si="6"/>
        <v>0.4095563139931741</v>
      </c>
      <c r="I21" s="3">
        <f t="shared" si="7"/>
        <v>0.59044368600682584</v>
      </c>
      <c r="J21" s="5">
        <f t="shared" si="14"/>
        <v>40234.746758689907</v>
      </c>
      <c r="K21" s="5">
        <f t="shared" si="8"/>
        <v>16478.394576937848</v>
      </c>
      <c r="L21" s="5">
        <f t="shared" si="9"/>
        <v>159977.74735110489</v>
      </c>
      <c r="M21" s="5">
        <f>L21+M22</f>
        <v>286183.36831666267</v>
      </c>
      <c r="N21" s="33">
        <f t="shared" si="10"/>
        <v>7.1128412969283259</v>
      </c>
      <c r="O21" s="4"/>
      <c r="Q21" s="27" t="s">
        <v>68</v>
      </c>
      <c r="R21" s="29">
        <f t="shared" si="1"/>
        <v>40234.746758689907</v>
      </c>
      <c r="S21" s="29">
        <f t="shared" si="2"/>
        <v>159977.74735110489</v>
      </c>
      <c r="T21" s="35">
        <f t="shared" si="3"/>
        <v>7.1128412969283259</v>
      </c>
      <c r="U21" s="42">
        <v>0.68635947845240242</v>
      </c>
      <c r="V21" s="43">
        <f t="shared" si="15"/>
        <v>0.31364052154759758</v>
      </c>
      <c r="W21" s="29">
        <f t="shared" si="11"/>
        <v>109802.24323589455</v>
      </c>
      <c r="X21" s="29">
        <f>X22+W21</f>
        <v>191011.5295367997</v>
      </c>
      <c r="Y21" s="35">
        <f t="shared" si="12"/>
        <v>4.7474271599719957</v>
      </c>
      <c r="Z21" s="36">
        <f t="shared" si="13"/>
        <v>2.3654141369563302</v>
      </c>
    </row>
    <row r="22" spans="1:26" s="2" customFormat="1" x14ac:dyDescent="0.25">
      <c r="A22" s="12">
        <v>19</v>
      </c>
      <c r="B22" s="13" t="s">
        <v>69</v>
      </c>
      <c r="C22" s="12"/>
      <c r="D22">
        <v>170</v>
      </c>
      <c r="E22">
        <v>32</v>
      </c>
      <c r="F22" s="17">
        <f t="shared" si="5"/>
        <v>0.18823529411764706</v>
      </c>
      <c r="G22" s="12"/>
      <c r="H22" s="17">
        <v>1</v>
      </c>
      <c r="I22" s="17">
        <f t="shared" si="7"/>
        <v>0</v>
      </c>
      <c r="J22" s="21">
        <f t="shared" si="14"/>
        <v>23756.352181752056</v>
      </c>
      <c r="K22" s="21">
        <f t="shared" si="8"/>
        <v>23756.352181752056</v>
      </c>
      <c r="L22" s="21">
        <f>K22/F22</f>
        <v>126205.6209655578</v>
      </c>
      <c r="M22" s="21">
        <f>L22</f>
        <v>126205.6209655578</v>
      </c>
      <c r="N22" s="34">
        <f t="shared" si="10"/>
        <v>5.3125</v>
      </c>
      <c r="O22" s="4"/>
      <c r="Q22" s="30" t="s">
        <v>69</v>
      </c>
      <c r="R22" s="31">
        <f t="shared" si="1"/>
        <v>23756.352181752056</v>
      </c>
      <c r="S22" s="31">
        <f t="shared" si="2"/>
        <v>126205.6209655578</v>
      </c>
      <c r="T22" s="38">
        <f t="shared" si="3"/>
        <v>5.3125</v>
      </c>
      <c r="U22" s="44">
        <v>0.64346806172022719</v>
      </c>
      <c r="V22" s="45">
        <f t="shared" si="15"/>
        <v>0.35653193827977281</v>
      </c>
      <c r="W22" s="31">
        <f t="shared" si="11"/>
        <v>81209.286300905151</v>
      </c>
      <c r="X22" s="31">
        <f>W22</f>
        <v>81209.286300905151</v>
      </c>
      <c r="Y22" s="38">
        <f t="shared" si="12"/>
        <v>3.4184240778887074</v>
      </c>
      <c r="Z22" s="37">
        <f t="shared" si="13"/>
        <v>1.8940759221112926</v>
      </c>
    </row>
    <row r="23" spans="1:26" s="2" customFormat="1" ht="13.2" x14ac:dyDescent="0.25">
      <c r="B23" s="2" t="s">
        <v>70</v>
      </c>
      <c r="D23" s="25">
        <f>SUM(D4:D22)</f>
        <v>32913</v>
      </c>
      <c r="E23" s="25">
        <f>SUM(E4:E22)</f>
        <v>270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269</v>
      </c>
      <c r="E29">
        <v>2</v>
      </c>
      <c r="F29" s="3">
        <f>E29/D29</f>
        <v>7.4349442379182153E-3</v>
      </c>
      <c r="G29" s="2">
        <v>0.3</v>
      </c>
      <c r="H29" s="18">
        <f>C29*F29/(1+(1-G29)*C29*F29)</f>
        <v>7.3964497041420114E-3</v>
      </c>
      <c r="I29" s="18">
        <f>1-H29</f>
        <v>0.99260355029585801</v>
      </c>
      <c r="J29" s="19">
        <v>100000</v>
      </c>
      <c r="K29" s="20">
        <f>J29*H29</f>
        <v>739.64497041420111</v>
      </c>
      <c r="L29" s="20">
        <f>C29*(J30+G29*K29)</f>
        <v>99482.248520710054</v>
      </c>
      <c r="M29" s="5">
        <f t="shared" ref="M29:M45" si="16">L29+M30</f>
        <v>7870542.5052972352</v>
      </c>
      <c r="N29" s="32">
        <f>M29/J29</f>
        <v>78.705425052972359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99482.248520710054</v>
      </c>
      <c r="T29" s="35">
        <f t="shared" ref="T29:T47" si="19">N29</f>
        <v>78.705425052972359</v>
      </c>
      <c r="U29" s="42">
        <v>0.95864674002964168</v>
      </c>
      <c r="V29" s="43">
        <f>1-U29</f>
        <v>4.1353259970358325E-2</v>
      </c>
      <c r="W29" s="29">
        <f>S29*U29</f>
        <v>95368.333235197337</v>
      </c>
      <c r="X29" s="29">
        <f t="shared" ref="X29:X45" si="20">X30+W29</f>
        <v>6965132.6828489248</v>
      </c>
      <c r="Y29" s="40">
        <f>X29/R29</f>
        <v>69.651326828489246</v>
      </c>
      <c r="Z29" s="36">
        <f>T29-Y29</f>
        <v>9.0540982244831127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1543</v>
      </c>
      <c r="E30">
        <v>1</v>
      </c>
      <c r="F30" s="3">
        <f t="shared" ref="F30:F47" si="21">E30/D30</f>
        <v>6.4808813998703824E-4</v>
      </c>
      <c r="G30" s="2">
        <v>0.4</v>
      </c>
      <c r="H30" s="3">
        <f t="shared" ref="H30:H46" si="22">C30*F30/(1+(1-G30)*C30*F30)</f>
        <v>2.5883266468228294E-3</v>
      </c>
      <c r="I30" s="3">
        <f t="shared" ref="I30:I47" si="23">1-H30</f>
        <v>0.99741167335317715</v>
      </c>
      <c r="J30" s="5">
        <f>I29*J29</f>
        <v>99260.3550295858</v>
      </c>
      <c r="K30" s="5">
        <f t="shared" ref="K30:K47" si="24">J30*H30</f>
        <v>256.91822189617136</v>
      </c>
      <c r="L30" s="5">
        <f t="shared" ref="L30:L46" si="25">C30*(J31+G30*K30)</f>
        <v>396424.81638579234</v>
      </c>
      <c r="M30" s="5">
        <f t="shared" si="16"/>
        <v>7771060.2567765247</v>
      </c>
      <c r="N30" s="33">
        <f t="shared" ref="N30:N47" si="26">M30/J30</f>
        <v>78.289668160669606</v>
      </c>
      <c r="O30" s="4"/>
      <c r="Q30" s="27" t="s">
        <v>36</v>
      </c>
      <c r="R30" s="29">
        <f t="shared" si="17"/>
        <v>99260.3550295858</v>
      </c>
      <c r="S30" s="29">
        <f t="shared" si="18"/>
        <v>396424.81638579234</v>
      </c>
      <c r="T30" s="35">
        <f t="shared" si="19"/>
        <v>78.289668160669606</v>
      </c>
      <c r="U30" s="42">
        <v>0.95864674002964168</v>
      </c>
      <c r="V30" s="43">
        <f>1-U30</f>
        <v>4.1353259970358325E-2</v>
      </c>
      <c r="W30" s="29">
        <f t="shared" ref="W30:W47" si="27">S30*U30</f>
        <v>380031.35789508908</v>
      </c>
      <c r="X30" s="29">
        <f t="shared" si="20"/>
        <v>6869764.3496137271</v>
      </c>
      <c r="Y30" s="35">
        <f t="shared" ref="Y30:Y47" si="28">X30/R30</f>
        <v>69.209548440221752</v>
      </c>
      <c r="Z30" s="36">
        <f t="shared" ref="Z30:Z47" si="29">T30-Y30</f>
        <v>9.0801197204478541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1963</v>
      </c>
      <c r="E31">
        <v>2</v>
      </c>
      <c r="F31" s="3">
        <f t="shared" si="21"/>
        <v>1.0188487009679063E-3</v>
      </c>
      <c r="G31" s="2">
        <v>0.5</v>
      </c>
      <c r="H31" s="3">
        <f t="shared" si="22"/>
        <v>5.08130081300813E-3</v>
      </c>
      <c r="I31" s="3">
        <f t="shared" si="23"/>
        <v>0.99491869918699183</v>
      </c>
      <c r="J31" s="5">
        <f t="shared" ref="J31:J47" si="30">I30*J30</f>
        <v>99003.436807689621</v>
      </c>
      <c r="K31" s="5">
        <f t="shared" si="24"/>
        <v>503.06624394151231</v>
      </c>
      <c r="L31" s="5">
        <f t="shared" si="25"/>
        <v>493759.51842859434</v>
      </c>
      <c r="M31" s="5">
        <f t="shared" si="16"/>
        <v>7374635.4403907321</v>
      </c>
      <c r="N31" s="33">
        <f t="shared" si="26"/>
        <v>74.488681183014677</v>
      </c>
      <c r="O31" s="4"/>
      <c r="Q31" s="27" t="s">
        <v>38</v>
      </c>
      <c r="R31" s="29">
        <f t="shared" si="17"/>
        <v>99003.436807689621</v>
      </c>
      <c r="S31" s="29">
        <f t="shared" si="18"/>
        <v>493759.51842859434</v>
      </c>
      <c r="T31" s="35">
        <f t="shared" si="19"/>
        <v>74.488681183014677</v>
      </c>
      <c r="U31" s="42">
        <v>0.95864674002964168</v>
      </c>
      <c r="V31" s="43">
        <f>1-U31</f>
        <v>4.1353259970358325E-2</v>
      </c>
      <c r="W31" s="29">
        <f t="shared" si="27"/>
        <v>473340.95270017773</v>
      </c>
      <c r="X31" s="29">
        <f t="shared" si="20"/>
        <v>6489732.9917186378</v>
      </c>
      <c r="Y31" s="35">
        <f t="shared" si="28"/>
        <v>65.550582898699716</v>
      </c>
      <c r="Z31" s="36">
        <f t="shared" si="29"/>
        <v>8.938098284314961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1968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98500.370563748103</v>
      </c>
      <c r="K32" s="5">
        <f t="shared" si="24"/>
        <v>0</v>
      </c>
      <c r="L32" s="5">
        <f t="shared" si="25"/>
        <v>492501.85281874053</v>
      </c>
      <c r="M32" s="5">
        <f t="shared" si="16"/>
        <v>6880875.9219621383</v>
      </c>
      <c r="N32" s="33">
        <f t="shared" si="26"/>
        <v>69.856345540435598</v>
      </c>
      <c r="O32" s="4"/>
      <c r="Q32" s="27" t="s">
        <v>40</v>
      </c>
      <c r="R32" s="29">
        <f t="shared" si="17"/>
        <v>98500.370563748103</v>
      </c>
      <c r="S32" s="29">
        <f t="shared" si="18"/>
        <v>492501.85281874053</v>
      </c>
      <c r="T32" s="35">
        <f t="shared" si="19"/>
        <v>69.856345540435598</v>
      </c>
      <c r="U32" s="42">
        <v>0.95864674002964168</v>
      </c>
      <c r="V32" s="43">
        <f>1-U32</f>
        <v>4.1353259970358325E-2</v>
      </c>
      <c r="W32" s="29">
        <f t="shared" si="27"/>
        <v>472135.29566324397</v>
      </c>
      <c r="X32" s="29">
        <f t="shared" si="20"/>
        <v>6016392.0390184596</v>
      </c>
      <c r="Y32" s="35">
        <f t="shared" si="28"/>
        <v>61.079892436797813</v>
      </c>
      <c r="Z32" s="36">
        <f t="shared" si="29"/>
        <v>8.7764531036377846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1992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98500.370563748103</v>
      </c>
      <c r="K33" s="5">
        <f t="shared" si="24"/>
        <v>0</v>
      </c>
      <c r="L33" s="5">
        <f t="shared" si="25"/>
        <v>492501.85281874053</v>
      </c>
      <c r="M33" s="5">
        <f t="shared" si="16"/>
        <v>6388374.0691433977</v>
      </c>
      <c r="N33" s="33">
        <f t="shared" si="26"/>
        <v>64.856345540435598</v>
      </c>
      <c r="O33" s="4"/>
      <c r="Q33" s="27" t="s">
        <v>42</v>
      </c>
      <c r="R33" s="29">
        <f t="shared" si="17"/>
        <v>98500.370563748103</v>
      </c>
      <c r="S33" s="29">
        <f t="shared" si="18"/>
        <v>492501.85281874053</v>
      </c>
      <c r="T33" s="35">
        <f t="shared" si="19"/>
        <v>64.856345540435598</v>
      </c>
      <c r="U33" s="42">
        <v>0.95864674002964168</v>
      </c>
      <c r="V33" s="43">
        <f>1-U33</f>
        <v>4.1353259970358325E-2</v>
      </c>
      <c r="W33" s="29">
        <f t="shared" si="27"/>
        <v>472135.29566324397</v>
      </c>
      <c r="X33" s="29">
        <f t="shared" si="20"/>
        <v>5544256.7433552155</v>
      </c>
      <c r="Y33" s="35">
        <f t="shared" si="28"/>
        <v>56.286658736649599</v>
      </c>
      <c r="Z33" s="36">
        <f t="shared" si="29"/>
        <v>8.5696868037859986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2393</v>
      </c>
      <c r="E34">
        <v>1</v>
      </c>
      <c r="F34" s="3">
        <f t="shared" si="21"/>
        <v>4.1788549937317178E-4</v>
      </c>
      <c r="G34" s="2">
        <v>0.5</v>
      </c>
      <c r="H34" s="3">
        <f t="shared" si="22"/>
        <v>2.0872469213107912E-3</v>
      </c>
      <c r="I34" s="3">
        <f t="shared" si="23"/>
        <v>0.99791275307868921</v>
      </c>
      <c r="J34" s="5">
        <f t="shared" si="30"/>
        <v>98500.370563748103</v>
      </c>
      <c r="K34" s="5">
        <f t="shared" si="24"/>
        <v>205.59459520715532</v>
      </c>
      <c r="L34" s="5">
        <f t="shared" si="25"/>
        <v>491987.8663307227</v>
      </c>
      <c r="M34" s="5">
        <f t="shared" si="16"/>
        <v>5895872.2163246572</v>
      </c>
      <c r="N34" s="33">
        <f t="shared" si="26"/>
        <v>59.856345540435591</v>
      </c>
      <c r="O34" s="4"/>
      <c r="Q34" s="27" t="s">
        <v>44</v>
      </c>
      <c r="R34" s="29">
        <f t="shared" si="17"/>
        <v>98500.370563748103</v>
      </c>
      <c r="S34" s="29">
        <f t="shared" si="18"/>
        <v>491987.8663307227</v>
      </c>
      <c r="T34" s="35">
        <f t="shared" si="19"/>
        <v>59.856345540435591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476824.90718163521</v>
      </c>
      <c r="X34" s="29">
        <f t="shared" si="20"/>
        <v>5072121.4476919714</v>
      </c>
      <c r="Y34" s="35">
        <f t="shared" si="28"/>
        <v>51.493425036501392</v>
      </c>
      <c r="Z34" s="36">
        <f t="shared" si="29"/>
        <v>8.3629205039341983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2408</v>
      </c>
      <c r="E35">
        <v>1</v>
      </c>
      <c r="F35" s="3">
        <f t="shared" si="21"/>
        <v>4.1528239202657808E-4</v>
      </c>
      <c r="G35" s="2">
        <v>0.5</v>
      </c>
      <c r="H35" s="3">
        <f t="shared" si="22"/>
        <v>2.0742584526031943E-3</v>
      </c>
      <c r="I35" s="3">
        <f t="shared" si="23"/>
        <v>0.99792574154739677</v>
      </c>
      <c r="J35" s="5">
        <f t="shared" si="30"/>
        <v>98294.775968540955</v>
      </c>
      <c r="K35" s="5">
        <f t="shared" si="24"/>
        <v>203.88876989948341</v>
      </c>
      <c r="L35" s="5">
        <f t="shared" si="25"/>
        <v>490964.15791795612</v>
      </c>
      <c r="M35" s="5">
        <f t="shared" si="16"/>
        <v>5403884.3499939349</v>
      </c>
      <c r="N35" s="33">
        <f t="shared" si="26"/>
        <v>54.976312797370198</v>
      </c>
      <c r="O35" s="4"/>
      <c r="Q35" s="27" t="s">
        <v>46</v>
      </c>
      <c r="R35" s="29">
        <f t="shared" si="17"/>
        <v>98294.775968540955</v>
      </c>
      <c r="S35" s="29">
        <f t="shared" si="18"/>
        <v>490964.15791795612</v>
      </c>
      <c r="T35" s="35">
        <f t="shared" si="19"/>
        <v>54.976312797370198</v>
      </c>
      <c r="U35" s="42">
        <v>0.96192878092594225</v>
      </c>
      <c r="V35" s="43">
        <f t="shared" si="31"/>
        <v>3.8071219074057749E-2</v>
      </c>
      <c r="W35" s="29">
        <f t="shared" si="27"/>
        <v>472272.55390435131</v>
      </c>
      <c r="X35" s="29">
        <f t="shared" si="20"/>
        <v>4595296.5405103359</v>
      </c>
      <c r="Y35" s="35">
        <f t="shared" si="28"/>
        <v>46.750160374555932</v>
      </c>
      <c r="Z35" s="36">
        <f t="shared" si="29"/>
        <v>8.2261524228142662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2516</v>
      </c>
      <c r="E36">
        <v>4</v>
      </c>
      <c r="F36" s="3">
        <f t="shared" si="21"/>
        <v>1.589825119236884E-3</v>
      </c>
      <c r="G36" s="2">
        <v>0.5</v>
      </c>
      <c r="H36" s="3">
        <f t="shared" si="22"/>
        <v>7.9176563737133818E-3</v>
      </c>
      <c r="I36" s="3">
        <f t="shared" si="23"/>
        <v>0.99208234362628667</v>
      </c>
      <c r="J36" s="5">
        <f t="shared" si="30"/>
        <v>98090.887198641474</v>
      </c>
      <c r="K36" s="5">
        <f t="shared" si="24"/>
        <v>776.64993823152406</v>
      </c>
      <c r="L36" s="5">
        <f t="shared" si="25"/>
        <v>488512.81114762858</v>
      </c>
      <c r="M36" s="5">
        <f t="shared" si="16"/>
        <v>4912920.192075979</v>
      </c>
      <c r="N36" s="33">
        <f t="shared" si="26"/>
        <v>50.08538848391639</v>
      </c>
      <c r="O36" s="4"/>
      <c r="Q36" s="27" t="s">
        <v>48</v>
      </c>
      <c r="R36" s="29">
        <f t="shared" si="17"/>
        <v>98090.887198641474</v>
      </c>
      <c r="S36" s="29">
        <f t="shared" si="18"/>
        <v>488512.81114762858</v>
      </c>
      <c r="T36" s="35">
        <f t="shared" si="19"/>
        <v>50.08538848391639</v>
      </c>
      <c r="U36" s="42">
        <v>0.95558309086652893</v>
      </c>
      <c r="V36" s="43">
        <f t="shared" si="31"/>
        <v>4.4416909133471072E-2</v>
      </c>
      <c r="W36" s="29">
        <f t="shared" si="27"/>
        <v>466814.58200434787</v>
      </c>
      <c r="X36" s="29">
        <f t="shared" si="20"/>
        <v>4123023.9866059846</v>
      </c>
      <c r="Y36" s="35">
        <f t="shared" si="28"/>
        <v>42.032691357521813</v>
      </c>
      <c r="Z36" s="36">
        <f t="shared" si="29"/>
        <v>8.0526971263945768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2682</v>
      </c>
      <c r="E37">
        <v>3</v>
      </c>
      <c r="F37" s="3">
        <f t="shared" si="21"/>
        <v>1.1185682326621924E-3</v>
      </c>
      <c r="G37" s="2">
        <v>0.5</v>
      </c>
      <c r="H37" s="3">
        <f t="shared" si="22"/>
        <v>5.5772448410485211E-3</v>
      </c>
      <c r="I37" s="3">
        <f t="shared" si="23"/>
        <v>0.99442275515895151</v>
      </c>
      <c r="J37" s="5">
        <f t="shared" si="30"/>
        <v>97314.237260409951</v>
      </c>
      <c r="K37" s="5">
        <f t="shared" si="24"/>
        <v>542.74532772119312</v>
      </c>
      <c r="L37" s="5">
        <f t="shared" si="25"/>
        <v>485214.32298274682</v>
      </c>
      <c r="M37" s="5">
        <f t="shared" si="16"/>
        <v>4424407.3809283506</v>
      </c>
      <c r="N37" s="33">
        <f t="shared" si="26"/>
        <v>45.465160139813563</v>
      </c>
      <c r="O37" s="4"/>
      <c r="Q37" s="27" t="s">
        <v>50</v>
      </c>
      <c r="R37" s="29">
        <f t="shared" si="17"/>
        <v>97314.237260409951</v>
      </c>
      <c r="S37" s="29">
        <f t="shared" si="18"/>
        <v>485214.32298274682</v>
      </c>
      <c r="T37" s="35">
        <f t="shared" si="19"/>
        <v>45.465160139813563</v>
      </c>
      <c r="U37" s="42">
        <v>0.95343645724036619</v>
      </c>
      <c r="V37" s="43">
        <f t="shared" si="31"/>
        <v>4.6563542759633814E-2</v>
      </c>
      <c r="W37" s="29">
        <f t="shared" si="27"/>
        <v>462621.02510695293</v>
      </c>
      <c r="X37" s="29">
        <f t="shared" si="20"/>
        <v>3656209.4046016368</v>
      </c>
      <c r="Y37" s="35">
        <f t="shared" si="28"/>
        <v>37.571166434955771</v>
      </c>
      <c r="Z37" s="36">
        <f t="shared" si="29"/>
        <v>7.8939937048577917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2991</v>
      </c>
      <c r="E38">
        <v>8</v>
      </c>
      <c r="F38" s="3">
        <f t="shared" si="21"/>
        <v>2.6746907388833165E-3</v>
      </c>
      <c r="G38" s="2">
        <v>0.5</v>
      </c>
      <c r="H38" s="3">
        <f t="shared" si="22"/>
        <v>1.3284623048820988E-2</v>
      </c>
      <c r="I38" s="3">
        <f t="shared" si="23"/>
        <v>0.98671537695117906</v>
      </c>
      <c r="J38" s="5">
        <f t="shared" si="30"/>
        <v>96771.491932688761</v>
      </c>
      <c r="K38" s="5">
        <f t="shared" si="24"/>
        <v>1285.5727921977914</v>
      </c>
      <c r="L38" s="5">
        <f t="shared" si="25"/>
        <v>480643.52768294932</v>
      </c>
      <c r="M38" s="5">
        <f t="shared" si="16"/>
        <v>3939193.057945604</v>
      </c>
      <c r="N38" s="33">
        <f t="shared" si="26"/>
        <v>40.706131312779426</v>
      </c>
      <c r="O38" s="4"/>
      <c r="Q38" s="27" t="s">
        <v>52</v>
      </c>
      <c r="R38" s="29">
        <f t="shared" si="17"/>
        <v>96771.491932688761</v>
      </c>
      <c r="S38" s="29">
        <f t="shared" si="18"/>
        <v>480643.52768294932</v>
      </c>
      <c r="T38" s="35">
        <f t="shared" si="19"/>
        <v>40.706131312779426</v>
      </c>
      <c r="U38" s="42">
        <v>0.93748024841036759</v>
      </c>
      <c r="V38" s="43">
        <f t="shared" si="31"/>
        <v>6.2519751589632411E-2</v>
      </c>
      <c r="W38" s="29">
        <f t="shared" si="27"/>
        <v>450593.81372904673</v>
      </c>
      <c r="X38" s="29">
        <f t="shared" si="20"/>
        <v>3193588.3794946838</v>
      </c>
      <c r="Y38" s="35">
        <f t="shared" si="28"/>
        <v>33.001334542987564</v>
      </c>
      <c r="Z38" s="36">
        <f t="shared" si="29"/>
        <v>7.7047967697918622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2817</v>
      </c>
      <c r="E39">
        <v>7</v>
      </c>
      <c r="F39" s="3">
        <f t="shared" si="21"/>
        <v>2.4849130280440185E-3</v>
      </c>
      <c r="G39" s="2">
        <v>0.5</v>
      </c>
      <c r="H39" s="3">
        <f t="shared" si="22"/>
        <v>1.2347856764861527E-2</v>
      </c>
      <c r="I39" s="3">
        <f t="shared" si="23"/>
        <v>0.9876521432351385</v>
      </c>
      <c r="J39" s="5">
        <f t="shared" si="30"/>
        <v>95485.91914049098</v>
      </c>
      <c r="K39" s="5">
        <f t="shared" si="24"/>
        <v>1179.0464526079325</v>
      </c>
      <c r="L39" s="5">
        <f t="shared" si="25"/>
        <v>474481.97957093507</v>
      </c>
      <c r="M39" s="5">
        <f t="shared" si="16"/>
        <v>3458549.5302626546</v>
      </c>
      <c r="N39" s="33">
        <f t="shared" si="26"/>
        <v>36.220518809417321</v>
      </c>
      <c r="O39" s="4"/>
      <c r="Q39" s="27" t="s">
        <v>54</v>
      </c>
      <c r="R39" s="29">
        <f t="shared" si="17"/>
        <v>95485.91914049098</v>
      </c>
      <c r="S39" s="29">
        <f t="shared" si="18"/>
        <v>474481.97957093507</v>
      </c>
      <c r="T39" s="35">
        <f t="shared" si="19"/>
        <v>36.220518809417321</v>
      </c>
      <c r="U39" s="42">
        <v>0.91788799906018037</v>
      </c>
      <c r="V39" s="43">
        <f t="shared" si="31"/>
        <v>8.2112000939819629E-2</v>
      </c>
      <c r="W39" s="29">
        <f t="shared" si="27"/>
        <v>435521.31481847895</v>
      </c>
      <c r="X39" s="29">
        <f t="shared" si="20"/>
        <v>2742994.565765637</v>
      </c>
      <c r="Y39" s="35">
        <f t="shared" si="28"/>
        <v>28.726691751584816</v>
      </c>
      <c r="Z39" s="36">
        <f t="shared" si="29"/>
        <v>7.4938270578325046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2389</v>
      </c>
      <c r="E40">
        <v>10</v>
      </c>
      <c r="F40" s="3">
        <f t="shared" si="21"/>
        <v>4.1858518208455417E-3</v>
      </c>
      <c r="G40" s="2">
        <v>0.5</v>
      </c>
      <c r="H40" s="3">
        <f t="shared" si="22"/>
        <v>2.0712510356255178E-2</v>
      </c>
      <c r="I40" s="3">
        <f t="shared" si="23"/>
        <v>0.97928748964374479</v>
      </c>
      <c r="J40" s="5">
        <f t="shared" si="30"/>
        <v>94306.872687883049</v>
      </c>
      <c r="K40" s="5">
        <f t="shared" si="24"/>
        <v>1953.3320772138163</v>
      </c>
      <c r="L40" s="5">
        <f t="shared" si="25"/>
        <v>466651.03324638068</v>
      </c>
      <c r="M40" s="5">
        <f t="shared" si="16"/>
        <v>2984067.5506917196</v>
      </c>
      <c r="N40" s="33">
        <f t="shared" si="26"/>
        <v>31.642100576993531</v>
      </c>
      <c r="O40" s="4"/>
      <c r="Q40" s="27" t="s">
        <v>56</v>
      </c>
      <c r="R40" s="29">
        <f t="shared" si="17"/>
        <v>94306.872687883049</v>
      </c>
      <c r="S40" s="29">
        <f t="shared" si="18"/>
        <v>466651.03324638068</v>
      </c>
      <c r="T40" s="35">
        <f t="shared" si="19"/>
        <v>31.642100576993531</v>
      </c>
      <c r="U40" s="42">
        <v>0.89571782863194893</v>
      </c>
      <c r="V40" s="43">
        <f t="shared" si="31"/>
        <v>0.10428217136805107</v>
      </c>
      <c r="W40" s="29">
        <f t="shared" si="27"/>
        <v>417987.65022830351</v>
      </c>
      <c r="X40" s="29">
        <f t="shared" si="20"/>
        <v>2307473.2509471579</v>
      </c>
      <c r="Y40" s="35">
        <f t="shared" si="28"/>
        <v>24.467710413682628</v>
      </c>
      <c r="Z40" s="36">
        <f t="shared" si="29"/>
        <v>7.1743901633109033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1938</v>
      </c>
      <c r="E41">
        <v>13</v>
      </c>
      <c r="F41" s="3">
        <f t="shared" si="21"/>
        <v>6.7079463364293082E-3</v>
      </c>
      <c r="G41" s="2">
        <v>0.5</v>
      </c>
      <c r="H41" s="3">
        <f t="shared" si="22"/>
        <v>3.2986551636640445E-2</v>
      </c>
      <c r="I41" s="3">
        <f t="shared" si="23"/>
        <v>0.96701344836335956</v>
      </c>
      <c r="J41" s="5">
        <f t="shared" si="30"/>
        <v>92353.540610669224</v>
      </c>
      <c r="K41" s="5">
        <f t="shared" si="24"/>
        <v>3046.4248361804107</v>
      </c>
      <c r="L41" s="5">
        <f t="shared" si="25"/>
        <v>454151.64096289512</v>
      </c>
      <c r="M41" s="5">
        <f t="shared" si="16"/>
        <v>2517416.5174453389</v>
      </c>
      <c r="N41" s="33">
        <f t="shared" si="26"/>
        <v>27.258473262632144</v>
      </c>
      <c r="O41" s="4"/>
      <c r="Q41" s="27" t="s">
        <v>58</v>
      </c>
      <c r="R41" s="29">
        <f t="shared" si="17"/>
        <v>92353.540610669224</v>
      </c>
      <c r="S41" s="29">
        <f t="shared" si="18"/>
        <v>454151.64096289512</v>
      </c>
      <c r="T41" s="35">
        <f t="shared" si="19"/>
        <v>27.258473262632144</v>
      </c>
      <c r="U41" s="42">
        <v>0.86473435856680392</v>
      </c>
      <c r="V41" s="43">
        <f t="shared" si="31"/>
        <v>0.13526564143319608</v>
      </c>
      <c r="W41" s="29">
        <f t="shared" si="27"/>
        <v>392720.52794011054</v>
      </c>
      <c r="X41" s="29">
        <f t="shared" si="20"/>
        <v>1889485.6007188542</v>
      </c>
      <c r="Y41" s="35">
        <f t="shared" si="28"/>
        <v>20.459265429619812</v>
      </c>
      <c r="Z41" s="36">
        <f t="shared" si="29"/>
        <v>6.799207833012332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1588</v>
      </c>
      <c r="E42">
        <v>11</v>
      </c>
      <c r="F42" s="3">
        <f t="shared" si="21"/>
        <v>6.9269521410579345E-3</v>
      </c>
      <c r="G42" s="2">
        <v>0.5</v>
      </c>
      <c r="H42" s="3">
        <f t="shared" si="22"/>
        <v>3.4045187248529875E-2</v>
      </c>
      <c r="I42" s="3">
        <f t="shared" si="23"/>
        <v>0.9659548127514701</v>
      </c>
      <c r="J42" s="5">
        <f t="shared" si="30"/>
        <v>89307.115774488819</v>
      </c>
      <c r="K42" s="5">
        <f t="shared" si="24"/>
        <v>3040.4774791686082</v>
      </c>
      <c r="L42" s="5">
        <f t="shared" si="25"/>
        <v>438934.38517452264</v>
      </c>
      <c r="M42" s="5">
        <f t="shared" si="16"/>
        <v>2063264.8764824439</v>
      </c>
      <c r="N42" s="33">
        <f t="shared" si="26"/>
        <v>23.103028897410987</v>
      </c>
      <c r="O42" s="4"/>
      <c r="Q42" s="27" t="s">
        <v>60</v>
      </c>
      <c r="R42" s="29">
        <f t="shared" si="17"/>
        <v>89307.115774488819</v>
      </c>
      <c r="S42" s="29">
        <f t="shared" si="18"/>
        <v>438934.38517452264</v>
      </c>
      <c r="T42" s="35">
        <f t="shared" si="19"/>
        <v>23.103028897410987</v>
      </c>
      <c r="U42" s="42">
        <v>0.81758889711164551</v>
      </c>
      <c r="V42" s="43">
        <f t="shared" si="31"/>
        <v>0.18241110288835449</v>
      </c>
      <c r="W42" s="29">
        <f t="shared" si="27"/>
        <v>358867.8798792162</v>
      </c>
      <c r="X42" s="29">
        <f t="shared" si="20"/>
        <v>1496765.0727787437</v>
      </c>
      <c r="Y42" s="35">
        <f t="shared" si="28"/>
        <v>16.759751558411708</v>
      </c>
      <c r="Z42" s="36">
        <f t="shared" si="29"/>
        <v>6.3432773389992789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1260</v>
      </c>
      <c r="E43">
        <v>19</v>
      </c>
      <c r="F43" s="3">
        <f t="shared" si="21"/>
        <v>1.507936507936508E-2</v>
      </c>
      <c r="G43" s="2">
        <v>0.5</v>
      </c>
      <c r="H43" s="3">
        <f t="shared" si="22"/>
        <v>7.2657743785850853E-2</v>
      </c>
      <c r="I43" s="3">
        <f t="shared" si="23"/>
        <v>0.92734225621414912</v>
      </c>
      <c r="J43" s="5">
        <f t="shared" si="30"/>
        <v>86266.638295320212</v>
      </c>
      <c r="K43" s="5">
        <f t="shared" si="24"/>
        <v>6267.9393025280451</v>
      </c>
      <c r="L43" s="5">
        <f t="shared" si="25"/>
        <v>415663.34322028095</v>
      </c>
      <c r="M43" s="5">
        <f t="shared" si="16"/>
        <v>1624330.4913079212</v>
      </c>
      <c r="N43" s="33">
        <f t="shared" si="26"/>
        <v>18.829184994404006</v>
      </c>
      <c r="O43" s="4"/>
      <c r="Q43" s="27" t="s">
        <v>62</v>
      </c>
      <c r="R43" s="29">
        <f t="shared" si="17"/>
        <v>86266.638295320212</v>
      </c>
      <c r="S43" s="29">
        <f t="shared" si="18"/>
        <v>415663.34322028095</v>
      </c>
      <c r="T43" s="35">
        <f t="shared" si="19"/>
        <v>18.829184994404006</v>
      </c>
      <c r="U43" s="42">
        <v>0.77888026534586052</v>
      </c>
      <c r="V43" s="43">
        <f t="shared" si="31"/>
        <v>0.22111973465413948</v>
      </c>
      <c r="W43" s="29">
        <f t="shared" si="27"/>
        <v>323751.97506195994</v>
      </c>
      <c r="X43" s="29">
        <f t="shared" si="20"/>
        <v>1137897.1928995275</v>
      </c>
      <c r="Y43" s="35">
        <f t="shared" si="28"/>
        <v>13.190466388688014</v>
      </c>
      <c r="Z43" s="36">
        <f t="shared" si="29"/>
        <v>5.6387186057159919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854</v>
      </c>
      <c r="E44">
        <v>21</v>
      </c>
      <c r="F44" s="3">
        <f t="shared" si="21"/>
        <v>2.4590163934426229E-2</v>
      </c>
      <c r="G44" s="2">
        <v>0.5</v>
      </c>
      <c r="H44" s="3">
        <f t="shared" si="22"/>
        <v>0.11583011583011583</v>
      </c>
      <c r="I44" s="3">
        <f t="shared" si="23"/>
        <v>0.88416988416988418</v>
      </c>
      <c r="J44" s="5">
        <f t="shared" si="30"/>
        <v>79998.698992792168</v>
      </c>
      <c r="K44" s="5">
        <f t="shared" si="24"/>
        <v>9266.2585705936872</v>
      </c>
      <c r="L44" s="5">
        <f t="shared" si="25"/>
        <v>376827.84853747668</v>
      </c>
      <c r="M44" s="5">
        <f t="shared" si="16"/>
        <v>1208667.1480876403</v>
      </c>
      <c r="N44" s="33">
        <f t="shared" si="26"/>
        <v>15.108585055821226</v>
      </c>
      <c r="O44" s="4"/>
      <c r="Q44" s="27" t="s">
        <v>64</v>
      </c>
      <c r="R44" s="29">
        <f t="shared" si="17"/>
        <v>79998.698992792168</v>
      </c>
      <c r="S44" s="29">
        <f t="shared" si="18"/>
        <v>376827.84853747668</v>
      </c>
      <c r="T44" s="35">
        <f t="shared" si="19"/>
        <v>15.108585055821226</v>
      </c>
      <c r="U44" s="42">
        <v>0.71980976748499381</v>
      </c>
      <c r="V44" s="43">
        <f t="shared" si="31"/>
        <v>0.28019023251500619</v>
      </c>
      <c r="W44" s="29">
        <f t="shared" si="27"/>
        <v>271244.36603763152</v>
      </c>
      <c r="X44" s="29">
        <f t="shared" si="20"/>
        <v>814145.21783756756</v>
      </c>
      <c r="Y44" s="35">
        <f t="shared" si="28"/>
        <v>10.176980727035593</v>
      </c>
      <c r="Z44" s="36">
        <f t="shared" si="29"/>
        <v>4.9316043287856335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588</v>
      </c>
      <c r="E45">
        <v>22</v>
      </c>
      <c r="F45" s="3">
        <f t="shared" si="21"/>
        <v>3.7414965986394558E-2</v>
      </c>
      <c r="G45" s="2">
        <v>0.5</v>
      </c>
      <c r="H45" s="3">
        <f t="shared" si="22"/>
        <v>0.17107309486780714</v>
      </c>
      <c r="I45" s="3">
        <f t="shared" si="23"/>
        <v>0.8289269051321928</v>
      </c>
      <c r="J45" s="5">
        <f t="shared" si="30"/>
        <v>70732.440422198488</v>
      </c>
      <c r="K45" s="5">
        <f t="shared" si="24"/>
        <v>12100.417490578278</v>
      </c>
      <c r="L45" s="5">
        <f t="shared" si="25"/>
        <v>323411.15838454675</v>
      </c>
      <c r="M45" s="5">
        <f t="shared" si="16"/>
        <v>831839.29955016356</v>
      </c>
      <c r="N45" s="33">
        <f t="shared" si="26"/>
        <v>11.760364757457191</v>
      </c>
      <c r="O45" s="4"/>
      <c r="Q45" s="27" t="s">
        <v>66</v>
      </c>
      <c r="R45" s="29">
        <f t="shared" si="17"/>
        <v>70732.440422198488</v>
      </c>
      <c r="S45" s="29">
        <f t="shared" si="18"/>
        <v>323411.15838454675</v>
      </c>
      <c r="T45" s="35">
        <f t="shared" si="19"/>
        <v>11.760364757457191</v>
      </c>
      <c r="U45" s="42">
        <v>0.68480776711742686</v>
      </c>
      <c r="V45" s="43">
        <f t="shared" si="31"/>
        <v>0.31519223288257314</v>
      </c>
      <c r="W45" s="29">
        <f t="shared" si="27"/>
        <v>221474.47323418193</v>
      </c>
      <c r="X45" s="29">
        <f t="shared" si="20"/>
        <v>542900.85179993603</v>
      </c>
      <c r="Y45" s="35">
        <f t="shared" si="28"/>
        <v>7.6754152487795881</v>
      </c>
      <c r="Z45" s="36">
        <f t="shared" si="29"/>
        <v>4.0849495086776031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317</v>
      </c>
      <c r="E46">
        <v>25</v>
      </c>
      <c r="F46" s="3">
        <f t="shared" si="21"/>
        <v>7.8864353312302835E-2</v>
      </c>
      <c r="G46" s="2">
        <v>0.5</v>
      </c>
      <c r="H46" s="3">
        <f t="shared" si="22"/>
        <v>0.32938076416337281</v>
      </c>
      <c r="I46" s="3">
        <f t="shared" si="23"/>
        <v>0.67061923583662719</v>
      </c>
      <c r="J46" s="5">
        <f t="shared" si="30"/>
        <v>58632.022931620202</v>
      </c>
      <c r="K46" s="5">
        <f t="shared" si="24"/>
        <v>19312.26051766146</v>
      </c>
      <c r="L46" s="5">
        <f t="shared" si="25"/>
        <v>244879.46336394735</v>
      </c>
      <c r="M46" s="5">
        <f>L46+M47</f>
        <v>508428.14116561675</v>
      </c>
      <c r="N46" s="33">
        <f t="shared" si="26"/>
        <v>8.6715094541181497</v>
      </c>
      <c r="O46" s="4"/>
      <c r="Q46" s="27" t="s">
        <v>68</v>
      </c>
      <c r="R46" s="29">
        <f t="shared" si="17"/>
        <v>58632.022931620202</v>
      </c>
      <c r="S46" s="29">
        <f t="shared" si="18"/>
        <v>244879.46336394735</v>
      </c>
      <c r="T46" s="35">
        <f t="shared" si="19"/>
        <v>8.6715094541181497</v>
      </c>
      <c r="U46" s="42">
        <v>0.65629805890441617</v>
      </c>
      <c r="V46" s="43">
        <f t="shared" si="31"/>
        <v>0.34370194109558383</v>
      </c>
      <c r="W46" s="29">
        <f t="shared" si="27"/>
        <v>160713.91647131374</v>
      </c>
      <c r="X46" s="29">
        <f>X47+W46</f>
        <v>321426.3785657541</v>
      </c>
      <c r="Y46" s="35">
        <f t="shared" si="28"/>
        <v>5.4820960030769994</v>
      </c>
      <c r="Z46" s="36">
        <f t="shared" si="29"/>
        <v>3.1894134510411503</v>
      </c>
    </row>
    <row r="47" spans="1:26" s="2" customFormat="1" x14ac:dyDescent="0.25">
      <c r="A47" s="12">
        <v>19</v>
      </c>
      <c r="B47" s="13" t="s">
        <v>69</v>
      </c>
      <c r="C47" s="12"/>
      <c r="D47">
        <v>248</v>
      </c>
      <c r="E47">
        <v>37</v>
      </c>
      <c r="F47" s="17">
        <f t="shared" si="21"/>
        <v>0.14919354838709678</v>
      </c>
      <c r="G47" s="12"/>
      <c r="H47" s="17">
        <v>1</v>
      </c>
      <c r="I47" s="17">
        <f t="shared" si="23"/>
        <v>0</v>
      </c>
      <c r="J47" s="21">
        <f t="shared" si="30"/>
        <v>39319.762413958742</v>
      </c>
      <c r="K47" s="21">
        <f t="shared" si="24"/>
        <v>39319.762413958742</v>
      </c>
      <c r="L47" s="21">
        <f>K47/F47</f>
        <v>263548.6778016694</v>
      </c>
      <c r="M47" s="21">
        <f>L47</f>
        <v>263548.6778016694</v>
      </c>
      <c r="N47" s="34">
        <f t="shared" si="26"/>
        <v>6.7027027027027026</v>
      </c>
      <c r="O47" s="4"/>
      <c r="Q47" s="30" t="s">
        <v>69</v>
      </c>
      <c r="R47" s="31">
        <f t="shared" si="17"/>
        <v>39319.762413958742</v>
      </c>
      <c r="S47" s="31">
        <f t="shared" si="18"/>
        <v>263548.6778016694</v>
      </c>
      <c r="T47" s="38">
        <f t="shared" si="19"/>
        <v>6.7027027027027026</v>
      </c>
      <c r="U47" s="44">
        <v>0.6098018151143324</v>
      </c>
      <c r="V47" s="45">
        <f t="shared" si="31"/>
        <v>0.3901981848856676</v>
      </c>
      <c r="W47" s="31">
        <f t="shared" si="27"/>
        <v>160712.46209444036</v>
      </c>
      <c r="X47" s="31">
        <f>W47</f>
        <v>160712.46209444036</v>
      </c>
      <c r="Y47" s="38">
        <f t="shared" si="28"/>
        <v>4.0873202742798496</v>
      </c>
      <c r="Z47" s="37">
        <f t="shared" si="29"/>
        <v>2.6153824284228531</v>
      </c>
    </row>
    <row r="48" spans="1:26" s="2" customFormat="1" ht="13.2" x14ac:dyDescent="0.25">
      <c r="B48" s="2" t="s">
        <v>70</v>
      </c>
      <c r="D48" s="25">
        <f>SUM(D29:D47)</f>
        <v>32724</v>
      </c>
      <c r="E48" s="25">
        <f>SUM(E29:E47)</f>
        <v>187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624</v>
      </c>
      <c r="E54" s="49">
        <f>E4+E29</f>
        <v>3</v>
      </c>
      <c r="F54" s="3">
        <f>E54/D54</f>
        <v>4.807692307692308E-3</v>
      </c>
      <c r="G54" s="2">
        <v>0.3</v>
      </c>
      <c r="H54" s="18">
        <f>C54*F54/(1+(1-G54)*C54*F54)</f>
        <v>4.7915668423574509E-3</v>
      </c>
      <c r="I54" s="18">
        <f>1-H54</f>
        <v>0.99520843315764251</v>
      </c>
      <c r="J54" s="19">
        <v>100000</v>
      </c>
      <c r="K54" s="20">
        <f>J54*H54</f>
        <v>479.1566842357451</v>
      </c>
      <c r="L54" s="20">
        <f>C54*(J55+G54*K54)</f>
        <v>99664.590321034979</v>
      </c>
      <c r="M54" s="5">
        <f t="shared" ref="M54:M70" si="32">L54+M55</f>
        <v>7524448.2274878016</v>
      </c>
      <c r="N54" s="32">
        <f>M54/J54</f>
        <v>75.24448227487801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99664.590321034979</v>
      </c>
      <c r="T54" s="35">
        <f t="shared" ref="T54:T72" si="35">N54</f>
        <v>75.24448227487801</v>
      </c>
      <c r="U54" s="42">
        <v>0.96170886472285344</v>
      </c>
      <c r="V54" s="43">
        <f>1-U54</f>
        <v>3.829113527714656E-2</v>
      </c>
      <c r="W54" s="29">
        <f>S54*U54</f>
        <v>95848.320010710842</v>
      </c>
      <c r="X54" s="29">
        <f t="shared" ref="X54:X70" si="36">X55+W54</f>
        <v>6687362.4299496673</v>
      </c>
      <c r="Y54" s="40">
        <f>X54/R54</f>
        <v>66.873624299496669</v>
      </c>
      <c r="Z54" s="36">
        <f>T54-Y54</f>
        <v>8.370857975381341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3180</v>
      </c>
      <c r="E55" s="49">
        <f t="shared" si="37"/>
        <v>2</v>
      </c>
      <c r="F55" s="3">
        <f t="shared" ref="F55:F72" si="38">E55/D55</f>
        <v>6.2893081761006286E-4</v>
      </c>
      <c r="G55" s="2">
        <v>0.4</v>
      </c>
      <c r="H55" s="3">
        <f t="shared" ref="H55:H71" si="39">C55*F55/(1+(1-G55)*C55*F55)</f>
        <v>2.5119316754584277E-3</v>
      </c>
      <c r="I55" s="3">
        <f t="shared" ref="I55:I72" si="40">1-H55</f>
        <v>0.99748806832454162</v>
      </c>
      <c r="J55" s="5">
        <f>I54*J54</f>
        <v>99520.843315764258</v>
      </c>
      <c r="K55" s="5">
        <f t="shared" ref="K55:K72" si="41">J55*H55</f>
        <v>249.98955869320338</v>
      </c>
      <c r="L55" s="5">
        <f t="shared" ref="L55:L71" si="42">C55*(J56+G55*K55)</f>
        <v>397483.39832219336</v>
      </c>
      <c r="M55" s="5">
        <f t="shared" si="32"/>
        <v>7424783.6371667664</v>
      </c>
      <c r="N55" s="33">
        <f t="shared" ref="N55:N72" si="43">M55/J55</f>
        <v>74.605312714333365</v>
      </c>
      <c r="O55" s="4"/>
      <c r="Q55" s="27" t="s">
        <v>36</v>
      </c>
      <c r="R55" s="29">
        <f t="shared" si="33"/>
        <v>99520.843315764258</v>
      </c>
      <c r="S55" s="29">
        <f t="shared" si="34"/>
        <v>397483.39832219336</v>
      </c>
      <c r="T55" s="35">
        <f t="shared" si="35"/>
        <v>74.605312714333365</v>
      </c>
      <c r="U55" s="42">
        <v>0.96170886472285344</v>
      </c>
      <c r="V55" s="43">
        <f>1-U55</f>
        <v>3.829113527714656E-2</v>
      </c>
      <c r="W55" s="29">
        <f t="shared" ref="W55:W72" si="44">S55*U55</f>
        <v>382263.30774661835</v>
      </c>
      <c r="X55" s="29">
        <f t="shared" si="36"/>
        <v>6591514.1099389568</v>
      </c>
      <c r="Y55" s="35">
        <f t="shared" ref="Y55:Y72" si="45">X55/R55</f>
        <v>66.232498543296117</v>
      </c>
      <c r="Z55" s="36">
        <f t="shared" ref="Z55:Z72" si="46">T55-Y55</f>
        <v>8.3728141710372483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3968</v>
      </c>
      <c r="E56" s="49">
        <f t="shared" si="37"/>
        <v>2</v>
      </c>
      <c r="F56" s="3">
        <f t="shared" si="38"/>
        <v>5.0403225806451612E-4</v>
      </c>
      <c r="G56" s="2">
        <v>0.5</v>
      </c>
      <c r="H56" s="3">
        <f t="shared" si="39"/>
        <v>2.5169896803423106E-3</v>
      </c>
      <c r="I56" s="3">
        <f t="shared" si="40"/>
        <v>0.99748301031965769</v>
      </c>
      <c r="J56" s="5">
        <f t="shared" ref="J56:J72" si="47">I55*J55</f>
        <v>99270.853757071061</v>
      </c>
      <c r="K56" s="5">
        <f t="shared" si="41"/>
        <v>249.86371446531854</v>
      </c>
      <c r="L56" s="5">
        <f t="shared" si="42"/>
        <v>495729.60949919198</v>
      </c>
      <c r="M56" s="5">
        <f t="shared" si="32"/>
        <v>7027300.2388445735</v>
      </c>
      <c r="N56" s="33">
        <f t="shared" si="43"/>
        <v>70.789158880826278</v>
      </c>
      <c r="O56" s="4"/>
      <c r="Q56" s="27" t="s">
        <v>38</v>
      </c>
      <c r="R56" s="29">
        <f t="shared" si="33"/>
        <v>99270.853757071061</v>
      </c>
      <c r="S56" s="29">
        <f t="shared" si="34"/>
        <v>495729.60949919198</v>
      </c>
      <c r="T56" s="35">
        <f t="shared" si="35"/>
        <v>70.789158880826278</v>
      </c>
      <c r="U56" s="42">
        <v>0.96170886472285344</v>
      </c>
      <c r="V56" s="43">
        <f>1-U56</f>
        <v>3.829113527714656E-2</v>
      </c>
      <c r="W56" s="29">
        <f t="shared" si="44"/>
        <v>476747.55996097141</v>
      </c>
      <c r="X56" s="29">
        <f t="shared" si="36"/>
        <v>6209250.8021923387</v>
      </c>
      <c r="Y56" s="35">
        <f t="shared" si="45"/>
        <v>62.548578633031589</v>
      </c>
      <c r="Z56" s="36">
        <f t="shared" si="46"/>
        <v>8.2405802477946892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4036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99020.990042605743</v>
      </c>
      <c r="K57" s="5">
        <f t="shared" si="41"/>
        <v>0</v>
      </c>
      <c r="L57" s="5">
        <f t="shared" si="42"/>
        <v>495104.9502130287</v>
      </c>
      <c r="M57" s="5">
        <f t="shared" si="32"/>
        <v>6531570.6293453816</v>
      </c>
      <c r="N57" s="33">
        <f t="shared" si="43"/>
        <v>65.961475708686052</v>
      </c>
      <c r="O57" s="4"/>
      <c r="Q57" s="27" t="s">
        <v>40</v>
      </c>
      <c r="R57" s="29">
        <f t="shared" si="33"/>
        <v>99020.990042605743</v>
      </c>
      <c r="S57" s="29">
        <f t="shared" si="34"/>
        <v>495104.9502130287</v>
      </c>
      <c r="T57" s="35">
        <f t="shared" si="35"/>
        <v>65.961475708686052</v>
      </c>
      <c r="U57" s="42">
        <v>0.96170886472285344</v>
      </c>
      <c r="V57" s="43">
        <f>1-U57</f>
        <v>3.829113527714656E-2</v>
      </c>
      <c r="W57" s="29">
        <f t="shared" si="44"/>
        <v>476146.81958803668</v>
      </c>
      <c r="X57" s="29">
        <f t="shared" si="36"/>
        <v>5732503.2422313672</v>
      </c>
      <c r="Y57" s="35">
        <f t="shared" si="45"/>
        <v>57.891798898040143</v>
      </c>
      <c r="Z57" s="36">
        <f t="shared" si="46"/>
        <v>8.0696768106459089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4189</v>
      </c>
      <c r="E58" s="49">
        <f t="shared" si="37"/>
        <v>4</v>
      </c>
      <c r="F58" s="3">
        <f t="shared" si="38"/>
        <v>9.5488183337312006E-4</v>
      </c>
      <c r="G58" s="2">
        <v>0.5</v>
      </c>
      <c r="H58" s="3">
        <f t="shared" si="39"/>
        <v>4.7630388187663731E-3</v>
      </c>
      <c r="I58" s="3">
        <f t="shared" si="40"/>
        <v>0.99523696118123361</v>
      </c>
      <c r="J58" s="5">
        <f t="shared" si="47"/>
        <v>99020.990042605743</v>
      </c>
      <c r="K58" s="5">
        <f t="shared" si="41"/>
        <v>471.64081944560962</v>
      </c>
      <c r="L58" s="5">
        <f t="shared" si="42"/>
        <v>493925.84816441464</v>
      </c>
      <c r="M58" s="5">
        <f t="shared" si="32"/>
        <v>6036465.6791323526</v>
      </c>
      <c r="N58" s="33">
        <f t="shared" si="43"/>
        <v>60.961475708686045</v>
      </c>
      <c r="O58" s="4"/>
      <c r="Q58" s="27" t="s">
        <v>42</v>
      </c>
      <c r="R58" s="29">
        <f t="shared" si="33"/>
        <v>99020.990042605743</v>
      </c>
      <c r="S58" s="29">
        <f t="shared" si="34"/>
        <v>493925.84816441464</v>
      </c>
      <c r="T58" s="35">
        <f t="shared" si="35"/>
        <v>60.961475708686045</v>
      </c>
      <c r="U58" s="42">
        <v>0.96170886472285344</v>
      </c>
      <c r="V58" s="43">
        <f>1-U58</f>
        <v>3.829113527714656E-2</v>
      </c>
      <c r="W58" s="29">
        <f t="shared" si="44"/>
        <v>475012.86669547169</v>
      </c>
      <c r="X58" s="29">
        <f t="shared" si="36"/>
        <v>5256356.4226433309</v>
      </c>
      <c r="Y58" s="35">
        <f t="shared" si="45"/>
        <v>53.083254574425879</v>
      </c>
      <c r="Z58" s="36">
        <f t="shared" si="46"/>
        <v>7.8782211342601656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4679</v>
      </c>
      <c r="E59" s="49">
        <f t="shared" si="37"/>
        <v>8</v>
      </c>
      <c r="F59" s="3">
        <f t="shared" si="38"/>
        <v>1.7097670442402222E-3</v>
      </c>
      <c r="G59" s="2">
        <v>0.5</v>
      </c>
      <c r="H59" s="3">
        <f t="shared" si="39"/>
        <v>8.5124494573313447E-3</v>
      </c>
      <c r="I59" s="3">
        <f t="shared" si="40"/>
        <v>0.99148755054266868</v>
      </c>
      <c r="J59" s="5">
        <f t="shared" si="47"/>
        <v>98549.349223160127</v>
      </c>
      <c r="K59" s="5">
        <f t="shared" si="41"/>
        <v>838.89635431504655</v>
      </c>
      <c r="L59" s="5">
        <f t="shared" si="42"/>
        <v>490649.50523001305</v>
      </c>
      <c r="M59" s="5">
        <f t="shared" si="32"/>
        <v>5542539.8309679376</v>
      </c>
      <c r="N59" s="33">
        <f t="shared" si="43"/>
        <v>56.241262622821893</v>
      </c>
      <c r="O59" s="4"/>
      <c r="Q59" s="27" t="s">
        <v>44</v>
      </c>
      <c r="R59" s="29">
        <f t="shared" si="33"/>
        <v>98549.349223160127</v>
      </c>
      <c r="S59" s="29">
        <f t="shared" si="34"/>
        <v>490649.50523001305</v>
      </c>
      <c r="T59" s="35">
        <f t="shared" si="35"/>
        <v>56.241262622821893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472540.46075308369</v>
      </c>
      <c r="X59" s="29">
        <f t="shared" si="36"/>
        <v>4781343.5559478588</v>
      </c>
      <c r="Y59" s="35">
        <f t="shared" si="45"/>
        <v>48.517251444458985</v>
      </c>
      <c r="Z59" s="36">
        <f t="shared" si="46"/>
        <v>7.7240111783629075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4934</v>
      </c>
      <c r="E60" s="49">
        <f t="shared" si="37"/>
        <v>7</v>
      </c>
      <c r="F60" s="3">
        <f t="shared" si="38"/>
        <v>1.4187271990271585E-3</v>
      </c>
      <c r="G60" s="2">
        <v>0.5</v>
      </c>
      <c r="H60" s="3">
        <f t="shared" si="39"/>
        <v>7.0685650812884982E-3</v>
      </c>
      <c r="I60" s="3">
        <f t="shared" si="40"/>
        <v>0.9929314349187115</v>
      </c>
      <c r="J60" s="5">
        <f t="shared" si="47"/>
        <v>97710.452868845081</v>
      </c>
      <c r="K60" s="5">
        <f t="shared" si="41"/>
        <v>690.67269522560389</v>
      </c>
      <c r="L60" s="5">
        <f t="shared" si="42"/>
        <v>486825.58260616142</v>
      </c>
      <c r="M60" s="5">
        <f t="shared" si="32"/>
        <v>5051890.3257379243</v>
      </c>
      <c r="N60" s="33">
        <f t="shared" si="43"/>
        <v>51.70266002675254</v>
      </c>
      <c r="O60" s="4"/>
      <c r="Q60" s="27" t="s">
        <v>46</v>
      </c>
      <c r="R60" s="29">
        <f t="shared" si="33"/>
        <v>97710.452868845081</v>
      </c>
      <c r="S60" s="29">
        <f t="shared" si="34"/>
        <v>486825.58260616142</v>
      </c>
      <c r="T60" s="35">
        <f t="shared" si="35"/>
        <v>51.70266002675254</v>
      </c>
      <c r="U60" s="42">
        <v>0.95736753435116873</v>
      </c>
      <c r="V60" s="43">
        <f t="shared" si="48"/>
        <v>4.2632465648831275E-2</v>
      </c>
      <c r="W60" s="29">
        <f t="shared" si="44"/>
        <v>466071.00767873198</v>
      </c>
      <c r="X60" s="29">
        <f t="shared" si="36"/>
        <v>4308803.0951947747</v>
      </c>
      <c r="Y60" s="35">
        <f t="shared" si="45"/>
        <v>44.097667840905423</v>
      </c>
      <c r="Z60" s="36">
        <f t="shared" si="46"/>
        <v>7.6049921858471166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5129</v>
      </c>
      <c r="E61" s="49">
        <f t="shared" si="37"/>
        <v>12</v>
      </c>
      <c r="F61" s="3">
        <f t="shared" si="38"/>
        <v>2.3396373562097877E-3</v>
      </c>
      <c r="G61" s="2">
        <v>0.5</v>
      </c>
      <c r="H61" s="3">
        <f t="shared" si="39"/>
        <v>1.1630160883892229E-2</v>
      </c>
      <c r="I61" s="3">
        <f t="shared" si="40"/>
        <v>0.98836983911610776</v>
      </c>
      <c r="J61" s="5">
        <f t="shared" si="47"/>
        <v>97019.780173619482</v>
      </c>
      <c r="K61" s="5">
        <f t="shared" si="41"/>
        <v>1128.3556523390521</v>
      </c>
      <c r="L61" s="5">
        <f t="shared" si="42"/>
        <v>482278.01173724979</v>
      </c>
      <c r="M61" s="5">
        <f t="shared" si="32"/>
        <v>4565064.7431317633</v>
      </c>
      <c r="N61" s="33">
        <f t="shared" si="43"/>
        <v>47.05292812416662</v>
      </c>
      <c r="O61" s="4"/>
      <c r="Q61" s="27" t="s">
        <v>48</v>
      </c>
      <c r="R61" s="29">
        <f t="shared" si="33"/>
        <v>97019.780173619482</v>
      </c>
      <c r="S61" s="29">
        <f t="shared" si="34"/>
        <v>482278.01173724979</v>
      </c>
      <c r="T61" s="35">
        <f t="shared" si="35"/>
        <v>47.05292812416662</v>
      </c>
      <c r="U61" s="42">
        <v>0.95681081085376496</v>
      </c>
      <c r="V61" s="43">
        <f t="shared" si="48"/>
        <v>4.3189189146235041E-2</v>
      </c>
      <c r="W61" s="29">
        <f t="shared" si="44"/>
        <v>461448.81546725956</v>
      </c>
      <c r="X61" s="29">
        <f t="shared" si="36"/>
        <v>3842732.0875160429</v>
      </c>
      <c r="Y61" s="35">
        <f t="shared" si="45"/>
        <v>39.60771793792329</v>
      </c>
      <c r="Z61" s="36">
        <f t="shared" si="46"/>
        <v>7.4452101862433295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5456</v>
      </c>
      <c r="E62" s="49">
        <f t="shared" si="37"/>
        <v>12</v>
      </c>
      <c r="F62" s="3">
        <f t="shared" si="38"/>
        <v>2.1994134897360706E-3</v>
      </c>
      <c r="G62" s="2">
        <v>0.5</v>
      </c>
      <c r="H62" s="3">
        <f t="shared" si="39"/>
        <v>1.0936930368209988E-2</v>
      </c>
      <c r="I62" s="3">
        <f t="shared" si="40"/>
        <v>0.98906306963179003</v>
      </c>
      <c r="J62" s="5">
        <f t="shared" si="47"/>
        <v>95891.424521280424</v>
      </c>
      <c r="K62" s="5">
        <f t="shared" si="41"/>
        <v>1048.7578328977077</v>
      </c>
      <c r="L62" s="5">
        <f t="shared" si="42"/>
        <v>476835.22802415781</v>
      </c>
      <c r="M62" s="5">
        <f t="shared" si="32"/>
        <v>4082786.7313945135</v>
      </c>
      <c r="N62" s="33">
        <f t="shared" si="43"/>
        <v>42.577183014821657</v>
      </c>
      <c r="O62" s="4"/>
      <c r="Q62" s="27" t="s">
        <v>50</v>
      </c>
      <c r="R62" s="29">
        <f t="shared" si="33"/>
        <v>95891.424521280424</v>
      </c>
      <c r="S62" s="29">
        <f t="shared" si="34"/>
        <v>476835.22802415781</v>
      </c>
      <c r="T62" s="35">
        <f t="shared" si="35"/>
        <v>42.577183014821657</v>
      </c>
      <c r="U62" s="42">
        <v>0.94800928093814252</v>
      </c>
      <c r="V62" s="43">
        <f t="shared" si="48"/>
        <v>5.1990719061857482E-2</v>
      </c>
      <c r="W62" s="29">
        <f t="shared" si="44"/>
        <v>452044.22164515709</v>
      </c>
      <c r="X62" s="29">
        <f t="shared" si="36"/>
        <v>3381283.2720487835</v>
      </c>
      <c r="Y62" s="35">
        <f t="shared" si="45"/>
        <v>35.261581407609626</v>
      </c>
      <c r="Z62" s="36">
        <f t="shared" si="46"/>
        <v>7.3156016072120309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6064</v>
      </c>
      <c r="E63" s="49">
        <f t="shared" si="37"/>
        <v>25</v>
      </c>
      <c r="F63" s="3">
        <f t="shared" si="38"/>
        <v>4.1226912928759895E-3</v>
      </c>
      <c r="G63" s="2">
        <v>0.5</v>
      </c>
      <c r="H63" s="3">
        <f t="shared" si="39"/>
        <v>2.0403166571451886E-2</v>
      </c>
      <c r="I63" s="3">
        <f t="shared" si="40"/>
        <v>0.97959683342854809</v>
      </c>
      <c r="J63" s="5">
        <f t="shared" si="47"/>
        <v>94842.666688382713</v>
      </c>
      <c r="K63" s="5">
        <f t="shared" si="41"/>
        <v>1935.0907265237636</v>
      </c>
      <c r="L63" s="5">
        <f t="shared" si="42"/>
        <v>469375.60662560421</v>
      </c>
      <c r="M63" s="5">
        <f t="shared" si="32"/>
        <v>3605951.5033703558</v>
      </c>
      <c r="N63" s="33">
        <f t="shared" si="43"/>
        <v>38.020351275214082</v>
      </c>
      <c r="O63" s="4"/>
      <c r="Q63" s="27" t="s">
        <v>52</v>
      </c>
      <c r="R63" s="29">
        <f t="shared" si="33"/>
        <v>94842.666688382713</v>
      </c>
      <c r="S63" s="29">
        <f t="shared" si="34"/>
        <v>469375.60662560421</v>
      </c>
      <c r="T63" s="35">
        <f t="shared" si="35"/>
        <v>38.020351275214082</v>
      </c>
      <c r="U63" s="42">
        <v>0.94216194080535964</v>
      </c>
      <c r="V63" s="43">
        <f t="shared" si="48"/>
        <v>5.7838059194640357E-2</v>
      </c>
      <c r="W63" s="29">
        <f t="shared" si="44"/>
        <v>442227.83250507229</v>
      </c>
      <c r="X63" s="29">
        <f t="shared" si="36"/>
        <v>2929239.0504036266</v>
      </c>
      <c r="Y63" s="35">
        <f t="shared" si="45"/>
        <v>30.885245561768134</v>
      </c>
      <c r="Z63" s="36">
        <f t="shared" si="46"/>
        <v>7.1351057134459488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5729</v>
      </c>
      <c r="E64" s="49">
        <f t="shared" si="37"/>
        <v>24</v>
      </c>
      <c r="F64" s="3">
        <f t="shared" si="38"/>
        <v>4.1892127770989706E-3</v>
      </c>
      <c r="G64" s="2">
        <v>0.5</v>
      </c>
      <c r="H64" s="3">
        <f t="shared" si="39"/>
        <v>2.0728968733805492E-2</v>
      </c>
      <c r="I64" s="3">
        <f t="shared" si="40"/>
        <v>0.97927103126619452</v>
      </c>
      <c r="J64" s="5">
        <f t="shared" si="47"/>
        <v>92907.575961858951</v>
      </c>
      <c r="K64" s="5">
        <f t="shared" si="41"/>
        <v>1925.878237247033</v>
      </c>
      <c r="L64" s="5">
        <f t="shared" si="42"/>
        <v>459723.18421617721</v>
      </c>
      <c r="M64" s="5">
        <f t="shared" si="32"/>
        <v>3136575.8967447514</v>
      </c>
      <c r="N64" s="33">
        <f t="shared" si="43"/>
        <v>33.760173637857044</v>
      </c>
      <c r="O64" s="4"/>
      <c r="Q64" s="27" t="s">
        <v>54</v>
      </c>
      <c r="R64" s="29">
        <f t="shared" si="33"/>
        <v>92907.575961858951</v>
      </c>
      <c r="S64" s="29">
        <f t="shared" si="34"/>
        <v>459723.18421617721</v>
      </c>
      <c r="T64" s="35">
        <f t="shared" si="35"/>
        <v>33.760173637857044</v>
      </c>
      <c r="U64" s="42">
        <v>0.92489605986448908</v>
      </c>
      <c r="V64" s="43">
        <f t="shared" si="48"/>
        <v>7.5103940135510916E-2</v>
      </c>
      <c r="W64" s="29">
        <f t="shared" si="44"/>
        <v>425196.16170989897</v>
      </c>
      <c r="X64" s="29">
        <f t="shared" si="36"/>
        <v>2487011.2178985542</v>
      </c>
      <c r="Y64" s="35">
        <f t="shared" si="45"/>
        <v>26.76865898341314</v>
      </c>
      <c r="Z64" s="36">
        <f t="shared" si="46"/>
        <v>6.991514654443904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4730</v>
      </c>
      <c r="E65" s="49">
        <f t="shared" si="37"/>
        <v>24</v>
      </c>
      <c r="F65" s="3">
        <f t="shared" si="38"/>
        <v>5.07399577167019E-3</v>
      </c>
      <c r="G65" s="2">
        <v>0.5</v>
      </c>
      <c r="H65" s="3">
        <f t="shared" si="39"/>
        <v>2.5052192066805846E-2</v>
      </c>
      <c r="I65" s="3">
        <f t="shared" si="40"/>
        <v>0.97494780793319413</v>
      </c>
      <c r="J65" s="5">
        <f t="shared" si="47"/>
        <v>90981.69772461192</v>
      </c>
      <c r="K65" s="5">
        <f t="shared" si="41"/>
        <v>2279.2909659610505</v>
      </c>
      <c r="L65" s="5">
        <f t="shared" si="42"/>
        <v>449210.26120815706</v>
      </c>
      <c r="M65" s="5">
        <f t="shared" si="32"/>
        <v>2676852.7125285743</v>
      </c>
      <c r="N65" s="33">
        <f t="shared" si="43"/>
        <v>29.421881317614115</v>
      </c>
      <c r="O65" s="4"/>
      <c r="Q65" s="27" t="s">
        <v>56</v>
      </c>
      <c r="R65" s="29">
        <f t="shared" si="33"/>
        <v>90981.69772461192</v>
      </c>
      <c r="S65" s="29">
        <f t="shared" si="34"/>
        <v>449210.26120815706</v>
      </c>
      <c r="T65" s="35">
        <f t="shared" si="35"/>
        <v>29.421881317614115</v>
      </c>
      <c r="U65" s="42">
        <v>0.89970667843387275</v>
      </c>
      <c r="V65" s="43">
        <f t="shared" si="48"/>
        <v>0.10029332156612725</v>
      </c>
      <c r="W65" s="29">
        <f t="shared" si="44"/>
        <v>404157.47203000332</v>
      </c>
      <c r="X65" s="29">
        <f t="shared" si="36"/>
        <v>2061815.0561886553</v>
      </c>
      <c r="Y65" s="35">
        <f t="shared" si="45"/>
        <v>22.661866152788917</v>
      </c>
      <c r="Z65" s="36">
        <f t="shared" si="46"/>
        <v>6.760015164825198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3840</v>
      </c>
      <c r="E66" s="49">
        <f t="shared" si="37"/>
        <v>33</v>
      </c>
      <c r="F66" s="3">
        <f t="shared" si="38"/>
        <v>8.5937500000000007E-3</v>
      </c>
      <c r="G66" s="2">
        <v>0.5</v>
      </c>
      <c r="H66" s="3">
        <f t="shared" si="39"/>
        <v>4.2065009560229447E-2</v>
      </c>
      <c r="I66" s="3">
        <f t="shared" si="40"/>
        <v>0.9579349904397706</v>
      </c>
      <c r="J66" s="5">
        <f t="shared" si="47"/>
        <v>88702.406758650875</v>
      </c>
      <c r="K66" s="5">
        <f t="shared" si="41"/>
        <v>3731.26758831801</v>
      </c>
      <c r="L66" s="5">
        <f t="shared" si="42"/>
        <v>434183.86482245935</v>
      </c>
      <c r="M66" s="5">
        <f t="shared" si="32"/>
        <v>2227642.4513204172</v>
      </c>
      <c r="N66" s="33">
        <f t="shared" si="43"/>
        <v>25.113664135197347</v>
      </c>
      <c r="O66" s="4"/>
      <c r="Q66" s="27" t="s">
        <v>58</v>
      </c>
      <c r="R66" s="29">
        <f t="shared" si="33"/>
        <v>88702.406758650875</v>
      </c>
      <c r="S66" s="29">
        <f t="shared" si="34"/>
        <v>434183.86482245935</v>
      </c>
      <c r="T66" s="35">
        <f t="shared" si="35"/>
        <v>25.113664135197347</v>
      </c>
      <c r="U66" s="42">
        <v>0.86438699185239576</v>
      </c>
      <c r="V66" s="43">
        <f t="shared" si="48"/>
        <v>0.13561300814760424</v>
      </c>
      <c r="W66" s="29">
        <f t="shared" si="44"/>
        <v>375302.88482473284</v>
      </c>
      <c r="X66" s="29">
        <f t="shared" si="36"/>
        <v>1657657.584158652</v>
      </c>
      <c r="Y66" s="35">
        <f t="shared" si="45"/>
        <v>18.687853517537004</v>
      </c>
      <c r="Z66" s="36">
        <f t="shared" si="46"/>
        <v>6.4258106176603427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3086</v>
      </c>
      <c r="E67" s="49">
        <f t="shared" si="37"/>
        <v>40</v>
      </c>
      <c r="F67" s="3">
        <f t="shared" si="38"/>
        <v>1.2961762799740765E-2</v>
      </c>
      <c r="G67" s="2">
        <v>0.5</v>
      </c>
      <c r="H67" s="3">
        <f t="shared" si="39"/>
        <v>6.2774639045825489E-2</v>
      </c>
      <c r="I67" s="3">
        <f t="shared" si="40"/>
        <v>0.93722536095417452</v>
      </c>
      <c r="J67" s="5">
        <f t="shared" si="47"/>
        <v>84971.13917033287</v>
      </c>
      <c r="K67" s="5">
        <f t="shared" si="41"/>
        <v>5334.0325907302495</v>
      </c>
      <c r="L67" s="5">
        <f t="shared" si="42"/>
        <v>411520.61437483877</v>
      </c>
      <c r="M67" s="5">
        <f t="shared" si="32"/>
        <v>1793458.5864979578</v>
      </c>
      <c r="N67" s="33">
        <f t="shared" si="43"/>
        <v>21.106679326762897</v>
      </c>
      <c r="O67" s="4"/>
      <c r="Q67" s="27" t="s">
        <v>60</v>
      </c>
      <c r="R67" s="29">
        <f t="shared" si="33"/>
        <v>84971.13917033287</v>
      </c>
      <c r="S67" s="29">
        <f t="shared" si="34"/>
        <v>411520.61437483877</v>
      </c>
      <c r="T67" s="35">
        <f t="shared" si="35"/>
        <v>21.106679326762897</v>
      </c>
      <c r="U67" s="42">
        <v>0.82345390469096191</v>
      </c>
      <c r="V67" s="43">
        <f t="shared" si="48"/>
        <v>0.17654609530903809</v>
      </c>
      <c r="W67" s="29">
        <f t="shared" si="44"/>
        <v>338868.25676778459</v>
      </c>
      <c r="X67" s="29">
        <f t="shared" si="36"/>
        <v>1282354.6993339192</v>
      </c>
      <c r="Y67" s="35">
        <f t="shared" si="45"/>
        <v>15.091650080897645</v>
      </c>
      <c r="Z67" s="36">
        <f t="shared" si="46"/>
        <v>6.0150292458652519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2424</v>
      </c>
      <c r="E68" s="49">
        <f t="shared" si="37"/>
        <v>44</v>
      </c>
      <c r="F68" s="3">
        <f t="shared" si="38"/>
        <v>1.8151815181518153E-2</v>
      </c>
      <c r="G68" s="2">
        <v>0.5</v>
      </c>
      <c r="H68" s="3">
        <f t="shared" si="39"/>
        <v>8.6819258089976328E-2</v>
      </c>
      <c r="I68" s="3">
        <f t="shared" si="40"/>
        <v>0.91318074191002363</v>
      </c>
      <c r="J68" s="5">
        <f t="shared" si="47"/>
        <v>79637.106579602623</v>
      </c>
      <c r="K68" s="5">
        <f t="shared" si="41"/>
        <v>6914.0345096734718</v>
      </c>
      <c r="L68" s="5">
        <f t="shared" si="42"/>
        <v>380900.44662382943</v>
      </c>
      <c r="M68" s="5">
        <f t="shared" si="32"/>
        <v>1381937.972123119</v>
      </c>
      <c r="N68" s="33">
        <f t="shared" si="43"/>
        <v>17.352940500692092</v>
      </c>
      <c r="O68" s="4"/>
      <c r="Q68" s="27" t="s">
        <v>62</v>
      </c>
      <c r="R68" s="29">
        <f t="shared" si="33"/>
        <v>79637.106579602623</v>
      </c>
      <c r="S68" s="29">
        <f t="shared" si="34"/>
        <v>380900.44662382943</v>
      </c>
      <c r="T68" s="35">
        <f t="shared" si="35"/>
        <v>17.352940500692092</v>
      </c>
      <c r="U68" s="42">
        <v>0.7557222850963411</v>
      </c>
      <c r="V68" s="43">
        <f t="shared" si="48"/>
        <v>0.2442777149036589</v>
      </c>
      <c r="W68" s="29">
        <f t="shared" si="44"/>
        <v>287854.95591677725</v>
      </c>
      <c r="X68" s="29">
        <f t="shared" si="36"/>
        <v>943486.4425661345</v>
      </c>
      <c r="Y68" s="35">
        <f t="shared" si="45"/>
        <v>11.84732197198873</v>
      </c>
      <c r="Z68" s="36">
        <f t="shared" si="46"/>
        <v>5.5056185287033621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1574</v>
      </c>
      <c r="E69" s="49">
        <f t="shared" si="37"/>
        <v>54</v>
      </c>
      <c r="F69" s="3">
        <f t="shared" si="38"/>
        <v>3.4307496823379927E-2</v>
      </c>
      <c r="G69" s="2">
        <v>0.5</v>
      </c>
      <c r="H69" s="3">
        <f t="shared" si="39"/>
        <v>0.15798712697483908</v>
      </c>
      <c r="I69" s="3">
        <f t="shared" si="40"/>
        <v>0.84201287302516092</v>
      </c>
      <c r="J69" s="5">
        <f t="shared" si="47"/>
        <v>72723.072069929141</v>
      </c>
      <c r="K69" s="5">
        <f t="shared" si="41"/>
        <v>11489.309221112269</v>
      </c>
      <c r="L69" s="5">
        <f t="shared" si="42"/>
        <v>334892.08729686501</v>
      </c>
      <c r="M69" s="5">
        <f t="shared" si="32"/>
        <v>1001037.5254992896</v>
      </c>
      <c r="N69" s="33">
        <f t="shared" si="43"/>
        <v>13.765061032304999</v>
      </c>
      <c r="O69" s="4"/>
      <c r="Q69" s="27" t="s">
        <v>64</v>
      </c>
      <c r="R69" s="29">
        <f t="shared" si="33"/>
        <v>72723.072069929141</v>
      </c>
      <c r="S69" s="29">
        <f t="shared" si="34"/>
        <v>334892.08729686501</v>
      </c>
      <c r="T69" s="35">
        <f t="shared" si="35"/>
        <v>13.765061032304999</v>
      </c>
      <c r="U69" s="42">
        <v>0.69850988448397933</v>
      </c>
      <c r="V69" s="43">
        <f t="shared" si="48"/>
        <v>0.30149011551602067</v>
      </c>
      <c r="W69" s="29">
        <f t="shared" si="44"/>
        <v>233925.4332123319</v>
      </c>
      <c r="X69" s="29">
        <f t="shared" si="36"/>
        <v>655631.48664935725</v>
      </c>
      <c r="Y69" s="35">
        <f t="shared" si="45"/>
        <v>9.0154536653637827</v>
      </c>
      <c r="Z69" s="36">
        <f t="shared" si="46"/>
        <v>4.7496073669412162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1027</v>
      </c>
      <c r="E70" s="49">
        <f t="shared" si="37"/>
        <v>45</v>
      </c>
      <c r="F70" s="3">
        <f t="shared" si="38"/>
        <v>4.3816942551119765E-2</v>
      </c>
      <c r="G70" s="2">
        <v>0.5</v>
      </c>
      <c r="H70" s="3">
        <f t="shared" si="39"/>
        <v>0.1974550241333918</v>
      </c>
      <c r="I70" s="3">
        <f t="shared" si="40"/>
        <v>0.80254497586660822</v>
      </c>
      <c r="J70" s="5">
        <f t="shared" si="47"/>
        <v>61233.76284881687</v>
      </c>
      <c r="K70" s="5">
        <f t="shared" si="41"/>
        <v>12090.914121091526</v>
      </c>
      <c r="L70" s="5">
        <f t="shared" si="42"/>
        <v>275941.52894135553</v>
      </c>
      <c r="M70" s="5">
        <f t="shared" si="32"/>
        <v>666145.43820242467</v>
      </c>
      <c r="N70" s="33">
        <f t="shared" si="43"/>
        <v>10.878727800006425</v>
      </c>
      <c r="O70" s="4"/>
      <c r="Q70" s="27" t="s">
        <v>66</v>
      </c>
      <c r="R70" s="29">
        <f t="shared" si="33"/>
        <v>61233.76284881687</v>
      </c>
      <c r="S70" s="29">
        <f t="shared" si="34"/>
        <v>275941.52894135553</v>
      </c>
      <c r="T70" s="35">
        <f t="shared" si="35"/>
        <v>10.878727800006425</v>
      </c>
      <c r="U70" s="42">
        <v>0.67065690345363116</v>
      </c>
      <c r="V70" s="43">
        <f t="shared" si="48"/>
        <v>0.32934309654636884</v>
      </c>
      <c r="W70" s="29">
        <f t="shared" si="44"/>
        <v>185062.09133407005</v>
      </c>
      <c r="X70" s="29">
        <f t="shared" si="36"/>
        <v>421706.05343702534</v>
      </c>
      <c r="Y70" s="35">
        <f t="shared" si="45"/>
        <v>6.8868224622778245</v>
      </c>
      <c r="Z70" s="36">
        <f t="shared" si="46"/>
        <v>3.9919053377286007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550</v>
      </c>
      <c r="E71" s="49">
        <f t="shared" si="49"/>
        <v>49</v>
      </c>
      <c r="F71" s="3">
        <f t="shared" si="38"/>
        <v>8.9090909090909096E-2</v>
      </c>
      <c r="G71" s="2">
        <v>0.5</v>
      </c>
      <c r="H71" s="3">
        <f t="shared" si="39"/>
        <v>0.36431226765799263</v>
      </c>
      <c r="I71" s="3">
        <f t="shared" si="40"/>
        <v>0.63568773234200737</v>
      </c>
      <c r="J71" s="5">
        <f t="shared" si="47"/>
        <v>49142.848727725344</v>
      </c>
      <c r="K71" s="5">
        <f t="shared" si="41"/>
        <v>17903.342659171318</v>
      </c>
      <c r="L71" s="5">
        <f t="shared" si="42"/>
        <v>200955.8869906984</v>
      </c>
      <c r="M71" s="5">
        <f>L71+M72</f>
        <v>390203.90926106914</v>
      </c>
      <c r="N71" s="33">
        <f t="shared" si="43"/>
        <v>7.9401971876515258</v>
      </c>
      <c r="O71" s="4"/>
      <c r="Q71" s="27" t="s">
        <v>68</v>
      </c>
      <c r="R71" s="29">
        <f t="shared" si="33"/>
        <v>49142.848727725344</v>
      </c>
      <c r="S71" s="29">
        <f t="shared" si="34"/>
        <v>200955.8869906984</v>
      </c>
      <c r="T71" s="35">
        <f t="shared" si="35"/>
        <v>7.9401971876515258</v>
      </c>
      <c r="U71" s="42">
        <v>0.63527807449444496</v>
      </c>
      <c r="V71" s="43">
        <f t="shared" si="48"/>
        <v>0.36472192550555504</v>
      </c>
      <c r="W71" s="29">
        <f t="shared" si="44"/>
        <v>127662.86894577416</v>
      </c>
      <c r="X71" s="29">
        <f>X72+W71</f>
        <v>236643.96210295529</v>
      </c>
      <c r="Y71" s="35">
        <f t="shared" si="45"/>
        <v>4.8154302859827052</v>
      </c>
      <c r="Z71" s="36">
        <f t="shared" si="46"/>
        <v>3.1247669016688207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418</v>
      </c>
      <c r="E72" s="50">
        <f t="shared" si="49"/>
        <v>69</v>
      </c>
      <c r="F72" s="17">
        <f t="shared" si="38"/>
        <v>0.16507177033492823</v>
      </c>
      <c r="G72" s="12"/>
      <c r="H72" s="17">
        <v>1</v>
      </c>
      <c r="I72" s="17">
        <f t="shared" si="40"/>
        <v>0</v>
      </c>
      <c r="J72" s="21">
        <f t="shared" si="47"/>
        <v>31239.506068554027</v>
      </c>
      <c r="K72" s="21">
        <f t="shared" si="41"/>
        <v>31239.506068554027</v>
      </c>
      <c r="L72" s="21">
        <f>K72/F72</f>
        <v>189248.02227037077</v>
      </c>
      <c r="M72" s="21">
        <f>L72</f>
        <v>189248.02227037077</v>
      </c>
      <c r="N72" s="34">
        <f t="shared" si="43"/>
        <v>6.0579710144927539</v>
      </c>
      <c r="O72" s="4"/>
      <c r="Q72" s="30" t="s">
        <v>69</v>
      </c>
      <c r="R72" s="31">
        <f t="shared" si="33"/>
        <v>31239.506068554027</v>
      </c>
      <c r="S72" s="31">
        <f t="shared" si="34"/>
        <v>189248.02227037077</v>
      </c>
      <c r="T72" s="38">
        <f t="shared" si="35"/>
        <v>6.0579710144927539</v>
      </c>
      <c r="U72" s="44">
        <v>0.57586384179742911</v>
      </c>
      <c r="V72" s="45">
        <f t="shared" si="48"/>
        <v>0.42413615820257089</v>
      </c>
      <c r="W72" s="31">
        <f t="shared" si="44"/>
        <v>108981.09315718114</v>
      </c>
      <c r="X72" s="31">
        <f>W72</f>
        <v>108981.09315718114</v>
      </c>
      <c r="Y72" s="38">
        <f t="shared" si="45"/>
        <v>3.4885664619032664</v>
      </c>
      <c r="Z72" s="37">
        <f t="shared" si="46"/>
        <v>2.5694045525894875</v>
      </c>
    </row>
    <row r="73" spans="1:26" s="2" customFormat="1" ht="13.2" x14ac:dyDescent="0.25">
      <c r="B73" s="2" t="s">
        <v>70</v>
      </c>
      <c r="D73" s="25">
        <f>SUM(D54:D72)</f>
        <v>65637</v>
      </c>
      <c r="E73" s="25">
        <f>SUM(E54:E72)</f>
        <v>457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72.033288327119877</v>
      </c>
      <c r="F78" s="55">
        <f>$Y$4</f>
        <v>65.516477370223001</v>
      </c>
      <c r="G78" s="55">
        <f>E78-F78</f>
        <v>6.516810956896876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78.705425052972359</v>
      </c>
      <c r="F79" s="55">
        <f>$Y$29</f>
        <v>69.651326828489246</v>
      </c>
      <c r="G79" s="55">
        <f t="shared" ref="G79:G80" si="50">E79-F79</f>
        <v>9.0540982244831127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75.24448227487801</v>
      </c>
      <c r="F80" s="55">
        <f>$Y$54</f>
        <v>66.873624299496669</v>
      </c>
      <c r="G80" s="55">
        <f t="shared" si="50"/>
        <v>8.370857975381341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64" workbookViewId="0">
      <selection activeCell="D29" sqref="D29:D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306</v>
      </c>
      <c r="E4">
        <v>2</v>
      </c>
      <c r="F4" s="3">
        <f>E4/D4</f>
        <v>6.5359477124183009E-3</v>
      </c>
      <c r="G4" s="2">
        <v>0.3</v>
      </c>
      <c r="H4" s="18">
        <f>C4*F4/(1+(1-G4)*C4*F4)</f>
        <v>6.5061808718282375E-3</v>
      </c>
      <c r="I4" s="18">
        <f>1-H4</f>
        <v>0.99349381912817181</v>
      </c>
      <c r="J4" s="41">
        <v>100000</v>
      </c>
      <c r="K4" s="20">
        <f>J4*H4</f>
        <v>650.61808718282373</v>
      </c>
      <c r="L4" s="20">
        <f>C4*(J5+G4*K4)</f>
        <v>99544.567338972018</v>
      </c>
      <c r="M4" s="5">
        <f t="shared" ref="M4:M20" si="0">L4+M5</f>
        <v>7234517.5912771327</v>
      </c>
      <c r="N4" s="32">
        <f>M4/J4</f>
        <v>72.345175912771325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99544.567338972018</v>
      </c>
      <c r="T4" s="35">
        <f t="shared" ref="T4:T22" si="3">N4</f>
        <v>72.345175912771325</v>
      </c>
      <c r="U4" s="42">
        <v>0.96680194174873568</v>
      </c>
      <c r="V4" s="43">
        <f>1-U4</f>
        <v>3.3198058251264317E-2</v>
      </c>
      <c r="W4" s="29">
        <f>S4*U4</f>
        <v>96239.880993855928</v>
      </c>
      <c r="X4" s="29">
        <f t="shared" ref="X4:X20" si="4">X5+W4</f>
        <v>6569400.8692250308</v>
      </c>
      <c r="Y4" s="40">
        <f>X4/R4</f>
        <v>65.694008692250307</v>
      </c>
      <c r="Z4" s="36">
        <f>T4-Y4</f>
        <v>6.6511672205210175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1560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99349.381912817174</v>
      </c>
      <c r="K5" s="5">
        <f t="shared" ref="K5:K22" si="8">J5*H5</f>
        <v>0</v>
      </c>
      <c r="L5" s="5">
        <f t="shared" ref="L5:L21" si="9">C5*(J6+G5*K5)</f>
        <v>397397.5276512687</v>
      </c>
      <c r="M5" s="5">
        <f t="shared" si="0"/>
        <v>7134973.0239381604</v>
      </c>
      <c r="N5" s="33">
        <f t="shared" ref="N5:N22" si="10">M5/J5</f>
        <v>71.816984530405719</v>
      </c>
      <c r="O5" s="4"/>
      <c r="Q5" s="27" t="s">
        <v>36</v>
      </c>
      <c r="R5" s="29">
        <f t="shared" si="1"/>
        <v>99349.381912817174</v>
      </c>
      <c r="S5" s="29">
        <f t="shared" si="2"/>
        <v>397397.5276512687</v>
      </c>
      <c r="T5" s="35">
        <f t="shared" si="3"/>
        <v>71.816984530405719</v>
      </c>
      <c r="U5" s="42">
        <v>0.96680194174873568</v>
      </c>
      <c r="V5" s="43">
        <f>1-U5</f>
        <v>3.3198058251264317E-2</v>
      </c>
      <c r="W5" s="29">
        <f t="shared" ref="W5:W22" si="11">S5*U5</f>
        <v>384204.70137939346</v>
      </c>
      <c r="X5" s="29">
        <f t="shared" si="4"/>
        <v>6473160.9882311746</v>
      </c>
      <c r="Y5" s="35">
        <f t="shared" ref="Y5:Y22" si="12">X5/R5</f>
        <v>65.155523503021058</v>
      </c>
      <c r="Z5" s="36">
        <f t="shared" ref="Z5:Z22" si="13">T5-Y5</f>
        <v>6.6614610273846608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2030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99349.381912817174</v>
      </c>
      <c r="K6" s="5">
        <f t="shared" si="8"/>
        <v>0</v>
      </c>
      <c r="L6" s="5">
        <f t="shared" si="9"/>
        <v>496746.90956408589</v>
      </c>
      <c r="M6" s="5">
        <f t="shared" si="0"/>
        <v>6737575.4962868914</v>
      </c>
      <c r="N6" s="33">
        <f t="shared" si="10"/>
        <v>67.816984530405719</v>
      </c>
      <c r="O6" s="4"/>
      <c r="Q6" s="27" t="s">
        <v>38</v>
      </c>
      <c r="R6" s="29">
        <f t="shared" si="1"/>
        <v>99349.381912817174</v>
      </c>
      <c r="S6" s="29">
        <f t="shared" si="2"/>
        <v>496746.90956408589</v>
      </c>
      <c r="T6" s="35">
        <f t="shared" si="3"/>
        <v>67.816984530405719</v>
      </c>
      <c r="U6" s="42">
        <v>0.96680194174873568</v>
      </c>
      <c r="V6" s="43">
        <f>1-U6</f>
        <v>3.3198058251264317E-2</v>
      </c>
      <c r="W6" s="29">
        <f t="shared" si="11"/>
        <v>480255.87672424183</v>
      </c>
      <c r="X6" s="29">
        <f t="shared" si="4"/>
        <v>6088956.2868517814</v>
      </c>
      <c r="Y6" s="35">
        <f t="shared" si="12"/>
        <v>61.288315736026121</v>
      </c>
      <c r="Z6" s="36">
        <f t="shared" si="13"/>
        <v>6.5286687943795982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2042</v>
      </c>
      <c r="E7">
        <v>2</v>
      </c>
      <c r="F7" s="3">
        <f t="shared" si="5"/>
        <v>9.7943192948090111E-4</v>
      </c>
      <c r="G7" s="2">
        <v>0.5</v>
      </c>
      <c r="H7" s="3">
        <f t="shared" si="6"/>
        <v>4.8851978505129465E-3</v>
      </c>
      <c r="I7" s="3">
        <f t="shared" si="7"/>
        <v>0.995114802149487</v>
      </c>
      <c r="J7" s="5">
        <f t="shared" si="14"/>
        <v>99349.381912817174</v>
      </c>
      <c r="K7" s="5">
        <f t="shared" si="8"/>
        <v>485.34138697028425</v>
      </c>
      <c r="L7" s="5">
        <f t="shared" si="9"/>
        <v>495533.55609666009</v>
      </c>
      <c r="M7" s="5">
        <f t="shared" si="0"/>
        <v>6240828.5867228052</v>
      </c>
      <c r="N7" s="33">
        <f t="shared" si="10"/>
        <v>62.816984530405712</v>
      </c>
      <c r="O7" s="4"/>
      <c r="Q7" s="27" t="s">
        <v>40</v>
      </c>
      <c r="R7" s="29">
        <f t="shared" si="1"/>
        <v>99349.381912817174</v>
      </c>
      <c r="S7" s="29">
        <f t="shared" si="2"/>
        <v>495533.55609666009</v>
      </c>
      <c r="T7" s="35">
        <f t="shared" si="3"/>
        <v>62.816984530405712</v>
      </c>
      <c r="U7" s="42">
        <v>0.96680194174873568</v>
      </c>
      <c r="V7" s="43">
        <f>1-U7</f>
        <v>3.3198058251264317E-2</v>
      </c>
      <c r="W7" s="29">
        <f t="shared" si="11"/>
        <v>479082.80423590704</v>
      </c>
      <c r="X7" s="29">
        <f t="shared" si="4"/>
        <v>5608700.4101275392</v>
      </c>
      <c r="Y7" s="35">
        <f t="shared" si="12"/>
        <v>56.454306027282435</v>
      </c>
      <c r="Z7" s="36">
        <f t="shared" si="13"/>
        <v>6.3626785031232771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2136</v>
      </c>
      <c r="E8">
        <v>6</v>
      </c>
      <c r="F8" s="3">
        <f t="shared" si="5"/>
        <v>2.8089887640449437E-3</v>
      </c>
      <c r="G8" s="2">
        <v>0.5</v>
      </c>
      <c r="H8" s="3">
        <f t="shared" si="6"/>
        <v>1.3947001394700138E-2</v>
      </c>
      <c r="I8" s="3">
        <f t="shared" si="7"/>
        <v>0.98605299860529982</v>
      </c>
      <c r="J8" s="5">
        <f t="shared" si="14"/>
        <v>98864.040525846882</v>
      </c>
      <c r="K8" s="5">
        <f t="shared" si="8"/>
        <v>1378.8569110996773</v>
      </c>
      <c r="L8" s="5">
        <f t="shared" si="9"/>
        <v>490873.06035148527</v>
      </c>
      <c r="M8" s="5">
        <f t="shared" si="0"/>
        <v>5745295.0306261452</v>
      </c>
      <c r="N8" s="33">
        <f t="shared" si="10"/>
        <v>58.113091474590327</v>
      </c>
      <c r="O8" s="4"/>
      <c r="Q8" s="27" t="s">
        <v>42</v>
      </c>
      <c r="R8" s="29">
        <f t="shared" si="1"/>
        <v>98864.040525846882</v>
      </c>
      <c r="S8" s="29">
        <f t="shared" si="2"/>
        <v>490873.06035148527</v>
      </c>
      <c r="T8" s="35">
        <f t="shared" si="3"/>
        <v>58.113091474590327</v>
      </c>
      <c r="U8" s="42">
        <v>0.96680194174873568</v>
      </c>
      <c r="V8" s="43">
        <f>1-U8</f>
        <v>3.3198058251264317E-2</v>
      </c>
      <c r="W8" s="29">
        <f t="shared" si="11"/>
        <v>474577.02789996029</v>
      </c>
      <c r="X8" s="29">
        <f t="shared" si="4"/>
        <v>5129617.6058916319</v>
      </c>
      <c r="Y8" s="35">
        <f t="shared" si="12"/>
        <v>51.885575165730266</v>
      </c>
      <c r="Z8" s="36">
        <f t="shared" si="13"/>
        <v>6.2275163088600607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2288</v>
      </c>
      <c r="E9">
        <v>4</v>
      </c>
      <c r="F9" s="3">
        <f t="shared" si="5"/>
        <v>1.7482517482517483E-3</v>
      </c>
      <c r="G9" s="2">
        <v>0.5</v>
      </c>
      <c r="H9" s="3">
        <f t="shared" si="6"/>
        <v>8.7032201914708455E-3</v>
      </c>
      <c r="I9" s="3">
        <f t="shared" si="7"/>
        <v>0.99129677980852915</v>
      </c>
      <c r="J9" s="5">
        <f t="shared" si="14"/>
        <v>97485.183614747206</v>
      </c>
      <c r="K9" s="5">
        <f t="shared" si="8"/>
        <v>848.43501840511067</v>
      </c>
      <c r="L9" s="5">
        <f t="shared" si="9"/>
        <v>485304.83052772324</v>
      </c>
      <c r="M9" s="5">
        <f t="shared" si="0"/>
        <v>5254421.9702746598</v>
      </c>
      <c r="N9" s="33">
        <f t="shared" si="10"/>
        <v>53.899698143254973</v>
      </c>
      <c r="O9" s="4"/>
      <c r="Q9" s="27" t="s">
        <v>44</v>
      </c>
      <c r="R9" s="29">
        <f t="shared" si="1"/>
        <v>97485.183614747206</v>
      </c>
      <c r="S9" s="29">
        <f t="shared" si="2"/>
        <v>485304.83052772324</v>
      </c>
      <c r="T9" s="35">
        <f t="shared" si="3"/>
        <v>53.899698143254973</v>
      </c>
      <c r="U9" s="42">
        <v>0.9555940589531835</v>
      </c>
      <c r="V9" s="43">
        <f t="shared" ref="V9:V22" si="15">1-U9</f>
        <v>4.4405941046816499E-2</v>
      </c>
      <c r="W9" s="29">
        <f t="shared" si="11"/>
        <v>463754.41283357388</v>
      </c>
      <c r="X9" s="29">
        <f t="shared" si="4"/>
        <v>4655040.5779916719</v>
      </c>
      <c r="Y9" s="35">
        <f t="shared" si="12"/>
        <v>47.751262349650787</v>
      </c>
      <c r="Z9" s="36">
        <f t="shared" si="13"/>
        <v>6.148435793604186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2526</v>
      </c>
      <c r="E10">
        <v>1</v>
      </c>
      <c r="F10" s="3">
        <f t="shared" si="5"/>
        <v>3.9588281868566902E-4</v>
      </c>
      <c r="G10" s="2">
        <v>0.5</v>
      </c>
      <c r="H10" s="3">
        <f t="shared" si="6"/>
        <v>1.9774569903104606E-3</v>
      </c>
      <c r="I10" s="3">
        <f t="shared" si="7"/>
        <v>0.99802254300968951</v>
      </c>
      <c r="J10" s="5">
        <f t="shared" si="14"/>
        <v>96636.748596342091</v>
      </c>
      <c r="K10" s="5">
        <f t="shared" si="8"/>
        <v>191.09501403271128</v>
      </c>
      <c r="L10" s="5">
        <f t="shared" si="9"/>
        <v>482706.00544662861</v>
      </c>
      <c r="M10" s="5">
        <f t="shared" si="0"/>
        <v>4769117.139746937</v>
      </c>
      <c r="N10" s="33">
        <f t="shared" si="10"/>
        <v>49.35096853959611</v>
      </c>
      <c r="O10" s="4"/>
      <c r="Q10" s="27" t="s">
        <v>46</v>
      </c>
      <c r="R10" s="29">
        <f t="shared" si="1"/>
        <v>96636.748596342091</v>
      </c>
      <c r="S10" s="29">
        <f t="shared" si="2"/>
        <v>482706.00544662861</v>
      </c>
      <c r="T10" s="35">
        <f t="shared" si="3"/>
        <v>49.35096853959611</v>
      </c>
      <c r="U10" s="42">
        <v>0.96363095511775332</v>
      </c>
      <c r="V10" s="43">
        <f t="shared" si="15"/>
        <v>3.6369044882246682E-2</v>
      </c>
      <c r="W10" s="29">
        <f t="shared" si="11"/>
        <v>465150.44906961016</v>
      </c>
      <c r="X10" s="29">
        <f t="shared" si="4"/>
        <v>4191286.1651580976</v>
      </c>
      <c r="Y10" s="35">
        <f t="shared" si="12"/>
        <v>43.371556121629972</v>
      </c>
      <c r="Z10" s="36">
        <f t="shared" si="13"/>
        <v>5.9794124179661381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2532</v>
      </c>
      <c r="E11">
        <v>9</v>
      </c>
      <c r="F11" s="3">
        <f t="shared" si="5"/>
        <v>3.5545023696682463E-3</v>
      </c>
      <c r="G11" s="2">
        <v>0.5</v>
      </c>
      <c r="H11" s="3">
        <f t="shared" si="6"/>
        <v>1.7615971814445096E-2</v>
      </c>
      <c r="I11" s="3">
        <f t="shared" si="7"/>
        <v>0.98238402818555493</v>
      </c>
      <c r="J11" s="5">
        <f t="shared" si="14"/>
        <v>96445.653582309373</v>
      </c>
      <c r="K11" s="5">
        <f t="shared" si="8"/>
        <v>1698.9839151316976</v>
      </c>
      <c r="L11" s="5">
        <f t="shared" si="9"/>
        <v>477980.80812371755</v>
      </c>
      <c r="M11" s="5">
        <f t="shared" si="0"/>
        <v>4286411.1343003083</v>
      </c>
      <c r="N11" s="33">
        <f t="shared" si="10"/>
        <v>44.443797880867358</v>
      </c>
      <c r="O11" s="4"/>
      <c r="Q11" s="27" t="s">
        <v>48</v>
      </c>
      <c r="R11" s="29">
        <f t="shared" si="1"/>
        <v>96445.653582309373</v>
      </c>
      <c r="S11" s="29">
        <f t="shared" si="2"/>
        <v>477980.80812371755</v>
      </c>
      <c r="T11" s="35">
        <f t="shared" si="3"/>
        <v>44.443797880867358</v>
      </c>
      <c r="U11" s="42">
        <v>0.96005435016735896</v>
      </c>
      <c r="V11" s="43">
        <f t="shared" si="15"/>
        <v>3.9945649832641039E-2</v>
      </c>
      <c r="W11" s="29">
        <f t="shared" si="11"/>
        <v>458887.55413568474</v>
      </c>
      <c r="X11" s="29">
        <f t="shared" si="4"/>
        <v>3726135.7160884873</v>
      </c>
      <c r="Y11" s="35">
        <f t="shared" si="12"/>
        <v>38.634563380386041</v>
      </c>
      <c r="Z11" s="36">
        <f t="shared" si="13"/>
        <v>5.8092345004813168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2730</v>
      </c>
      <c r="E12">
        <v>10</v>
      </c>
      <c r="F12" s="3">
        <f t="shared" si="5"/>
        <v>3.663003663003663E-3</v>
      </c>
      <c r="G12" s="2">
        <v>0.5</v>
      </c>
      <c r="H12" s="3">
        <f t="shared" si="6"/>
        <v>1.8148820326678767E-2</v>
      </c>
      <c r="I12" s="3">
        <f t="shared" si="7"/>
        <v>0.98185117967332125</v>
      </c>
      <c r="J12" s="5">
        <f t="shared" si="14"/>
        <v>94746.669667177674</v>
      </c>
      <c r="K12" s="5">
        <f t="shared" si="8"/>
        <v>1719.5402843407928</v>
      </c>
      <c r="L12" s="5">
        <f t="shared" si="9"/>
        <v>469434.4976250364</v>
      </c>
      <c r="M12" s="5">
        <f t="shared" si="0"/>
        <v>3808430.3261765912</v>
      </c>
      <c r="N12" s="33">
        <f t="shared" si="10"/>
        <v>40.195928147708976</v>
      </c>
      <c r="O12" s="4"/>
      <c r="Q12" s="27" t="s">
        <v>50</v>
      </c>
      <c r="R12" s="29">
        <f t="shared" si="1"/>
        <v>94746.669667177674</v>
      </c>
      <c r="S12" s="29">
        <f t="shared" si="2"/>
        <v>469434.4976250364</v>
      </c>
      <c r="T12" s="35">
        <f t="shared" si="3"/>
        <v>40.195928147708976</v>
      </c>
      <c r="U12" s="42">
        <v>0.94127750867207383</v>
      </c>
      <c r="V12" s="43">
        <f t="shared" si="15"/>
        <v>5.8722491327926174E-2</v>
      </c>
      <c r="W12" s="29">
        <f t="shared" si="11"/>
        <v>441868.13440922083</v>
      </c>
      <c r="X12" s="29">
        <f t="shared" si="4"/>
        <v>3267248.1619528024</v>
      </c>
      <c r="Y12" s="35">
        <f t="shared" si="12"/>
        <v>34.484042272196604</v>
      </c>
      <c r="Z12" s="36">
        <f t="shared" si="13"/>
        <v>5.7118858755123725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3043</v>
      </c>
      <c r="E13">
        <v>16</v>
      </c>
      <c r="F13" s="3">
        <f t="shared" si="5"/>
        <v>5.2579691094314825E-3</v>
      </c>
      <c r="G13" s="2">
        <v>0.5</v>
      </c>
      <c r="H13" s="3">
        <f t="shared" si="6"/>
        <v>2.5948751216347717E-2</v>
      </c>
      <c r="I13" s="3">
        <f t="shared" si="7"/>
        <v>0.97405124878365223</v>
      </c>
      <c r="J13" s="5">
        <f t="shared" si="14"/>
        <v>93027.12938283688</v>
      </c>
      <c r="K13" s="5">
        <f t="shared" si="8"/>
        <v>2413.9378367262248</v>
      </c>
      <c r="L13" s="5">
        <f t="shared" si="9"/>
        <v>459100.80232236884</v>
      </c>
      <c r="M13" s="5">
        <f t="shared" si="0"/>
        <v>3338995.8285515551</v>
      </c>
      <c r="N13" s="33">
        <f t="shared" si="10"/>
        <v>35.892710553396761</v>
      </c>
      <c r="O13" s="4"/>
      <c r="Q13" s="27" t="s">
        <v>52</v>
      </c>
      <c r="R13" s="29">
        <f t="shared" si="1"/>
        <v>93027.12938283688</v>
      </c>
      <c r="S13" s="29">
        <f t="shared" si="2"/>
        <v>459100.80232236884</v>
      </c>
      <c r="T13" s="35">
        <f t="shared" si="3"/>
        <v>35.892710553396761</v>
      </c>
      <c r="U13" s="42">
        <v>0.95386474178345915</v>
      </c>
      <c r="V13" s="43">
        <f t="shared" si="15"/>
        <v>4.6135258216540853E-2</v>
      </c>
      <c r="W13" s="29">
        <f t="shared" si="11"/>
        <v>437920.06825980527</v>
      </c>
      <c r="X13" s="29">
        <f t="shared" si="4"/>
        <v>2825380.0275435816</v>
      </c>
      <c r="Y13" s="35">
        <f t="shared" si="12"/>
        <v>30.371570597607331</v>
      </c>
      <c r="Z13" s="36">
        <f t="shared" si="13"/>
        <v>5.5211399557894296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2905</v>
      </c>
      <c r="E14">
        <v>20</v>
      </c>
      <c r="F14" s="3">
        <f t="shared" si="5"/>
        <v>6.8846815834767644E-3</v>
      </c>
      <c r="G14" s="2">
        <v>0.5</v>
      </c>
      <c r="H14" s="3">
        <f t="shared" si="6"/>
        <v>3.3840947546531309E-2</v>
      </c>
      <c r="I14" s="3">
        <f t="shared" si="7"/>
        <v>0.96615905245346867</v>
      </c>
      <c r="J14" s="5">
        <f t="shared" si="14"/>
        <v>90613.191546110655</v>
      </c>
      <c r="K14" s="5">
        <f t="shared" si="8"/>
        <v>3066.436262135725</v>
      </c>
      <c r="L14" s="5">
        <f t="shared" si="9"/>
        <v>445399.86707521393</v>
      </c>
      <c r="M14" s="5">
        <f t="shared" si="0"/>
        <v>2879895.026229186</v>
      </c>
      <c r="N14" s="33">
        <f t="shared" si="10"/>
        <v>31.782293252121946</v>
      </c>
      <c r="O14" s="4"/>
      <c r="Q14" s="27" t="s">
        <v>54</v>
      </c>
      <c r="R14" s="29">
        <f t="shared" si="1"/>
        <v>90613.191546110655</v>
      </c>
      <c r="S14" s="29">
        <f t="shared" si="2"/>
        <v>445399.86707521393</v>
      </c>
      <c r="T14" s="35">
        <f t="shared" si="3"/>
        <v>31.782293252121946</v>
      </c>
      <c r="U14" s="42">
        <v>0.94210046609890041</v>
      </c>
      <c r="V14" s="43">
        <f t="shared" si="15"/>
        <v>5.7899533901099587E-2</v>
      </c>
      <c r="W14" s="29">
        <f t="shared" si="11"/>
        <v>419611.42237194732</v>
      </c>
      <c r="X14" s="29">
        <f t="shared" si="4"/>
        <v>2387459.9592837761</v>
      </c>
      <c r="Y14" s="35">
        <f t="shared" si="12"/>
        <v>26.34781888317951</v>
      </c>
      <c r="Z14" s="36">
        <f t="shared" si="13"/>
        <v>5.4344743689424355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2481</v>
      </c>
      <c r="E15">
        <v>19</v>
      </c>
      <c r="F15" s="3">
        <f t="shared" si="5"/>
        <v>7.658202337767029E-3</v>
      </c>
      <c r="G15" s="2">
        <v>0.5</v>
      </c>
      <c r="H15" s="3">
        <f t="shared" si="6"/>
        <v>3.7571682815898746E-2</v>
      </c>
      <c r="I15" s="3">
        <f t="shared" si="7"/>
        <v>0.96242831718410127</v>
      </c>
      <c r="J15" s="5">
        <f t="shared" si="14"/>
        <v>87546.755283974926</v>
      </c>
      <c r="K15" s="5">
        <f t="shared" si="8"/>
        <v>3289.2789210906135</v>
      </c>
      <c r="L15" s="5">
        <f t="shared" si="9"/>
        <v>429510.57911714807</v>
      </c>
      <c r="M15" s="5">
        <f t="shared" si="0"/>
        <v>2434495.1591539718</v>
      </c>
      <c r="N15" s="33">
        <f t="shared" si="10"/>
        <v>27.807942753071924</v>
      </c>
      <c r="O15" s="4"/>
      <c r="Q15" s="27" t="s">
        <v>56</v>
      </c>
      <c r="R15" s="29">
        <f t="shared" si="1"/>
        <v>87546.755283974926</v>
      </c>
      <c r="S15" s="29">
        <f t="shared" si="2"/>
        <v>429510.57911714807</v>
      </c>
      <c r="T15" s="35">
        <f t="shared" si="3"/>
        <v>27.807942753071924</v>
      </c>
      <c r="U15" s="42">
        <v>0.91645683631107144</v>
      </c>
      <c r="V15" s="43">
        <f t="shared" si="15"/>
        <v>8.3543163688928557E-2</v>
      </c>
      <c r="W15" s="29">
        <f t="shared" si="11"/>
        <v>393627.90649983764</v>
      </c>
      <c r="X15" s="29">
        <f t="shared" si="4"/>
        <v>1967848.5369118289</v>
      </c>
      <c r="Y15" s="35">
        <f t="shared" si="12"/>
        <v>22.477686700423444</v>
      </c>
      <c r="Z15" s="36">
        <f t="shared" si="13"/>
        <v>5.3302560526484797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1973</v>
      </c>
      <c r="E16">
        <v>19</v>
      </c>
      <c r="F16" s="3">
        <f t="shared" si="5"/>
        <v>9.6300050684237203E-3</v>
      </c>
      <c r="G16" s="2">
        <v>0.5</v>
      </c>
      <c r="H16" s="3">
        <f t="shared" si="6"/>
        <v>4.7018064835436774E-2</v>
      </c>
      <c r="I16" s="3">
        <f t="shared" si="7"/>
        <v>0.9529819351645632</v>
      </c>
      <c r="J16" s="5">
        <f t="shared" si="14"/>
        <v>84257.476362884307</v>
      </c>
      <c r="K16" s="5">
        <f t="shared" si="8"/>
        <v>3961.6234865003757</v>
      </c>
      <c r="L16" s="5">
        <f t="shared" si="9"/>
        <v>411383.32309817057</v>
      </c>
      <c r="M16" s="5">
        <f t="shared" si="0"/>
        <v>2004984.5800368236</v>
      </c>
      <c r="N16" s="33">
        <f t="shared" si="10"/>
        <v>23.795924902873377</v>
      </c>
      <c r="O16" s="4"/>
      <c r="Q16" s="27" t="s">
        <v>58</v>
      </c>
      <c r="R16" s="29">
        <f t="shared" si="1"/>
        <v>84257.476362884307</v>
      </c>
      <c r="S16" s="29">
        <f t="shared" si="2"/>
        <v>411383.32309817057</v>
      </c>
      <c r="T16" s="35">
        <f t="shared" si="3"/>
        <v>23.795924902873377</v>
      </c>
      <c r="U16" s="42">
        <v>0.8859396016463057</v>
      </c>
      <c r="V16" s="43">
        <f t="shared" si="15"/>
        <v>0.1140603983536943</v>
      </c>
      <c r="W16" s="29">
        <f t="shared" si="11"/>
        <v>364460.77738952672</v>
      </c>
      <c r="X16" s="29">
        <f t="shared" si="4"/>
        <v>1574220.6304119914</v>
      </c>
      <c r="Y16" s="35">
        <f t="shared" si="12"/>
        <v>18.683453366583866</v>
      </c>
      <c r="Z16" s="36">
        <f t="shared" si="13"/>
        <v>5.1124715362895117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1536</v>
      </c>
      <c r="E17">
        <v>31</v>
      </c>
      <c r="F17" s="3">
        <f t="shared" si="5"/>
        <v>2.0182291666666668E-2</v>
      </c>
      <c r="G17" s="2">
        <v>0.5</v>
      </c>
      <c r="H17" s="3">
        <f t="shared" si="6"/>
        <v>9.6064456151224054E-2</v>
      </c>
      <c r="I17" s="3">
        <f t="shared" si="7"/>
        <v>0.90393554384877595</v>
      </c>
      <c r="J17" s="5">
        <f t="shared" si="14"/>
        <v>80295.852876383928</v>
      </c>
      <c r="K17" s="5">
        <f t="shared" si="8"/>
        <v>7713.577437768522</v>
      </c>
      <c r="L17" s="5">
        <f t="shared" si="9"/>
        <v>382195.32078749838</v>
      </c>
      <c r="M17" s="5">
        <f t="shared" si="0"/>
        <v>1593601.2569386531</v>
      </c>
      <c r="N17" s="33">
        <f t="shared" si="10"/>
        <v>19.846619717608757</v>
      </c>
      <c r="O17" s="4"/>
      <c r="Q17" s="27" t="s">
        <v>60</v>
      </c>
      <c r="R17" s="29">
        <f t="shared" si="1"/>
        <v>80295.852876383928</v>
      </c>
      <c r="S17" s="29">
        <f t="shared" si="2"/>
        <v>382195.32078749838</v>
      </c>
      <c r="T17" s="35">
        <f t="shared" si="3"/>
        <v>19.846619717608757</v>
      </c>
      <c r="U17" s="42">
        <v>0.85631920960893304</v>
      </c>
      <c r="V17" s="43">
        <f t="shared" si="15"/>
        <v>0.14368079039106696</v>
      </c>
      <c r="W17" s="29">
        <f t="shared" si="11"/>
        <v>327281.19501298323</v>
      </c>
      <c r="X17" s="29">
        <f t="shared" si="4"/>
        <v>1209759.8530224646</v>
      </c>
      <c r="Y17" s="35">
        <f t="shared" si="12"/>
        <v>15.066280632013449</v>
      </c>
      <c r="Z17" s="36">
        <f t="shared" si="13"/>
        <v>4.7803390855953083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1207</v>
      </c>
      <c r="E18">
        <v>23</v>
      </c>
      <c r="F18" s="3">
        <f t="shared" si="5"/>
        <v>1.9055509527754765E-2</v>
      </c>
      <c r="G18" s="2">
        <v>0.5</v>
      </c>
      <c r="H18" s="3">
        <f t="shared" si="6"/>
        <v>9.0945037564254663E-2</v>
      </c>
      <c r="I18" s="3">
        <f t="shared" si="7"/>
        <v>0.90905496243574535</v>
      </c>
      <c r="J18" s="5">
        <f t="shared" si="14"/>
        <v>72582.275438615412</v>
      </c>
      <c r="K18" s="5">
        <f t="shared" si="8"/>
        <v>6600.9977662639576</v>
      </c>
      <c r="L18" s="5">
        <f t="shared" si="9"/>
        <v>346408.8827774172</v>
      </c>
      <c r="M18" s="5">
        <f t="shared" si="0"/>
        <v>1211405.9361511548</v>
      </c>
      <c r="N18" s="33">
        <f t="shared" si="10"/>
        <v>16.690106900487987</v>
      </c>
      <c r="O18" s="4"/>
      <c r="Q18" s="27" t="s">
        <v>62</v>
      </c>
      <c r="R18" s="29">
        <f t="shared" si="1"/>
        <v>72582.275438615412</v>
      </c>
      <c r="S18" s="29">
        <f t="shared" si="2"/>
        <v>346408.8827774172</v>
      </c>
      <c r="T18" s="35">
        <f t="shared" si="3"/>
        <v>16.690106900487987</v>
      </c>
      <c r="U18" s="42">
        <v>0.77613843304153718</v>
      </c>
      <c r="V18" s="43">
        <f t="shared" si="15"/>
        <v>0.22386156695846282</v>
      </c>
      <c r="W18" s="29">
        <f t="shared" si="11"/>
        <v>268861.24747053412</v>
      </c>
      <c r="X18" s="29">
        <f t="shared" si="4"/>
        <v>882478.65800948138</v>
      </c>
      <c r="Y18" s="35">
        <f t="shared" si="12"/>
        <v>12.158321748342196</v>
      </c>
      <c r="Z18" s="36">
        <f t="shared" si="13"/>
        <v>4.5317851521457904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768</v>
      </c>
      <c r="E19">
        <v>21</v>
      </c>
      <c r="F19" s="3">
        <f t="shared" si="5"/>
        <v>2.734375E-2</v>
      </c>
      <c r="G19" s="2">
        <v>0.5</v>
      </c>
      <c r="H19" s="3">
        <f t="shared" si="6"/>
        <v>0.12797074954296161</v>
      </c>
      <c r="I19" s="3">
        <f t="shared" si="7"/>
        <v>0.87202925045703839</v>
      </c>
      <c r="J19" s="5">
        <f t="shared" si="14"/>
        <v>65981.277672351454</v>
      </c>
      <c r="K19" s="5">
        <f t="shared" si="8"/>
        <v>8443.6735595330938</v>
      </c>
      <c r="L19" s="5">
        <f t="shared" si="9"/>
        <v>308797.20446292456</v>
      </c>
      <c r="M19" s="5">
        <f t="shared" si="0"/>
        <v>864997.05337373773</v>
      </c>
      <c r="N19" s="33">
        <f t="shared" si="10"/>
        <v>13.10973482006704</v>
      </c>
      <c r="O19" s="4"/>
      <c r="Q19" s="27" t="s">
        <v>64</v>
      </c>
      <c r="R19" s="29">
        <f t="shared" si="1"/>
        <v>65981.277672351454</v>
      </c>
      <c r="S19" s="29">
        <f t="shared" si="2"/>
        <v>308797.20446292456</v>
      </c>
      <c r="T19" s="35">
        <f t="shared" si="3"/>
        <v>13.10973482006704</v>
      </c>
      <c r="U19" s="42">
        <v>0.73716277889453141</v>
      </c>
      <c r="V19" s="43">
        <f t="shared" si="15"/>
        <v>0.26283722110546859</v>
      </c>
      <c r="W19" s="29">
        <f t="shared" si="11"/>
        <v>227633.80535675227</v>
      </c>
      <c r="X19" s="29">
        <f t="shared" si="4"/>
        <v>613617.41053894721</v>
      </c>
      <c r="Y19" s="35">
        <f t="shared" si="12"/>
        <v>9.2998716027603567</v>
      </c>
      <c r="Z19" s="36">
        <f t="shared" si="13"/>
        <v>3.8098632173066829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485</v>
      </c>
      <c r="E20">
        <v>28</v>
      </c>
      <c r="F20" s="3">
        <f t="shared" si="5"/>
        <v>5.7731958762886601E-2</v>
      </c>
      <c r="G20" s="2">
        <v>0.5</v>
      </c>
      <c r="H20" s="3">
        <f t="shared" si="6"/>
        <v>0.25225225225225228</v>
      </c>
      <c r="I20" s="3">
        <f t="shared" si="7"/>
        <v>0.74774774774774766</v>
      </c>
      <c r="J20" s="5">
        <f t="shared" si="14"/>
        <v>57537.604112818364</v>
      </c>
      <c r="K20" s="5">
        <f t="shared" si="8"/>
        <v>14513.990226656886</v>
      </c>
      <c r="L20" s="5">
        <f t="shared" si="9"/>
        <v>251403.04499744959</v>
      </c>
      <c r="M20" s="5">
        <f t="shared" si="0"/>
        <v>556199.84891081322</v>
      </c>
      <c r="N20" s="33">
        <f t="shared" si="10"/>
        <v>9.6667189655695402</v>
      </c>
      <c r="O20" s="4"/>
      <c r="Q20" s="27" t="s">
        <v>66</v>
      </c>
      <c r="R20" s="29">
        <f t="shared" si="1"/>
        <v>57537.604112818364</v>
      </c>
      <c r="S20" s="29">
        <f t="shared" si="2"/>
        <v>251403.04499744959</v>
      </c>
      <c r="T20" s="35">
        <f t="shared" si="3"/>
        <v>9.6667189655695402</v>
      </c>
      <c r="U20" s="42">
        <v>0.7271372759570951</v>
      </c>
      <c r="V20" s="43">
        <f t="shared" si="15"/>
        <v>0.2728627240429049</v>
      </c>
      <c r="W20" s="29">
        <f t="shared" si="11"/>
        <v>182804.5253067645</v>
      </c>
      <c r="X20" s="29">
        <f t="shared" si="4"/>
        <v>385983.60518219497</v>
      </c>
      <c r="Y20" s="35">
        <f t="shared" si="12"/>
        <v>6.7083711797482479</v>
      </c>
      <c r="Z20" s="36">
        <f t="shared" si="13"/>
        <v>2.9583477858212923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227</v>
      </c>
      <c r="E21">
        <v>28</v>
      </c>
      <c r="F21" s="3">
        <f t="shared" si="5"/>
        <v>0.12334801762114538</v>
      </c>
      <c r="G21" s="2">
        <v>0.5</v>
      </c>
      <c r="H21" s="3">
        <f t="shared" si="6"/>
        <v>0.4713804713804714</v>
      </c>
      <c r="I21" s="3">
        <f t="shared" si="7"/>
        <v>0.52861952861952854</v>
      </c>
      <c r="J21" s="5">
        <f t="shared" si="14"/>
        <v>43023.613886161475</v>
      </c>
      <c r="K21" s="5">
        <f t="shared" si="8"/>
        <v>20280.491394150191</v>
      </c>
      <c r="L21" s="5">
        <f t="shared" si="9"/>
        <v>164416.84094543188</v>
      </c>
      <c r="M21" s="5">
        <f>L21+M22</f>
        <v>304796.8039133636</v>
      </c>
      <c r="N21" s="33">
        <f t="shared" si="10"/>
        <v>7.0844072913038429</v>
      </c>
      <c r="O21" s="4"/>
      <c r="Q21" s="27" t="s">
        <v>68</v>
      </c>
      <c r="R21" s="29">
        <f t="shared" si="1"/>
        <v>43023.613886161475</v>
      </c>
      <c r="S21" s="29">
        <f t="shared" si="2"/>
        <v>164416.84094543188</v>
      </c>
      <c r="T21" s="35">
        <f t="shared" si="3"/>
        <v>7.0844072913038429</v>
      </c>
      <c r="U21" s="42">
        <v>0.68635947845240242</v>
      </c>
      <c r="V21" s="43">
        <f t="shared" si="15"/>
        <v>0.31364052154759758</v>
      </c>
      <c r="W21" s="29">
        <f t="shared" si="11"/>
        <v>112849.05720009822</v>
      </c>
      <c r="X21" s="29">
        <f>X22+W21</f>
        <v>203179.0798754305</v>
      </c>
      <c r="Y21" s="35">
        <f t="shared" si="12"/>
        <v>4.7225014712393314</v>
      </c>
      <c r="Z21" s="36">
        <f t="shared" si="13"/>
        <v>2.3619058200645116</v>
      </c>
    </row>
    <row r="22" spans="1:26" s="2" customFormat="1" x14ac:dyDescent="0.25">
      <c r="A22" s="12">
        <v>19</v>
      </c>
      <c r="B22" s="13" t="s">
        <v>69</v>
      </c>
      <c r="C22" s="12"/>
      <c r="D22">
        <v>179</v>
      </c>
      <c r="E22">
        <v>29</v>
      </c>
      <c r="F22" s="17">
        <f t="shared" si="5"/>
        <v>0.16201117318435754</v>
      </c>
      <c r="G22" s="12"/>
      <c r="H22" s="17">
        <v>1</v>
      </c>
      <c r="I22" s="17">
        <f t="shared" si="7"/>
        <v>0</v>
      </c>
      <c r="J22" s="21">
        <f t="shared" si="14"/>
        <v>22743.12249201128</v>
      </c>
      <c r="K22" s="21">
        <f t="shared" si="8"/>
        <v>22743.12249201128</v>
      </c>
      <c r="L22" s="21">
        <f>K22/F22</f>
        <v>140379.9629679317</v>
      </c>
      <c r="M22" s="21">
        <f>L22</f>
        <v>140379.9629679317</v>
      </c>
      <c r="N22" s="34">
        <f t="shared" si="10"/>
        <v>6.1724137931034484</v>
      </c>
      <c r="O22" s="4"/>
      <c r="Q22" s="30" t="s">
        <v>69</v>
      </c>
      <c r="R22" s="31">
        <f t="shared" si="1"/>
        <v>22743.12249201128</v>
      </c>
      <c r="S22" s="31">
        <f t="shared" si="2"/>
        <v>140379.9629679317</v>
      </c>
      <c r="T22" s="38">
        <f t="shared" si="3"/>
        <v>6.1724137931034484</v>
      </c>
      <c r="U22" s="44">
        <v>0.64346806172022719</v>
      </c>
      <c r="V22" s="45">
        <f t="shared" si="15"/>
        <v>0.35653193827977281</v>
      </c>
      <c r="W22" s="31">
        <f t="shared" si="11"/>
        <v>90330.022675332279</v>
      </c>
      <c r="X22" s="31">
        <f>W22</f>
        <v>90330.022675332279</v>
      </c>
      <c r="Y22" s="38">
        <f t="shared" si="12"/>
        <v>3.9717511395834713</v>
      </c>
      <c r="Z22" s="37">
        <f t="shared" si="13"/>
        <v>2.2006626535199771</v>
      </c>
    </row>
    <row r="23" spans="1:26" s="2" customFormat="1" ht="13.2" x14ac:dyDescent="0.25">
      <c r="B23" s="2" t="s">
        <v>70</v>
      </c>
      <c r="D23" s="25">
        <f>SUM(D4:D22)</f>
        <v>32954</v>
      </c>
      <c r="E23" s="25">
        <f>SUM(E4:E22)</f>
        <v>268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314</v>
      </c>
      <c r="E29">
        <v>2</v>
      </c>
      <c r="F29" s="3">
        <f>E29/D29</f>
        <v>6.369426751592357E-3</v>
      </c>
      <c r="G29" s="2">
        <v>0.3</v>
      </c>
      <c r="H29" s="18">
        <f>C29*F29/(1+(1-G29)*C29*F29)</f>
        <v>6.3411540900443876E-3</v>
      </c>
      <c r="I29" s="18">
        <f>1-H29</f>
        <v>0.99365884590995557</v>
      </c>
      <c r="J29" s="19">
        <v>100000</v>
      </c>
      <c r="K29" s="20">
        <f>J29*H29</f>
        <v>634.11540900443879</v>
      </c>
      <c r="L29" s="20">
        <f>C29*(J30+G29*K29)</f>
        <v>99556.119213696889</v>
      </c>
      <c r="M29" s="5">
        <f t="shared" ref="M29:M45" si="16">L29+M30</f>
        <v>7888318.5362801785</v>
      </c>
      <c r="N29" s="32">
        <f>M29/J29</f>
        <v>78.883185362801783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99556.119213696889</v>
      </c>
      <c r="T29" s="35">
        <f t="shared" ref="T29:T47" si="19">N29</f>
        <v>78.883185362801783</v>
      </c>
      <c r="U29" s="42">
        <v>0.95864674002964168</v>
      </c>
      <c r="V29" s="43">
        <f>1-U29</f>
        <v>4.1353259970358325E-2</v>
      </c>
      <c r="W29" s="29">
        <f>S29*U29</f>
        <v>95439.149134212901</v>
      </c>
      <c r="X29" s="29">
        <f t="shared" ref="X29:X45" si="20">X30+W29</f>
        <v>6982657.0795676913</v>
      </c>
      <c r="Y29" s="40">
        <f>X29/R29</f>
        <v>69.826570795676915</v>
      </c>
      <c r="Z29" s="36">
        <f>T29-Y29</f>
        <v>9.0566145671248677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1396</v>
      </c>
      <c r="E30">
        <v>1</v>
      </c>
      <c r="F30" s="3">
        <f t="shared" ref="F30:F47" si="21">E30/D30</f>
        <v>7.1633237822349568E-4</v>
      </c>
      <c r="G30" s="2">
        <v>0.4</v>
      </c>
      <c r="H30" s="3">
        <f t="shared" ref="H30:H46" si="22">C30*F30/(1+(1-G30)*C30*F30)</f>
        <v>2.860411899313501E-3</v>
      </c>
      <c r="I30" s="3">
        <f t="shared" ref="I30:I47" si="23">1-H30</f>
        <v>0.99713958810068648</v>
      </c>
      <c r="J30" s="5">
        <f>I29*J29</f>
        <v>99365.884590995556</v>
      </c>
      <c r="K30" s="5">
        <f t="shared" ref="K30:K47" si="24">J30*H30</f>
        <v>284.22735866989575</v>
      </c>
      <c r="L30" s="5">
        <f t="shared" ref="L30:L46" si="25">C30*(J31+G30*K30)</f>
        <v>396781.39270317444</v>
      </c>
      <c r="M30" s="5">
        <f t="shared" si="16"/>
        <v>7788762.4170664819</v>
      </c>
      <c r="N30" s="33">
        <f t="shared" ref="N30:N47" si="26">M30/J30</f>
        <v>78.384673463394023</v>
      </c>
      <c r="O30" s="4"/>
      <c r="Q30" s="27" t="s">
        <v>36</v>
      </c>
      <c r="R30" s="29">
        <f t="shared" si="17"/>
        <v>99365.884590995556</v>
      </c>
      <c r="S30" s="29">
        <f t="shared" si="18"/>
        <v>396781.39270317444</v>
      </c>
      <c r="T30" s="35">
        <f t="shared" si="19"/>
        <v>78.384673463394023</v>
      </c>
      <c r="U30" s="42">
        <v>0.95864674002964168</v>
      </c>
      <c r="V30" s="43">
        <f>1-U30</f>
        <v>4.1353259970358325E-2</v>
      </c>
      <c r="W30" s="29">
        <f t="shared" ref="W30:W47" si="27">S30*U30</f>
        <v>380373.18861931923</v>
      </c>
      <c r="X30" s="29">
        <f t="shared" si="20"/>
        <v>6887217.9304334782</v>
      </c>
      <c r="Y30" s="35">
        <f t="shared" ref="Y30:Y47" si="28">X30/R30</f>
        <v>69.311695445396268</v>
      </c>
      <c r="Z30" s="36">
        <f t="shared" ref="Z30:Z47" si="29">T30-Y30</f>
        <v>9.0729780179977553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1980</v>
      </c>
      <c r="E31">
        <v>1</v>
      </c>
      <c r="F31" s="3">
        <f t="shared" si="21"/>
        <v>5.0505050505050505E-4</v>
      </c>
      <c r="G31" s="2">
        <v>0.5</v>
      </c>
      <c r="H31" s="3">
        <f t="shared" si="22"/>
        <v>2.5220680958385872E-3</v>
      </c>
      <c r="I31" s="3">
        <f t="shared" si="23"/>
        <v>0.99747793190416145</v>
      </c>
      <c r="J31" s="5">
        <f t="shared" ref="J31:J47" si="30">I30*J30</f>
        <v>99081.657232325655</v>
      </c>
      <c r="K31" s="5">
        <f t="shared" si="24"/>
        <v>249.89068658846315</v>
      </c>
      <c r="L31" s="5">
        <f t="shared" si="25"/>
        <v>494783.55944515707</v>
      </c>
      <c r="M31" s="5">
        <f t="shared" si="16"/>
        <v>7391981.0243633073</v>
      </c>
      <c r="N31" s="33">
        <f t="shared" si="26"/>
        <v>74.604939308096817</v>
      </c>
      <c r="O31" s="4"/>
      <c r="Q31" s="27" t="s">
        <v>38</v>
      </c>
      <c r="R31" s="29">
        <f t="shared" si="17"/>
        <v>99081.657232325655</v>
      </c>
      <c r="S31" s="29">
        <f t="shared" si="18"/>
        <v>494783.55944515707</v>
      </c>
      <c r="T31" s="35">
        <f t="shared" si="19"/>
        <v>74.604939308096817</v>
      </c>
      <c r="U31" s="42">
        <v>0.95864674002964168</v>
      </c>
      <c r="V31" s="43">
        <f>1-U31</f>
        <v>4.1353259970358325E-2</v>
      </c>
      <c r="W31" s="29">
        <f t="shared" si="27"/>
        <v>474322.64628236223</v>
      </c>
      <c r="X31" s="29">
        <f t="shared" si="20"/>
        <v>6506844.7418141589</v>
      </c>
      <c r="Y31" s="35">
        <f t="shared" si="28"/>
        <v>65.671537230720475</v>
      </c>
      <c r="Z31" s="36">
        <f t="shared" si="29"/>
        <v>8.9334020773763427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1956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98831.766545737191</v>
      </c>
      <c r="K32" s="5">
        <f t="shared" si="24"/>
        <v>0</v>
      </c>
      <c r="L32" s="5">
        <f t="shared" si="25"/>
        <v>494158.83272868593</v>
      </c>
      <c r="M32" s="5">
        <f t="shared" si="16"/>
        <v>6897197.4649181506</v>
      </c>
      <c r="N32" s="33">
        <f t="shared" si="26"/>
        <v>69.787252681821457</v>
      </c>
      <c r="O32" s="4"/>
      <c r="Q32" s="27" t="s">
        <v>40</v>
      </c>
      <c r="R32" s="29">
        <f t="shared" si="17"/>
        <v>98831.766545737191</v>
      </c>
      <c r="S32" s="29">
        <f t="shared" si="18"/>
        <v>494158.83272868593</v>
      </c>
      <c r="T32" s="35">
        <f t="shared" si="19"/>
        <v>69.787252681821457</v>
      </c>
      <c r="U32" s="42">
        <v>0.95864674002964168</v>
      </c>
      <c r="V32" s="43">
        <f>1-U32</f>
        <v>4.1353259970358325E-2</v>
      </c>
      <c r="W32" s="29">
        <f t="shared" si="27"/>
        <v>473723.75405220775</v>
      </c>
      <c r="X32" s="29">
        <f t="shared" si="20"/>
        <v>6032522.095531797</v>
      </c>
      <c r="Y32" s="35">
        <f t="shared" si="28"/>
        <v>61.038290687034085</v>
      </c>
      <c r="Z32" s="36">
        <f t="shared" si="29"/>
        <v>8.748961994787372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1962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98831.766545737191</v>
      </c>
      <c r="K33" s="5">
        <f t="shared" si="24"/>
        <v>0</v>
      </c>
      <c r="L33" s="5">
        <f t="shared" si="25"/>
        <v>494158.83272868593</v>
      </c>
      <c r="M33" s="5">
        <f t="shared" si="16"/>
        <v>6403038.6321894648</v>
      </c>
      <c r="N33" s="33">
        <f t="shared" si="26"/>
        <v>64.787252681821471</v>
      </c>
      <c r="O33" s="4"/>
      <c r="Q33" s="27" t="s">
        <v>42</v>
      </c>
      <c r="R33" s="29">
        <f t="shared" si="17"/>
        <v>98831.766545737191</v>
      </c>
      <c r="S33" s="29">
        <f t="shared" si="18"/>
        <v>494158.83272868593</v>
      </c>
      <c r="T33" s="35">
        <f t="shared" si="19"/>
        <v>64.787252681821471</v>
      </c>
      <c r="U33" s="42">
        <v>0.95864674002964168</v>
      </c>
      <c r="V33" s="43">
        <f>1-U33</f>
        <v>4.1353259970358325E-2</v>
      </c>
      <c r="W33" s="29">
        <f t="shared" si="27"/>
        <v>473723.75405220775</v>
      </c>
      <c r="X33" s="29">
        <f t="shared" si="20"/>
        <v>5558798.3414795892</v>
      </c>
      <c r="Y33" s="35">
        <f t="shared" si="28"/>
        <v>56.245056986885878</v>
      </c>
      <c r="Z33" s="36">
        <f t="shared" si="29"/>
        <v>8.5421956949355931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2371</v>
      </c>
      <c r="E34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98831.766545737191</v>
      </c>
      <c r="K34" s="5">
        <f t="shared" si="24"/>
        <v>0</v>
      </c>
      <c r="L34" s="5">
        <f t="shared" si="25"/>
        <v>494158.83272868593</v>
      </c>
      <c r="M34" s="5">
        <f t="shared" si="16"/>
        <v>5908879.7994607789</v>
      </c>
      <c r="N34" s="33">
        <f t="shared" si="26"/>
        <v>59.787252681821464</v>
      </c>
      <c r="O34" s="4"/>
      <c r="Q34" s="27" t="s">
        <v>44</v>
      </c>
      <c r="R34" s="29">
        <f t="shared" si="17"/>
        <v>98831.766545737191</v>
      </c>
      <c r="S34" s="29">
        <f t="shared" si="18"/>
        <v>494158.83272868593</v>
      </c>
      <c r="T34" s="35">
        <f t="shared" si="19"/>
        <v>59.787252681821464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478928.96486688592</v>
      </c>
      <c r="X34" s="29">
        <f t="shared" si="20"/>
        <v>5085074.5874273814</v>
      </c>
      <c r="Y34" s="35">
        <f t="shared" si="28"/>
        <v>51.451823286737664</v>
      </c>
      <c r="Z34" s="36">
        <f t="shared" si="29"/>
        <v>8.3354293950837999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2415</v>
      </c>
      <c r="E35">
        <v>2</v>
      </c>
      <c r="F35" s="3">
        <f t="shared" si="21"/>
        <v>8.2815734989648033E-4</v>
      </c>
      <c r="G35" s="2">
        <v>0.5</v>
      </c>
      <c r="H35" s="3">
        <f t="shared" si="22"/>
        <v>4.1322314049586778E-3</v>
      </c>
      <c r="I35" s="3">
        <f t="shared" si="23"/>
        <v>0.99586776859504134</v>
      </c>
      <c r="J35" s="5">
        <f t="shared" si="30"/>
        <v>98831.766545737191</v>
      </c>
      <c r="K35" s="5">
        <f t="shared" si="24"/>
        <v>408.39572952783965</v>
      </c>
      <c r="L35" s="5">
        <f t="shared" si="25"/>
        <v>493137.84340486635</v>
      </c>
      <c r="M35" s="5">
        <f t="shared" si="16"/>
        <v>5414720.9667320931</v>
      </c>
      <c r="N35" s="33">
        <f t="shared" si="26"/>
        <v>54.787252681821471</v>
      </c>
      <c r="O35" s="4"/>
      <c r="Q35" s="27" t="s">
        <v>46</v>
      </c>
      <c r="R35" s="29">
        <f t="shared" si="17"/>
        <v>98831.766545737191</v>
      </c>
      <c r="S35" s="29">
        <f t="shared" si="18"/>
        <v>493137.84340486635</v>
      </c>
      <c r="T35" s="35">
        <f t="shared" si="19"/>
        <v>54.787252681821471</v>
      </c>
      <c r="U35" s="42">
        <v>0.96192878092594225</v>
      </c>
      <c r="V35" s="43">
        <f t="shared" si="31"/>
        <v>3.8071219074057749E-2</v>
      </c>
      <c r="W35" s="29">
        <f t="shared" si="27"/>
        <v>474363.48453489132</v>
      </c>
      <c r="X35" s="29">
        <f t="shared" si="20"/>
        <v>4606145.6225604955</v>
      </c>
      <c r="Y35" s="35">
        <f t="shared" si="28"/>
        <v>46.605922200417936</v>
      </c>
      <c r="Z35" s="36">
        <f t="shared" si="29"/>
        <v>8.1813304814035348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2421</v>
      </c>
      <c r="E36">
        <v>2</v>
      </c>
      <c r="F36" s="3">
        <f t="shared" si="21"/>
        <v>8.2610491532424622E-4</v>
      </c>
      <c r="G36" s="2">
        <v>0.5</v>
      </c>
      <c r="H36" s="3">
        <f t="shared" si="22"/>
        <v>4.1220115416323163E-3</v>
      </c>
      <c r="I36" s="3">
        <f t="shared" si="23"/>
        <v>0.99587798845836772</v>
      </c>
      <c r="J36" s="5">
        <f t="shared" si="30"/>
        <v>98423.370816209354</v>
      </c>
      <c r="K36" s="5">
        <f t="shared" si="24"/>
        <v>405.70227047077225</v>
      </c>
      <c r="L36" s="5">
        <f t="shared" si="25"/>
        <v>491102.59840486984</v>
      </c>
      <c r="M36" s="5">
        <f t="shared" si="16"/>
        <v>4921583.1233272264</v>
      </c>
      <c r="N36" s="33">
        <f t="shared" si="26"/>
        <v>50.004212236517816</v>
      </c>
      <c r="O36" s="4"/>
      <c r="Q36" s="27" t="s">
        <v>48</v>
      </c>
      <c r="R36" s="29">
        <f t="shared" si="17"/>
        <v>98423.370816209354</v>
      </c>
      <c r="S36" s="29">
        <f t="shared" si="18"/>
        <v>491102.59840486984</v>
      </c>
      <c r="T36" s="35">
        <f t="shared" si="19"/>
        <v>50.004212236517816</v>
      </c>
      <c r="U36" s="42">
        <v>0.95558309086652893</v>
      </c>
      <c r="V36" s="43">
        <f t="shared" si="31"/>
        <v>4.4416909133471072E-2</v>
      </c>
      <c r="W36" s="29">
        <f t="shared" si="27"/>
        <v>469289.33891630918</v>
      </c>
      <c r="X36" s="29">
        <f t="shared" si="20"/>
        <v>4131782.1380256037</v>
      </c>
      <c r="Y36" s="35">
        <f t="shared" si="28"/>
        <v>41.979685350759603</v>
      </c>
      <c r="Z36" s="36">
        <f t="shared" si="29"/>
        <v>8.0245268857582133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2647</v>
      </c>
      <c r="E37">
        <v>5</v>
      </c>
      <c r="F37" s="3">
        <f t="shared" si="21"/>
        <v>1.8889308651303363E-3</v>
      </c>
      <c r="G37" s="2">
        <v>0.5</v>
      </c>
      <c r="H37" s="3">
        <f t="shared" si="22"/>
        <v>9.4002632073698061E-3</v>
      </c>
      <c r="I37" s="3">
        <f t="shared" si="23"/>
        <v>0.99059973679263025</v>
      </c>
      <c r="J37" s="5">
        <f t="shared" si="30"/>
        <v>98017.66854573859</v>
      </c>
      <c r="K37" s="5">
        <f t="shared" si="24"/>
        <v>921.39188330267518</v>
      </c>
      <c r="L37" s="5">
        <f t="shared" si="25"/>
        <v>487784.86302043631</v>
      </c>
      <c r="M37" s="5">
        <f t="shared" si="16"/>
        <v>4430480.5249223569</v>
      </c>
      <c r="N37" s="33">
        <f t="shared" si="26"/>
        <v>45.200835631536513</v>
      </c>
      <c r="O37" s="4"/>
      <c r="Q37" s="27" t="s">
        <v>50</v>
      </c>
      <c r="R37" s="29">
        <f t="shared" si="17"/>
        <v>98017.66854573859</v>
      </c>
      <c r="S37" s="29">
        <f t="shared" si="18"/>
        <v>487784.86302043631</v>
      </c>
      <c r="T37" s="35">
        <f t="shared" si="19"/>
        <v>45.200835631536513</v>
      </c>
      <c r="U37" s="42">
        <v>0.95343645724036619</v>
      </c>
      <c r="V37" s="43">
        <f t="shared" si="31"/>
        <v>4.6563542759633814E-2</v>
      </c>
      <c r="W37" s="29">
        <f t="shared" si="27"/>
        <v>465071.8716936821</v>
      </c>
      <c r="X37" s="29">
        <f t="shared" si="20"/>
        <v>3662492.7991092945</v>
      </c>
      <c r="Y37" s="35">
        <f t="shared" si="28"/>
        <v>37.365638802153747</v>
      </c>
      <c r="Z37" s="36">
        <f t="shared" si="29"/>
        <v>7.8351968293827667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2960</v>
      </c>
      <c r="E38">
        <v>8</v>
      </c>
      <c r="F38" s="3">
        <f t="shared" si="21"/>
        <v>2.7027027027027029E-3</v>
      </c>
      <c r="G38" s="2">
        <v>0.5</v>
      </c>
      <c r="H38" s="3">
        <f t="shared" si="22"/>
        <v>1.3422818791946308E-2</v>
      </c>
      <c r="I38" s="3">
        <f t="shared" si="23"/>
        <v>0.98657718120805371</v>
      </c>
      <c r="J38" s="5">
        <f t="shared" si="30"/>
        <v>97096.276662435921</v>
      </c>
      <c r="K38" s="5">
        <f t="shared" si="24"/>
        <v>1303.3057270125626</v>
      </c>
      <c r="L38" s="5">
        <f t="shared" si="25"/>
        <v>482223.11899464822</v>
      </c>
      <c r="M38" s="5">
        <f t="shared" si="16"/>
        <v>3942695.661901921</v>
      </c>
      <c r="N38" s="33">
        <f t="shared" si="26"/>
        <v>40.606043788981353</v>
      </c>
      <c r="O38" s="4"/>
      <c r="Q38" s="27" t="s">
        <v>52</v>
      </c>
      <c r="R38" s="29">
        <f t="shared" si="17"/>
        <v>97096.276662435921</v>
      </c>
      <c r="S38" s="29">
        <f t="shared" si="18"/>
        <v>482223.11899464822</v>
      </c>
      <c r="T38" s="35">
        <f t="shared" si="19"/>
        <v>40.606043788981353</v>
      </c>
      <c r="U38" s="42">
        <v>0.93748024841036759</v>
      </c>
      <c r="V38" s="43">
        <f t="shared" si="31"/>
        <v>6.2519751589632411E-2</v>
      </c>
      <c r="W38" s="29">
        <f t="shared" si="27"/>
        <v>452074.64938432508</v>
      </c>
      <c r="X38" s="29">
        <f t="shared" si="20"/>
        <v>3197420.9274156126</v>
      </c>
      <c r="Y38" s="35">
        <f t="shared" si="28"/>
        <v>32.93041749202947</v>
      </c>
      <c r="Z38" s="36">
        <f t="shared" si="29"/>
        <v>7.6756262969518829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2900</v>
      </c>
      <c r="E39">
        <v>11</v>
      </c>
      <c r="F39" s="3">
        <f t="shared" si="21"/>
        <v>3.7931034482758621E-3</v>
      </c>
      <c r="G39" s="2">
        <v>0.5</v>
      </c>
      <c r="H39" s="3">
        <f t="shared" si="22"/>
        <v>1.8787361229718191E-2</v>
      </c>
      <c r="I39" s="3">
        <f t="shared" si="23"/>
        <v>0.98121263877028175</v>
      </c>
      <c r="J39" s="5">
        <f t="shared" si="30"/>
        <v>95792.970935423364</v>
      </c>
      <c r="K39" s="5">
        <f t="shared" si="24"/>
        <v>1799.6971482316944</v>
      </c>
      <c r="L39" s="5">
        <f t="shared" si="25"/>
        <v>474465.61180653755</v>
      </c>
      <c r="M39" s="5">
        <f t="shared" si="16"/>
        <v>3460472.5429072729</v>
      </c>
      <c r="N39" s="33">
        <f t="shared" si="26"/>
        <v>36.124493364341639</v>
      </c>
      <c r="O39" s="4"/>
      <c r="Q39" s="27" t="s">
        <v>54</v>
      </c>
      <c r="R39" s="29">
        <f t="shared" si="17"/>
        <v>95792.970935423364</v>
      </c>
      <c r="S39" s="29">
        <f t="shared" si="18"/>
        <v>474465.61180653755</v>
      </c>
      <c r="T39" s="35">
        <f t="shared" si="19"/>
        <v>36.124493364341639</v>
      </c>
      <c r="U39" s="42">
        <v>0.91788799906018037</v>
      </c>
      <c r="V39" s="43">
        <f t="shared" si="31"/>
        <v>8.2112000939819629E-2</v>
      </c>
      <c r="W39" s="29">
        <f t="shared" si="27"/>
        <v>435506.29104396707</v>
      </c>
      <c r="X39" s="29">
        <f t="shared" si="20"/>
        <v>2745346.2780312877</v>
      </c>
      <c r="Y39" s="35">
        <f t="shared" si="28"/>
        <v>28.659162057746386</v>
      </c>
      <c r="Z39" s="36">
        <f t="shared" si="29"/>
        <v>7.4653313065952531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2480</v>
      </c>
      <c r="E40">
        <v>9</v>
      </c>
      <c r="F40" s="3">
        <f t="shared" si="21"/>
        <v>3.6290322580645163E-3</v>
      </c>
      <c r="G40" s="2">
        <v>0.5</v>
      </c>
      <c r="H40" s="3">
        <f t="shared" si="22"/>
        <v>1.7982017982017984E-2</v>
      </c>
      <c r="I40" s="3">
        <f t="shared" si="23"/>
        <v>0.98201798201798196</v>
      </c>
      <c r="J40" s="5">
        <f t="shared" si="30"/>
        <v>93993.273787191662</v>
      </c>
      <c r="K40" s="5">
        <f t="shared" si="24"/>
        <v>1690.18873943002</v>
      </c>
      <c r="L40" s="5">
        <f t="shared" si="25"/>
        <v>465740.8970873832</v>
      </c>
      <c r="M40" s="5">
        <f t="shared" si="16"/>
        <v>2986006.9311007354</v>
      </c>
      <c r="N40" s="33">
        <f t="shared" si="26"/>
        <v>31.768304377409979</v>
      </c>
      <c r="O40" s="4"/>
      <c r="Q40" s="27" t="s">
        <v>56</v>
      </c>
      <c r="R40" s="29">
        <f t="shared" si="17"/>
        <v>93993.273787191662</v>
      </c>
      <c r="S40" s="29">
        <f t="shared" si="18"/>
        <v>465740.8970873832</v>
      </c>
      <c r="T40" s="35">
        <f t="shared" si="19"/>
        <v>31.768304377409979</v>
      </c>
      <c r="U40" s="42">
        <v>0.89571782863194893</v>
      </c>
      <c r="V40" s="43">
        <f t="shared" si="31"/>
        <v>0.10428217136805107</v>
      </c>
      <c r="W40" s="29">
        <f t="shared" si="27"/>
        <v>417172.42504420684</v>
      </c>
      <c r="X40" s="29">
        <f t="shared" si="20"/>
        <v>2309839.9869873207</v>
      </c>
      <c r="Y40" s="35">
        <f t="shared" si="28"/>
        <v>24.574524260288925</v>
      </c>
      <c r="Z40" s="36">
        <f t="shared" si="29"/>
        <v>7.1937801171210545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1989</v>
      </c>
      <c r="E41">
        <v>9</v>
      </c>
      <c r="F41" s="3">
        <f t="shared" si="21"/>
        <v>4.5248868778280547E-3</v>
      </c>
      <c r="G41" s="2">
        <v>0.5</v>
      </c>
      <c r="H41" s="3">
        <f t="shared" si="22"/>
        <v>2.2371364653243853E-2</v>
      </c>
      <c r="I41" s="3">
        <f t="shared" si="23"/>
        <v>0.97762863534675615</v>
      </c>
      <c r="J41" s="5">
        <f t="shared" si="30"/>
        <v>92303.085047761633</v>
      </c>
      <c r="K41" s="5">
        <f t="shared" si="24"/>
        <v>2064.945974222856</v>
      </c>
      <c r="L41" s="5">
        <f t="shared" si="25"/>
        <v>456353.06030325103</v>
      </c>
      <c r="M41" s="5">
        <f t="shared" si="16"/>
        <v>2520266.0340133524</v>
      </c>
      <c r="N41" s="33">
        <f t="shared" si="26"/>
        <v>27.304244844137735</v>
      </c>
      <c r="O41" s="4"/>
      <c r="Q41" s="27" t="s">
        <v>58</v>
      </c>
      <c r="R41" s="29">
        <f t="shared" si="17"/>
        <v>92303.085047761633</v>
      </c>
      <c r="S41" s="29">
        <f t="shared" si="18"/>
        <v>456353.06030325103</v>
      </c>
      <c r="T41" s="35">
        <f t="shared" si="19"/>
        <v>27.304244844137735</v>
      </c>
      <c r="U41" s="42">
        <v>0.86473435856680392</v>
      </c>
      <c r="V41" s="43">
        <f t="shared" si="31"/>
        <v>0.13526564143319608</v>
      </c>
      <c r="W41" s="29">
        <f t="shared" si="27"/>
        <v>394624.17088132974</v>
      </c>
      <c r="X41" s="29">
        <f t="shared" si="20"/>
        <v>1892667.5619431138</v>
      </c>
      <c r="Y41" s="35">
        <f t="shared" si="28"/>
        <v>20.504922029028229</v>
      </c>
      <c r="Z41" s="36">
        <f t="shared" si="29"/>
        <v>6.7993228151095053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1664</v>
      </c>
      <c r="E42">
        <v>17</v>
      </c>
      <c r="F42" s="3">
        <f t="shared" si="21"/>
        <v>1.0216346153846154E-2</v>
      </c>
      <c r="G42" s="2">
        <v>0.5</v>
      </c>
      <c r="H42" s="3">
        <f t="shared" si="22"/>
        <v>4.9809551714034568E-2</v>
      </c>
      <c r="I42" s="3">
        <f t="shared" si="23"/>
        <v>0.95019044828596544</v>
      </c>
      <c r="J42" s="5">
        <f t="shared" si="30"/>
        <v>90238.139073538783</v>
      </c>
      <c r="K42" s="5">
        <f t="shared" si="24"/>
        <v>4494.7212547616737</v>
      </c>
      <c r="L42" s="5">
        <f t="shared" si="25"/>
        <v>439953.8922307897</v>
      </c>
      <c r="M42" s="5">
        <f t="shared" si="16"/>
        <v>2063912.9737101011</v>
      </c>
      <c r="N42" s="33">
        <f t="shared" si="26"/>
        <v>22.871847700982986</v>
      </c>
      <c r="O42" s="4"/>
      <c r="Q42" s="27" t="s">
        <v>60</v>
      </c>
      <c r="R42" s="29">
        <f t="shared" si="17"/>
        <v>90238.139073538783</v>
      </c>
      <c r="S42" s="29">
        <f t="shared" si="18"/>
        <v>439953.8922307897</v>
      </c>
      <c r="T42" s="35">
        <f t="shared" si="19"/>
        <v>22.871847700982986</v>
      </c>
      <c r="U42" s="42">
        <v>0.81758889711164551</v>
      </c>
      <c r="V42" s="43">
        <f t="shared" si="31"/>
        <v>0.18241110288835449</v>
      </c>
      <c r="W42" s="29">
        <f t="shared" si="27"/>
        <v>359701.41752894712</v>
      </c>
      <c r="X42" s="29">
        <f t="shared" si="20"/>
        <v>1498043.391061784</v>
      </c>
      <c r="Y42" s="35">
        <f t="shared" si="28"/>
        <v>16.60100049094504</v>
      </c>
      <c r="Z42" s="36">
        <f t="shared" si="29"/>
        <v>6.270847210037946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1307</v>
      </c>
      <c r="E43">
        <v>17</v>
      </c>
      <c r="F43" s="3">
        <f t="shared" si="21"/>
        <v>1.3006885998469778E-2</v>
      </c>
      <c r="G43" s="2">
        <v>0.5</v>
      </c>
      <c r="H43" s="3">
        <f t="shared" si="22"/>
        <v>6.2986291218969981E-2</v>
      </c>
      <c r="I43" s="3">
        <f t="shared" si="23"/>
        <v>0.93701370878102996</v>
      </c>
      <c r="J43" s="5">
        <f t="shared" si="30"/>
        <v>85743.417818777103</v>
      </c>
      <c r="K43" s="5">
        <f t="shared" si="24"/>
        <v>5400.6598848433141</v>
      </c>
      <c r="L43" s="5">
        <f t="shared" si="25"/>
        <v>415215.43938177719</v>
      </c>
      <c r="M43" s="5">
        <f t="shared" si="16"/>
        <v>1623959.0814793115</v>
      </c>
      <c r="N43" s="33">
        <f t="shared" si="26"/>
        <v>18.939752144142751</v>
      </c>
      <c r="O43" s="4"/>
      <c r="Q43" s="27" t="s">
        <v>62</v>
      </c>
      <c r="R43" s="29">
        <f t="shared" si="17"/>
        <v>85743.417818777103</v>
      </c>
      <c r="S43" s="29">
        <f t="shared" si="18"/>
        <v>415215.43938177719</v>
      </c>
      <c r="T43" s="35">
        <f t="shared" si="19"/>
        <v>18.939752144142751</v>
      </c>
      <c r="U43" s="42">
        <v>0.77888026534586052</v>
      </c>
      <c r="V43" s="43">
        <f t="shared" si="31"/>
        <v>0.22111973465413948</v>
      </c>
      <c r="W43" s="29">
        <f t="shared" si="27"/>
        <v>323403.11160137667</v>
      </c>
      <c r="X43" s="29">
        <f t="shared" si="20"/>
        <v>1138341.9735328369</v>
      </c>
      <c r="Y43" s="35">
        <f t="shared" si="28"/>
        <v>13.276144134337848</v>
      </c>
      <c r="Z43" s="36">
        <f t="shared" si="29"/>
        <v>5.6636080098049035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904</v>
      </c>
      <c r="E44">
        <v>17</v>
      </c>
      <c r="F44" s="3">
        <f t="shared" si="21"/>
        <v>1.8805309734513276E-2</v>
      </c>
      <c r="G44" s="2">
        <v>0.5</v>
      </c>
      <c r="H44" s="3">
        <f t="shared" si="22"/>
        <v>8.9804543053354474E-2</v>
      </c>
      <c r="I44" s="3">
        <f t="shared" si="23"/>
        <v>0.9101954569466455</v>
      </c>
      <c r="J44" s="5">
        <f t="shared" si="30"/>
        <v>80342.757933933783</v>
      </c>
      <c r="K44" s="5">
        <f t="shared" si="24"/>
        <v>7215.1446639031928</v>
      </c>
      <c r="L44" s="5">
        <f t="shared" si="25"/>
        <v>383675.92800991092</v>
      </c>
      <c r="M44" s="5">
        <f t="shared" si="16"/>
        <v>1208743.6420975344</v>
      </c>
      <c r="N44" s="33">
        <f t="shared" si="26"/>
        <v>15.044836313579001</v>
      </c>
      <c r="O44" s="4"/>
      <c r="Q44" s="27" t="s">
        <v>64</v>
      </c>
      <c r="R44" s="29">
        <f t="shared" si="17"/>
        <v>80342.757933933783</v>
      </c>
      <c r="S44" s="29">
        <f t="shared" si="18"/>
        <v>383675.92800991092</v>
      </c>
      <c r="T44" s="35">
        <f t="shared" si="19"/>
        <v>15.044836313579001</v>
      </c>
      <c r="U44" s="42">
        <v>0.71980976748499381</v>
      </c>
      <c r="V44" s="43">
        <f t="shared" si="31"/>
        <v>0.28019023251500619</v>
      </c>
      <c r="W44" s="29">
        <f t="shared" si="27"/>
        <v>276173.68053040322</v>
      </c>
      <c r="X44" s="29">
        <f t="shared" si="20"/>
        <v>814938.86193146021</v>
      </c>
      <c r="Y44" s="35">
        <f t="shared" si="28"/>
        <v>10.143277165087962</v>
      </c>
      <c r="Z44" s="36">
        <f t="shared" si="29"/>
        <v>4.9015591484910388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615</v>
      </c>
      <c r="E45">
        <v>28</v>
      </c>
      <c r="F45" s="3">
        <f t="shared" si="21"/>
        <v>4.5528455284552849E-2</v>
      </c>
      <c r="G45" s="2">
        <v>0.5</v>
      </c>
      <c r="H45" s="3">
        <f t="shared" si="22"/>
        <v>0.20437956204379565</v>
      </c>
      <c r="I45" s="3">
        <f t="shared" si="23"/>
        <v>0.79562043795620441</v>
      </c>
      <c r="J45" s="5">
        <f t="shared" si="30"/>
        <v>73127.61327003059</v>
      </c>
      <c r="K45" s="5">
        <f t="shared" si="24"/>
        <v>14945.78957343691</v>
      </c>
      <c r="L45" s="5">
        <f t="shared" si="25"/>
        <v>328273.59241656074</v>
      </c>
      <c r="M45" s="5">
        <f t="shared" si="16"/>
        <v>825067.71408762352</v>
      </c>
      <c r="N45" s="33">
        <f t="shared" si="26"/>
        <v>11.282574081024405</v>
      </c>
      <c r="O45" s="4"/>
      <c r="Q45" s="27" t="s">
        <v>66</v>
      </c>
      <c r="R45" s="29">
        <f t="shared" si="17"/>
        <v>73127.61327003059</v>
      </c>
      <c r="S45" s="29">
        <f t="shared" si="18"/>
        <v>328273.59241656074</v>
      </c>
      <c r="T45" s="35">
        <f t="shared" si="19"/>
        <v>11.282574081024405</v>
      </c>
      <c r="U45" s="42">
        <v>0.68480776711742686</v>
      </c>
      <c r="V45" s="43">
        <f t="shared" si="31"/>
        <v>0.31519223288257314</v>
      </c>
      <c r="W45" s="29">
        <f t="shared" si="27"/>
        <v>224804.30582640122</v>
      </c>
      <c r="X45" s="29">
        <f t="shared" si="20"/>
        <v>538765.18140105694</v>
      </c>
      <c r="Y45" s="35">
        <f t="shared" si="28"/>
        <v>7.3674656851115303</v>
      </c>
      <c r="Z45" s="36">
        <f t="shared" si="29"/>
        <v>3.915108395912875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318</v>
      </c>
      <c r="E46">
        <v>29</v>
      </c>
      <c r="F46" s="3">
        <f t="shared" si="21"/>
        <v>9.1194968553459113E-2</v>
      </c>
      <c r="G46" s="2">
        <v>0.5</v>
      </c>
      <c r="H46" s="3">
        <f t="shared" si="22"/>
        <v>0.37131882202304739</v>
      </c>
      <c r="I46" s="3">
        <f t="shared" si="23"/>
        <v>0.62868117797695255</v>
      </c>
      <c r="J46" s="5">
        <f t="shared" si="30"/>
        <v>58181.823696593681</v>
      </c>
      <c r="K46" s="5">
        <f t="shared" si="24"/>
        <v>21604.006238171791</v>
      </c>
      <c r="L46" s="5">
        <f t="shared" si="25"/>
        <v>236899.1028875389</v>
      </c>
      <c r="M46" s="5">
        <f>L46+M47</f>
        <v>496794.12167106278</v>
      </c>
      <c r="N46" s="33">
        <f t="shared" si="26"/>
        <v>8.5386481568838857</v>
      </c>
      <c r="O46" s="4"/>
      <c r="Q46" s="27" t="s">
        <v>68</v>
      </c>
      <c r="R46" s="29">
        <f t="shared" si="17"/>
        <v>58181.823696593681</v>
      </c>
      <c r="S46" s="29">
        <f t="shared" si="18"/>
        <v>236899.1028875389</v>
      </c>
      <c r="T46" s="35">
        <f t="shared" si="19"/>
        <v>8.5386481568838857</v>
      </c>
      <c r="U46" s="42">
        <v>0.65629805890441617</v>
      </c>
      <c r="V46" s="43">
        <f t="shared" si="31"/>
        <v>0.34370194109558383</v>
      </c>
      <c r="W46" s="29">
        <f t="shared" si="27"/>
        <v>155476.42138128934</v>
      </c>
      <c r="X46" s="29">
        <f>X47+W46</f>
        <v>313960.87557465571</v>
      </c>
      <c r="Y46" s="35">
        <f t="shared" si="28"/>
        <v>5.3962020374592843</v>
      </c>
      <c r="Z46" s="36">
        <f t="shared" si="29"/>
        <v>3.1424461194246014</v>
      </c>
    </row>
    <row r="47" spans="1:26" s="2" customFormat="1" x14ac:dyDescent="0.25">
      <c r="A47" s="12">
        <v>19</v>
      </c>
      <c r="B47" s="13" t="s">
        <v>69</v>
      </c>
      <c r="C47" s="12"/>
      <c r="D47">
        <v>270</v>
      </c>
      <c r="E47">
        <v>38</v>
      </c>
      <c r="F47" s="17">
        <f t="shared" si="21"/>
        <v>0.14074074074074075</v>
      </c>
      <c r="G47" s="12"/>
      <c r="H47" s="17">
        <v>1</v>
      </c>
      <c r="I47" s="17">
        <f t="shared" si="23"/>
        <v>0</v>
      </c>
      <c r="J47" s="21">
        <f t="shared" si="30"/>
        <v>36577.817458421887</v>
      </c>
      <c r="K47" s="21">
        <f t="shared" si="24"/>
        <v>36577.817458421887</v>
      </c>
      <c r="L47" s="21">
        <f>K47/F47</f>
        <v>259895.0187835239</v>
      </c>
      <c r="M47" s="21">
        <f>L47</f>
        <v>259895.0187835239</v>
      </c>
      <c r="N47" s="34">
        <f t="shared" si="26"/>
        <v>7.1052631578947363</v>
      </c>
      <c r="O47" s="4"/>
      <c r="Q47" s="30" t="s">
        <v>69</v>
      </c>
      <c r="R47" s="31">
        <f t="shared" si="17"/>
        <v>36577.817458421887</v>
      </c>
      <c r="S47" s="31">
        <f t="shared" si="18"/>
        <v>259895.0187835239</v>
      </c>
      <c r="T47" s="38">
        <f t="shared" si="19"/>
        <v>7.1052631578947363</v>
      </c>
      <c r="U47" s="44">
        <v>0.6098018151143324</v>
      </c>
      <c r="V47" s="45">
        <f t="shared" si="31"/>
        <v>0.3901981848856676</v>
      </c>
      <c r="W47" s="31">
        <f t="shared" si="27"/>
        <v>158484.4541933664</v>
      </c>
      <c r="X47" s="31">
        <f>W47</f>
        <v>158484.4541933664</v>
      </c>
      <c r="Y47" s="38">
        <f t="shared" si="28"/>
        <v>4.3328023705492038</v>
      </c>
      <c r="Z47" s="37">
        <f t="shared" si="29"/>
        <v>2.7724607873455325</v>
      </c>
    </row>
    <row r="48" spans="1:26" s="2" customFormat="1" ht="13.2" x14ac:dyDescent="0.25">
      <c r="B48" s="2" t="s">
        <v>70</v>
      </c>
      <c r="D48" s="25">
        <f>SUM(D29:D47)</f>
        <v>32869</v>
      </c>
      <c r="E48" s="25">
        <f>SUM(E29:E47)</f>
        <v>196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620</v>
      </c>
      <c r="E54" s="49">
        <f>E4+E29</f>
        <v>4</v>
      </c>
      <c r="F54" s="3">
        <f>E54/D54</f>
        <v>6.4516129032258064E-3</v>
      </c>
      <c r="G54" s="2">
        <v>0.3</v>
      </c>
      <c r="H54" s="18">
        <f>C54*F54/(1+(1-G54)*C54*F54)</f>
        <v>6.4226075786769435E-3</v>
      </c>
      <c r="I54" s="18">
        <f>1-H54</f>
        <v>0.99357739242132304</v>
      </c>
      <c r="J54" s="19">
        <v>100000</v>
      </c>
      <c r="K54" s="20">
        <f>J54*H54</f>
        <v>642.26075786769434</v>
      </c>
      <c r="L54" s="20">
        <f>C54*(J55+G54*K54)</f>
        <v>99550.417469492604</v>
      </c>
      <c r="M54" s="5">
        <f t="shared" ref="M54:M70" si="32">L54+M55</f>
        <v>7550236.0422945237</v>
      </c>
      <c r="N54" s="32">
        <f>M54/J54</f>
        <v>75.50236042294523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99550.417469492604</v>
      </c>
      <c r="T54" s="35">
        <f t="shared" ref="T54:T72" si="35">N54</f>
        <v>75.50236042294523</v>
      </c>
      <c r="U54" s="42">
        <v>0.96170886472285344</v>
      </c>
      <c r="V54" s="43">
        <f>1-U54</f>
        <v>3.829113527714656E-2</v>
      </c>
      <c r="W54" s="29">
        <f>S54*U54</f>
        <v>95738.518967271855</v>
      </c>
      <c r="X54" s="29">
        <f t="shared" ref="X54:X70" si="36">X55+W54</f>
        <v>6703730.9221929526</v>
      </c>
      <c r="Y54" s="40">
        <f>X54/R54</f>
        <v>67.037309221929533</v>
      </c>
      <c r="Z54" s="36">
        <f>T54-Y54</f>
        <v>8.4650512010156973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2956</v>
      </c>
      <c r="E55" s="49">
        <f t="shared" si="37"/>
        <v>1</v>
      </c>
      <c r="F55" s="3">
        <f t="shared" ref="F55:F72" si="38">E55/D55</f>
        <v>3.3829499323410016E-4</v>
      </c>
      <c r="G55" s="2">
        <v>0.4</v>
      </c>
      <c r="H55" s="3">
        <f t="shared" ref="H55:H71" si="39">C55*F55/(1+(1-G55)*C55*F55)</f>
        <v>1.3520822065981612E-3</v>
      </c>
      <c r="I55" s="3">
        <f t="shared" ref="I55:I72" si="40">1-H55</f>
        <v>0.99864791779340178</v>
      </c>
      <c r="J55" s="5">
        <f>I54*J54</f>
        <v>99357.739242132302</v>
      </c>
      <c r="K55" s="5">
        <f t="shared" ref="K55:K72" si="41">J55*H55</f>
        <v>134.33983131710696</v>
      </c>
      <c r="L55" s="5">
        <f t="shared" ref="L55:L71" si="42">C55*(J56+G55*K55)</f>
        <v>397108.54137336818</v>
      </c>
      <c r="M55" s="5">
        <f t="shared" si="32"/>
        <v>7450685.6248250315</v>
      </c>
      <c r="N55" s="33">
        <f t="shared" ref="N55:N72" si="43">M55/J55</f>
        <v>74.988477814173081</v>
      </c>
      <c r="O55" s="4"/>
      <c r="Q55" s="27" t="s">
        <v>36</v>
      </c>
      <c r="R55" s="29">
        <f t="shared" si="33"/>
        <v>99357.739242132302</v>
      </c>
      <c r="S55" s="29">
        <f t="shared" si="34"/>
        <v>397108.54137336818</v>
      </c>
      <c r="T55" s="35">
        <f t="shared" si="35"/>
        <v>74.988477814173081</v>
      </c>
      <c r="U55" s="42">
        <v>0.96170886472285344</v>
      </c>
      <c r="V55" s="43">
        <f>1-U55</f>
        <v>3.829113527714656E-2</v>
      </c>
      <c r="W55" s="29">
        <f t="shared" ref="W55:W72" si="44">S55*U55</f>
        <v>381902.80449593021</v>
      </c>
      <c r="X55" s="29">
        <f t="shared" si="36"/>
        <v>6607992.4032256808</v>
      </c>
      <c r="Y55" s="35">
        <f t="shared" ref="Y55:Y72" si="45">X55/R55</f>
        <v>66.507072862458855</v>
      </c>
      <c r="Z55" s="36">
        <f t="shared" ref="Z55:Z72" si="46">T55-Y55</f>
        <v>8.4814049517142251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4010</v>
      </c>
      <c r="E56" s="49">
        <f t="shared" si="37"/>
        <v>1</v>
      </c>
      <c r="F56" s="3">
        <f t="shared" si="38"/>
        <v>2.4937655860349125E-4</v>
      </c>
      <c r="G56" s="2">
        <v>0.5</v>
      </c>
      <c r="H56" s="3">
        <f t="shared" si="39"/>
        <v>1.2461059190031153E-3</v>
      </c>
      <c r="I56" s="3">
        <f t="shared" si="40"/>
        <v>0.99875389408099691</v>
      </c>
      <c r="J56" s="5">
        <f t="shared" ref="J56:J72" si="47">I55*J55</f>
        <v>99223.399410815196</v>
      </c>
      <c r="K56" s="5">
        <f t="shared" si="41"/>
        <v>123.64286530942704</v>
      </c>
      <c r="L56" s="5">
        <f t="shared" si="42"/>
        <v>495807.88989080244</v>
      </c>
      <c r="M56" s="5">
        <f t="shared" si="32"/>
        <v>7053577.0834516631</v>
      </c>
      <c r="N56" s="33">
        <f t="shared" si="43"/>
        <v>71.087839414246417</v>
      </c>
      <c r="O56" s="4"/>
      <c r="Q56" s="27" t="s">
        <v>38</v>
      </c>
      <c r="R56" s="29">
        <f t="shared" si="33"/>
        <v>99223.399410815196</v>
      </c>
      <c r="S56" s="29">
        <f t="shared" si="34"/>
        <v>495807.88989080244</v>
      </c>
      <c r="T56" s="35">
        <f t="shared" si="35"/>
        <v>71.087839414246417</v>
      </c>
      <c r="U56" s="42">
        <v>0.96170886472285344</v>
      </c>
      <c r="V56" s="43">
        <f>1-U56</f>
        <v>3.829113527714656E-2</v>
      </c>
      <c r="W56" s="29">
        <f t="shared" si="44"/>
        <v>476822.84290751716</v>
      </c>
      <c r="X56" s="29">
        <f t="shared" si="36"/>
        <v>6226089.5987297501</v>
      </c>
      <c r="Y56" s="35">
        <f t="shared" si="45"/>
        <v>62.748198869420271</v>
      </c>
      <c r="Z56" s="36">
        <f t="shared" si="46"/>
        <v>8.3396405448261461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3998</v>
      </c>
      <c r="E57" s="49">
        <f t="shared" si="37"/>
        <v>2</v>
      </c>
      <c r="F57" s="3">
        <f t="shared" si="38"/>
        <v>5.0025012506253123E-4</v>
      </c>
      <c r="G57" s="2">
        <v>0.5</v>
      </c>
      <c r="H57" s="3">
        <f t="shared" si="39"/>
        <v>2.4981264051961031E-3</v>
      </c>
      <c r="I57" s="3">
        <f t="shared" si="40"/>
        <v>0.99750187359480391</v>
      </c>
      <c r="J57" s="5">
        <f t="shared" si="47"/>
        <v>99099.756545505777</v>
      </c>
      <c r="K57" s="5">
        <f t="shared" si="41"/>
        <v>247.56371857483333</v>
      </c>
      <c r="L57" s="5">
        <f t="shared" si="42"/>
        <v>494879.87343109178</v>
      </c>
      <c r="M57" s="5">
        <f t="shared" si="32"/>
        <v>6557769.1935608611</v>
      </c>
      <c r="N57" s="33">
        <f t="shared" si="43"/>
        <v>66.173413761612906</v>
      </c>
      <c r="O57" s="4"/>
      <c r="Q57" s="27" t="s">
        <v>40</v>
      </c>
      <c r="R57" s="29">
        <f t="shared" si="33"/>
        <v>99099.756545505777</v>
      </c>
      <c r="S57" s="29">
        <f t="shared" si="34"/>
        <v>494879.87343109178</v>
      </c>
      <c r="T57" s="35">
        <f t="shared" si="35"/>
        <v>66.173413761612906</v>
      </c>
      <c r="U57" s="42">
        <v>0.96170886472285344</v>
      </c>
      <c r="V57" s="43">
        <f>1-U57</f>
        <v>3.829113527714656E-2</v>
      </c>
      <c r="W57" s="29">
        <f t="shared" si="44"/>
        <v>475930.36125160469</v>
      </c>
      <c r="X57" s="29">
        <f t="shared" si="36"/>
        <v>5749266.7558222329</v>
      </c>
      <c r="Y57" s="35">
        <f t="shared" si="45"/>
        <v>58.014943287799277</v>
      </c>
      <c r="Z57" s="36">
        <f t="shared" si="46"/>
        <v>8.1584704738136296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4098</v>
      </c>
      <c r="E58" s="49">
        <f t="shared" si="37"/>
        <v>6</v>
      </c>
      <c r="F58" s="3">
        <f t="shared" si="38"/>
        <v>1.4641288433382138E-3</v>
      </c>
      <c r="G58" s="2">
        <v>0.5</v>
      </c>
      <c r="H58" s="3">
        <f t="shared" si="39"/>
        <v>7.2939460247994168E-3</v>
      </c>
      <c r="I58" s="3">
        <f t="shared" si="40"/>
        <v>0.99270605397520062</v>
      </c>
      <c r="J58" s="5">
        <f t="shared" si="47"/>
        <v>98852.192826930943</v>
      </c>
      <c r="K58" s="5">
        <f t="shared" si="41"/>
        <v>721.0225589126984</v>
      </c>
      <c r="L58" s="5">
        <f t="shared" si="42"/>
        <v>492458.40773737297</v>
      </c>
      <c r="M58" s="5">
        <f t="shared" si="32"/>
        <v>6062889.3201297689</v>
      </c>
      <c r="N58" s="33">
        <f t="shared" si="43"/>
        <v>61.332876355556344</v>
      </c>
      <c r="O58" s="4"/>
      <c r="Q58" s="27" t="s">
        <v>42</v>
      </c>
      <c r="R58" s="29">
        <f t="shared" si="33"/>
        <v>98852.192826930943</v>
      </c>
      <c r="S58" s="29">
        <f t="shared" si="34"/>
        <v>492458.40773737297</v>
      </c>
      <c r="T58" s="35">
        <f t="shared" si="35"/>
        <v>61.332876355556344</v>
      </c>
      <c r="U58" s="42">
        <v>0.96170886472285344</v>
      </c>
      <c r="V58" s="43">
        <f>1-U58</f>
        <v>3.829113527714656E-2</v>
      </c>
      <c r="W58" s="29">
        <f t="shared" si="44"/>
        <v>473601.61622833303</v>
      </c>
      <c r="X58" s="29">
        <f t="shared" si="36"/>
        <v>5273336.3945706282</v>
      </c>
      <c r="Y58" s="35">
        <f t="shared" si="45"/>
        <v>53.345669365201772</v>
      </c>
      <c r="Z58" s="36">
        <f t="shared" si="46"/>
        <v>7.9872069903545722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4659</v>
      </c>
      <c r="E59" s="49">
        <f t="shared" si="37"/>
        <v>4</v>
      </c>
      <c r="F59" s="3">
        <f t="shared" si="38"/>
        <v>8.585533376261E-4</v>
      </c>
      <c r="G59" s="2">
        <v>0.5</v>
      </c>
      <c r="H59" s="3">
        <f t="shared" si="39"/>
        <v>4.2835724994645542E-3</v>
      </c>
      <c r="I59" s="3">
        <f t="shared" si="40"/>
        <v>0.99571642750053546</v>
      </c>
      <c r="J59" s="5">
        <f t="shared" si="47"/>
        <v>98131.17026801825</v>
      </c>
      <c r="K59" s="5">
        <f t="shared" si="41"/>
        <v>420.35198230035667</v>
      </c>
      <c r="L59" s="5">
        <f t="shared" si="42"/>
        <v>489604.97138434032</v>
      </c>
      <c r="M59" s="5">
        <f t="shared" si="32"/>
        <v>5570430.9123923955</v>
      </c>
      <c r="N59" s="33">
        <f t="shared" si="43"/>
        <v>56.76515318403213</v>
      </c>
      <c r="O59" s="4"/>
      <c r="Q59" s="27" t="s">
        <v>44</v>
      </c>
      <c r="R59" s="29">
        <f t="shared" si="33"/>
        <v>98131.17026801825</v>
      </c>
      <c r="S59" s="29">
        <f t="shared" si="34"/>
        <v>489604.97138434032</v>
      </c>
      <c r="T59" s="35">
        <f t="shared" si="35"/>
        <v>56.76515318403213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471534.47888732189</v>
      </c>
      <c r="X59" s="29">
        <f t="shared" si="36"/>
        <v>4799734.7783422954</v>
      </c>
      <c r="Y59" s="35">
        <f t="shared" si="45"/>
        <v>48.911418922582321</v>
      </c>
      <c r="Z59" s="36">
        <f t="shared" si="46"/>
        <v>7.8537342614498087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4941</v>
      </c>
      <c r="E60" s="49">
        <f t="shared" si="37"/>
        <v>3</v>
      </c>
      <c r="F60" s="3">
        <f t="shared" si="38"/>
        <v>6.0716454159077113E-4</v>
      </c>
      <c r="G60" s="2">
        <v>0.5</v>
      </c>
      <c r="H60" s="3">
        <f t="shared" si="39"/>
        <v>3.031221582297666E-3</v>
      </c>
      <c r="I60" s="3">
        <f t="shared" si="40"/>
        <v>0.99696877841770237</v>
      </c>
      <c r="J60" s="5">
        <f t="shared" si="47"/>
        <v>97710.818285717891</v>
      </c>
      <c r="K60" s="5">
        <f t="shared" si="41"/>
        <v>296.18314121163348</v>
      </c>
      <c r="L60" s="5">
        <f t="shared" si="42"/>
        <v>487813.63357556041</v>
      </c>
      <c r="M60" s="5">
        <f t="shared" si="32"/>
        <v>5080825.9410080556</v>
      </c>
      <c r="N60" s="33">
        <f t="shared" si="43"/>
        <v>51.998601896374716</v>
      </c>
      <c r="O60" s="4"/>
      <c r="Q60" s="27" t="s">
        <v>46</v>
      </c>
      <c r="R60" s="29">
        <f t="shared" si="33"/>
        <v>97710.818285717891</v>
      </c>
      <c r="S60" s="29">
        <f t="shared" si="34"/>
        <v>487813.63357556041</v>
      </c>
      <c r="T60" s="35">
        <f t="shared" si="35"/>
        <v>51.998601896374716</v>
      </c>
      <c r="U60" s="42">
        <v>0.95736753435116873</v>
      </c>
      <c r="V60" s="43">
        <f t="shared" si="48"/>
        <v>4.2632465648831275E-2</v>
      </c>
      <c r="W60" s="29">
        <f t="shared" si="44"/>
        <v>467016.93559911876</v>
      </c>
      <c r="X60" s="29">
        <f t="shared" si="36"/>
        <v>4328200.299454974</v>
      </c>
      <c r="Y60" s="35">
        <f t="shared" si="45"/>
        <v>44.296019370125514</v>
      </c>
      <c r="Z60" s="36">
        <f t="shared" si="46"/>
        <v>7.702582526249202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4953</v>
      </c>
      <c r="E61" s="49">
        <f t="shared" si="37"/>
        <v>11</v>
      </c>
      <c r="F61" s="3">
        <f t="shared" si="38"/>
        <v>2.220876236624268E-3</v>
      </c>
      <c r="G61" s="2">
        <v>0.5</v>
      </c>
      <c r="H61" s="3">
        <f t="shared" si="39"/>
        <v>1.1043067965063748E-2</v>
      </c>
      <c r="I61" s="3">
        <f t="shared" si="40"/>
        <v>0.98895693203493629</v>
      </c>
      <c r="J61" s="5">
        <f t="shared" si="47"/>
        <v>97414.635144506261</v>
      </c>
      <c r="K61" s="5">
        <f t="shared" si="41"/>
        <v>1075.7564366926701</v>
      </c>
      <c r="L61" s="5">
        <f t="shared" si="42"/>
        <v>484383.78463079967</v>
      </c>
      <c r="M61" s="5">
        <f t="shared" si="32"/>
        <v>4593012.3074324951</v>
      </c>
      <c r="N61" s="33">
        <f t="shared" si="43"/>
        <v>47.149099317768375</v>
      </c>
      <c r="O61" s="4"/>
      <c r="Q61" s="27" t="s">
        <v>48</v>
      </c>
      <c r="R61" s="29">
        <f t="shared" si="33"/>
        <v>97414.635144506261</v>
      </c>
      <c r="S61" s="29">
        <f t="shared" si="34"/>
        <v>484383.78463079967</v>
      </c>
      <c r="T61" s="35">
        <f t="shared" si="35"/>
        <v>47.149099317768375</v>
      </c>
      <c r="U61" s="42">
        <v>0.95681081085376496</v>
      </c>
      <c r="V61" s="43">
        <f t="shared" si="48"/>
        <v>4.3189189146235041E-2</v>
      </c>
      <c r="W61" s="29">
        <f t="shared" si="44"/>
        <v>463463.64173701085</v>
      </c>
      <c r="X61" s="29">
        <f t="shared" si="36"/>
        <v>3861183.3638558551</v>
      </c>
      <c r="Y61" s="35">
        <f t="shared" si="45"/>
        <v>39.636583949918005</v>
      </c>
      <c r="Z61" s="36">
        <f t="shared" si="46"/>
        <v>7.5125153678503693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5377</v>
      </c>
      <c r="E62" s="49">
        <f t="shared" si="37"/>
        <v>15</v>
      </c>
      <c r="F62" s="3">
        <f t="shared" si="38"/>
        <v>2.7896596615212942E-3</v>
      </c>
      <c r="G62" s="2">
        <v>0.5</v>
      </c>
      <c r="H62" s="3">
        <f t="shared" si="39"/>
        <v>1.3851694523963429E-2</v>
      </c>
      <c r="I62" s="3">
        <f t="shared" si="40"/>
        <v>0.9861483054760366</v>
      </c>
      <c r="J62" s="5">
        <f t="shared" si="47"/>
        <v>96338.878707813594</v>
      </c>
      <c r="K62" s="5">
        <f t="shared" si="41"/>
        <v>1334.4567186417985</v>
      </c>
      <c r="L62" s="5">
        <f t="shared" si="42"/>
        <v>478358.25174246344</v>
      </c>
      <c r="M62" s="5">
        <f t="shared" si="32"/>
        <v>4108628.5228016954</v>
      </c>
      <c r="N62" s="33">
        <f t="shared" si="43"/>
        <v>42.647668084893994</v>
      </c>
      <c r="O62" s="4"/>
      <c r="Q62" s="27" t="s">
        <v>50</v>
      </c>
      <c r="R62" s="29">
        <f t="shared" si="33"/>
        <v>96338.878707813594</v>
      </c>
      <c r="S62" s="29">
        <f t="shared" si="34"/>
        <v>478358.25174246344</v>
      </c>
      <c r="T62" s="35">
        <f t="shared" si="35"/>
        <v>42.647668084893994</v>
      </c>
      <c r="U62" s="42">
        <v>0.94800928093814252</v>
      </c>
      <c r="V62" s="43">
        <f t="shared" si="48"/>
        <v>5.1990719061857482E-2</v>
      </c>
      <c r="W62" s="29">
        <f t="shared" si="44"/>
        <v>453488.06226519973</v>
      </c>
      <c r="X62" s="29">
        <f t="shared" si="36"/>
        <v>3397719.7221188443</v>
      </c>
      <c r="Y62" s="35">
        <f t="shared" si="45"/>
        <v>35.268416735716805</v>
      </c>
      <c r="Z62" s="36">
        <f t="shared" si="46"/>
        <v>7.3792513491771885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6003</v>
      </c>
      <c r="E63" s="49">
        <f t="shared" si="37"/>
        <v>24</v>
      </c>
      <c r="F63" s="3">
        <f t="shared" si="38"/>
        <v>3.9980009995002497E-3</v>
      </c>
      <c r="G63" s="2">
        <v>0.5</v>
      </c>
      <c r="H63" s="3">
        <f t="shared" si="39"/>
        <v>1.9792182088075209E-2</v>
      </c>
      <c r="I63" s="3">
        <f t="shared" si="40"/>
        <v>0.98020781791192479</v>
      </c>
      <c r="J63" s="5">
        <f t="shared" si="47"/>
        <v>95004.421989171795</v>
      </c>
      <c r="K63" s="5">
        <f t="shared" si="41"/>
        <v>1880.3448191820246</v>
      </c>
      <c r="L63" s="5">
        <f t="shared" si="42"/>
        <v>470321.24789790396</v>
      </c>
      <c r="M63" s="5">
        <f t="shared" si="32"/>
        <v>3630270.2710592318</v>
      </c>
      <c r="N63" s="33">
        <f t="shared" si="43"/>
        <v>38.211592629583016</v>
      </c>
      <c r="O63" s="4"/>
      <c r="Q63" s="27" t="s">
        <v>52</v>
      </c>
      <c r="R63" s="29">
        <f t="shared" si="33"/>
        <v>95004.421989171795</v>
      </c>
      <c r="S63" s="29">
        <f t="shared" si="34"/>
        <v>470321.24789790396</v>
      </c>
      <c r="T63" s="35">
        <f t="shared" si="35"/>
        <v>38.211592629583016</v>
      </c>
      <c r="U63" s="42">
        <v>0.94216194080535964</v>
      </c>
      <c r="V63" s="43">
        <f t="shared" si="48"/>
        <v>5.7838059194640357E-2</v>
      </c>
      <c r="W63" s="29">
        <f t="shared" si="44"/>
        <v>443118.7797214879</v>
      </c>
      <c r="X63" s="29">
        <f t="shared" si="36"/>
        <v>2944231.6598536447</v>
      </c>
      <c r="Y63" s="35">
        <f t="shared" si="45"/>
        <v>30.990469687707968</v>
      </c>
      <c r="Z63" s="36">
        <f t="shared" si="46"/>
        <v>7.2211229418750484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5805</v>
      </c>
      <c r="E64" s="49">
        <f t="shared" si="37"/>
        <v>31</v>
      </c>
      <c r="F64" s="3">
        <f t="shared" si="38"/>
        <v>5.3402239448751077E-3</v>
      </c>
      <c r="G64" s="2">
        <v>0.5</v>
      </c>
      <c r="H64" s="3">
        <f t="shared" si="39"/>
        <v>2.6349341266468339E-2</v>
      </c>
      <c r="I64" s="3">
        <f t="shared" si="40"/>
        <v>0.97365065873353163</v>
      </c>
      <c r="J64" s="5">
        <f t="shared" si="47"/>
        <v>93124.077169989774</v>
      </c>
      <c r="K64" s="5">
        <f t="shared" si="41"/>
        <v>2453.7580894769935</v>
      </c>
      <c r="L64" s="5">
        <f t="shared" si="42"/>
        <v>459485.99062625639</v>
      </c>
      <c r="M64" s="5">
        <f t="shared" si="32"/>
        <v>3159949.0231613279</v>
      </c>
      <c r="N64" s="33">
        <f t="shared" si="43"/>
        <v>33.93267476243679</v>
      </c>
      <c r="O64" s="4"/>
      <c r="Q64" s="27" t="s">
        <v>54</v>
      </c>
      <c r="R64" s="29">
        <f t="shared" si="33"/>
        <v>93124.077169989774</v>
      </c>
      <c r="S64" s="29">
        <f t="shared" si="34"/>
        <v>459485.99062625639</v>
      </c>
      <c r="T64" s="35">
        <f t="shared" si="35"/>
        <v>33.93267476243679</v>
      </c>
      <c r="U64" s="42">
        <v>0.92489605986448908</v>
      </c>
      <c r="V64" s="43">
        <f t="shared" si="48"/>
        <v>7.5103940135510916E-2</v>
      </c>
      <c r="W64" s="29">
        <f t="shared" si="44"/>
        <v>424976.78229315608</v>
      </c>
      <c r="X64" s="29">
        <f t="shared" si="36"/>
        <v>2501112.8801321569</v>
      </c>
      <c r="Y64" s="35">
        <f t="shared" si="45"/>
        <v>26.85785412473507</v>
      </c>
      <c r="Z64" s="36">
        <f t="shared" si="46"/>
        <v>7.0748206377017198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4961</v>
      </c>
      <c r="E65" s="49">
        <f t="shared" si="37"/>
        <v>28</v>
      </c>
      <c r="F65" s="3">
        <f t="shared" si="38"/>
        <v>5.6440233823825845E-3</v>
      </c>
      <c r="G65" s="2">
        <v>0.5</v>
      </c>
      <c r="H65" s="3">
        <f t="shared" si="39"/>
        <v>2.782746968793481E-2</v>
      </c>
      <c r="I65" s="3">
        <f t="shared" si="40"/>
        <v>0.97217253031206519</v>
      </c>
      <c r="J65" s="5">
        <f t="shared" si="47"/>
        <v>90670.319080512782</v>
      </c>
      <c r="K65" s="5">
        <f t="shared" si="41"/>
        <v>2523.1255558083467</v>
      </c>
      <c r="L65" s="5">
        <f t="shared" si="42"/>
        <v>447043.78151304298</v>
      </c>
      <c r="M65" s="5">
        <f t="shared" si="32"/>
        <v>2700463.0325350715</v>
      </c>
      <c r="N65" s="33">
        <f t="shared" si="43"/>
        <v>29.783318950682567</v>
      </c>
      <c r="O65" s="4"/>
      <c r="Q65" s="27" t="s">
        <v>56</v>
      </c>
      <c r="R65" s="29">
        <f t="shared" si="33"/>
        <v>90670.319080512782</v>
      </c>
      <c r="S65" s="29">
        <f t="shared" si="34"/>
        <v>447043.78151304298</v>
      </c>
      <c r="T65" s="35">
        <f t="shared" si="35"/>
        <v>29.783318950682567</v>
      </c>
      <c r="U65" s="42">
        <v>0.89970667843387275</v>
      </c>
      <c r="V65" s="43">
        <f t="shared" si="48"/>
        <v>0.10029332156612725</v>
      </c>
      <c r="W65" s="29">
        <f t="shared" si="44"/>
        <v>402208.27577961783</v>
      </c>
      <c r="X65" s="29">
        <f t="shared" si="36"/>
        <v>2076136.0978390006</v>
      </c>
      <c r="Y65" s="35">
        <f t="shared" si="45"/>
        <v>22.897637494751155</v>
      </c>
      <c r="Z65" s="36">
        <f t="shared" si="46"/>
        <v>6.8856814559314117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3962</v>
      </c>
      <c r="E66" s="49">
        <f t="shared" si="37"/>
        <v>28</v>
      </c>
      <c r="F66" s="3">
        <f t="shared" si="38"/>
        <v>7.0671378091872791E-3</v>
      </c>
      <c r="G66" s="2">
        <v>0.5</v>
      </c>
      <c r="H66" s="3">
        <f t="shared" si="39"/>
        <v>3.4722222222222224E-2</v>
      </c>
      <c r="I66" s="3">
        <f t="shared" si="40"/>
        <v>0.96527777777777779</v>
      </c>
      <c r="J66" s="5">
        <f t="shared" si="47"/>
        <v>88147.193524704431</v>
      </c>
      <c r="K66" s="5">
        <f t="shared" si="41"/>
        <v>3060.6664418300152</v>
      </c>
      <c r="L66" s="5">
        <f t="shared" si="42"/>
        <v>433084.30151894712</v>
      </c>
      <c r="M66" s="5">
        <f t="shared" si="32"/>
        <v>2253419.2510220287</v>
      </c>
      <c r="N66" s="33">
        <f t="shared" si="43"/>
        <v>25.564276761579229</v>
      </c>
      <c r="O66" s="4"/>
      <c r="Q66" s="27" t="s">
        <v>58</v>
      </c>
      <c r="R66" s="29">
        <f t="shared" si="33"/>
        <v>88147.193524704431</v>
      </c>
      <c r="S66" s="29">
        <f t="shared" si="34"/>
        <v>433084.30151894712</v>
      </c>
      <c r="T66" s="35">
        <f t="shared" si="35"/>
        <v>25.564276761579229</v>
      </c>
      <c r="U66" s="42">
        <v>0.86438699185239576</v>
      </c>
      <c r="V66" s="43">
        <f t="shared" si="48"/>
        <v>0.13561300814760424</v>
      </c>
      <c r="W66" s="29">
        <f t="shared" si="44"/>
        <v>374352.43660845864</v>
      </c>
      <c r="X66" s="29">
        <f t="shared" si="36"/>
        <v>1673927.8220593829</v>
      </c>
      <c r="Y66" s="35">
        <f t="shared" si="45"/>
        <v>18.990143135870142</v>
      </c>
      <c r="Z66" s="36">
        <f t="shared" si="46"/>
        <v>6.5741336257090879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3200</v>
      </c>
      <c r="E67" s="49">
        <f t="shared" si="37"/>
        <v>48</v>
      </c>
      <c r="F67" s="3">
        <f t="shared" si="38"/>
        <v>1.4999999999999999E-2</v>
      </c>
      <c r="G67" s="2">
        <v>0.5</v>
      </c>
      <c r="H67" s="3">
        <f t="shared" si="39"/>
        <v>7.2289156626506021E-2</v>
      </c>
      <c r="I67" s="3">
        <f t="shared" si="40"/>
        <v>0.92771084337349397</v>
      </c>
      <c r="J67" s="5">
        <f t="shared" si="47"/>
        <v>85086.527082874411</v>
      </c>
      <c r="K67" s="5">
        <f t="shared" si="41"/>
        <v>6150.833283099355</v>
      </c>
      <c r="L67" s="5">
        <f t="shared" si="42"/>
        <v>410055.5522066236</v>
      </c>
      <c r="M67" s="5">
        <f t="shared" si="32"/>
        <v>1820334.9495030814</v>
      </c>
      <c r="N67" s="33">
        <f t="shared" si="43"/>
        <v>21.393927004801505</v>
      </c>
      <c r="O67" s="4"/>
      <c r="Q67" s="27" t="s">
        <v>60</v>
      </c>
      <c r="R67" s="29">
        <f t="shared" si="33"/>
        <v>85086.527082874411</v>
      </c>
      <c r="S67" s="29">
        <f t="shared" si="34"/>
        <v>410055.5522066236</v>
      </c>
      <c r="T67" s="35">
        <f t="shared" si="35"/>
        <v>21.393927004801505</v>
      </c>
      <c r="U67" s="42">
        <v>0.82345390469096191</v>
      </c>
      <c r="V67" s="43">
        <f t="shared" si="48"/>
        <v>0.17654609530903809</v>
      </c>
      <c r="W67" s="29">
        <f t="shared" si="44"/>
        <v>337661.84560475277</v>
      </c>
      <c r="X67" s="29">
        <f t="shared" si="36"/>
        <v>1299575.3854509243</v>
      </c>
      <c r="Y67" s="35">
        <f t="shared" si="45"/>
        <v>15.273574207408135</v>
      </c>
      <c r="Z67" s="36">
        <f t="shared" si="46"/>
        <v>6.1203527973933696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2514</v>
      </c>
      <c r="E68" s="49">
        <f t="shared" si="37"/>
        <v>40</v>
      </c>
      <c r="F68" s="3">
        <f t="shared" si="38"/>
        <v>1.5910898965791568E-2</v>
      </c>
      <c r="G68" s="2">
        <v>0.5</v>
      </c>
      <c r="H68" s="3">
        <f t="shared" si="39"/>
        <v>7.6511094108645761E-2</v>
      </c>
      <c r="I68" s="3">
        <f t="shared" si="40"/>
        <v>0.92348890589135424</v>
      </c>
      <c r="J68" s="5">
        <f t="shared" si="47"/>
        <v>78935.69379977505</v>
      </c>
      <c r="K68" s="5">
        <f t="shared" si="41"/>
        <v>6039.4562968458349</v>
      </c>
      <c r="L68" s="5">
        <f t="shared" si="42"/>
        <v>379579.82825676067</v>
      </c>
      <c r="M68" s="5">
        <f t="shared" si="32"/>
        <v>1410279.3972964578</v>
      </c>
      <c r="N68" s="33">
        <f t="shared" si="43"/>
        <v>17.866181057123701</v>
      </c>
      <c r="O68" s="4"/>
      <c r="Q68" s="27" t="s">
        <v>62</v>
      </c>
      <c r="R68" s="29">
        <f t="shared" si="33"/>
        <v>78935.69379977505</v>
      </c>
      <c r="S68" s="29">
        <f t="shared" si="34"/>
        <v>379579.82825676067</v>
      </c>
      <c r="T68" s="35">
        <f t="shared" si="35"/>
        <v>17.866181057123701</v>
      </c>
      <c r="U68" s="42">
        <v>0.7557222850963411</v>
      </c>
      <c r="V68" s="43">
        <f t="shared" si="48"/>
        <v>0.2442777149036589</v>
      </c>
      <c r="W68" s="29">
        <f t="shared" si="44"/>
        <v>286856.93518667587</v>
      </c>
      <c r="X68" s="29">
        <f t="shared" si="36"/>
        <v>961913.53984617151</v>
      </c>
      <c r="Y68" s="35">
        <f t="shared" si="45"/>
        <v>12.186040225175201</v>
      </c>
      <c r="Z68" s="36">
        <f t="shared" si="46"/>
        <v>5.6801408319484992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1672</v>
      </c>
      <c r="E69" s="49">
        <f t="shared" si="37"/>
        <v>38</v>
      </c>
      <c r="F69" s="3">
        <f t="shared" si="38"/>
        <v>2.2727272727272728E-2</v>
      </c>
      <c r="G69" s="2">
        <v>0.5</v>
      </c>
      <c r="H69" s="3">
        <f t="shared" si="39"/>
        <v>0.10752688172043011</v>
      </c>
      <c r="I69" s="3">
        <f t="shared" si="40"/>
        <v>0.89247311827956988</v>
      </c>
      <c r="J69" s="5">
        <f t="shared" si="47"/>
        <v>72896.237502929216</v>
      </c>
      <c r="K69" s="5">
        <f t="shared" si="41"/>
        <v>7838.3051078418512</v>
      </c>
      <c r="L69" s="5">
        <f t="shared" si="42"/>
        <v>344885.42474504147</v>
      </c>
      <c r="M69" s="5">
        <f t="shared" si="32"/>
        <v>1030699.5690396971</v>
      </c>
      <c r="N69" s="33">
        <f t="shared" si="43"/>
        <v>14.139269794250767</v>
      </c>
      <c r="O69" s="4"/>
      <c r="Q69" s="27" t="s">
        <v>64</v>
      </c>
      <c r="R69" s="29">
        <f t="shared" si="33"/>
        <v>72896.237502929216</v>
      </c>
      <c r="S69" s="29">
        <f t="shared" si="34"/>
        <v>344885.42474504147</v>
      </c>
      <c r="T69" s="35">
        <f t="shared" si="35"/>
        <v>14.139269794250767</v>
      </c>
      <c r="U69" s="42">
        <v>0.69850988448397933</v>
      </c>
      <c r="V69" s="43">
        <f t="shared" si="48"/>
        <v>0.30149011551602067</v>
      </c>
      <c r="W69" s="29">
        <f t="shared" si="44"/>
        <v>240905.87819886705</v>
      </c>
      <c r="X69" s="29">
        <f t="shared" si="36"/>
        <v>675056.60465949564</v>
      </c>
      <c r="Y69" s="35">
        <f t="shared" si="45"/>
        <v>9.2605136805911226</v>
      </c>
      <c r="Z69" s="36">
        <f t="shared" si="46"/>
        <v>4.8787561136596445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1100</v>
      </c>
      <c r="E70" s="49">
        <f t="shared" si="37"/>
        <v>56</v>
      </c>
      <c r="F70" s="3">
        <f t="shared" si="38"/>
        <v>5.0909090909090911E-2</v>
      </c>
      <c r="G70" s="2">
        <v>0.5</v>
      </c>
      <c r="H70" s="3">
        <f t="shared" si="39"/>
        <v>0.22580645161290328</v>
      </c>
      <c r="I70" s="3">
        <f t="shared" si="40"/>
        <v>0.77419354838709675</v>
      </c>
      <c r="J70" s="5">
        <f t="shared" si="47"/>
        <v>65057.932395087366</v>
      </c>
      <c r="K70" s="5">
        <f t="shared" si="41"/>
        <v>14690.500863406827</v>
      </c>
      <c r="L70" s="5">
        <f t="shared" si="42"/>
        <v>288563.40981691971</v>
      </c>
      <c r="M70" s="5">
        <f t="shared" si="32"/>
        <v>685814.14429465565</v>
      </c>
      <c r="N70" s="33">
        <f t="shared" si="43"/>
        <v>10.541591456208693</v>
      </c>
      <c r="O70" s="4"/>
      <c r="Q70" s="27" t="s">
        <v>66</v>
      </c>
      <c r="R70" s="29">
        <f t="shared" si="33"/>
        <v>65057.932395087366</v>
      </c>
      <c r="S70" s="29">
        <f t="shared" si="34"/>
        <v>288563.40981691971</v>
      </c>
      <c r="T70" s="35">
        <f t="shared" si="35"/>
        <v>10.541591456208693</v>
      </c>
      <c r="U70" s="42">
        <v>0.67065690345363116</v>
      </c>
      <c r="V70" s="43">
        <f t="shared" si="48"/>
        <v>0.32934309654636884</v>
      </c>
      <c r="W70" s="29">
        <f t="shared" si="44"/>
        <v>193527.04287783653</v>
      </c>
      <c r="X70" s="29">
        <f t="shared" si="36"/>
        <v>434150.72646062856</v>
      </c>
      <c r="Y70" s="35">
        <f t="shared" si="45"/>
        <v>6.6732942544822098</v>
      </c>
      <c r="Z70" s="36">
        <f t="shared" si="46"/>
        <v>3.8682972017264827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545</v>
      </c>
      <c r="E71" s="49">
        <f t="shared" si="49"/>
        <v>57</v>
      </c>
      <c r="F71" s="3">
        <f t="shared" si="38"/>
        <v>0.10458715596330276</v>
      </c>
      <c r="G71" s="2">
        <v>0.5</v>
      </c>
      <c r="H71" s="3">
        <f t="shared" si="39"/>
        <v>0.41454545454545449</v>
      </c>
      <c r="I71" s="3">
        <f t="shared" si="40"/>
        <v>0.58545454545454545</v>
      </c>
      <c r="J71" s="5">
        <f t="shared" si="47"/>
        <v>50367.431531680537</v>
      </c>
      <c r="K71" s="5">
        <f t="shared" si="41"/>
        <v>20879.589798587567</v>
      </c>
      <c r="L71" s="5">
        <f t="shared" si="42"/>
        <v>199638.18316193379</v>
      </c>
      <c r="M71" s="5">
        <f>L71+M72</f>
        <v>397250.73447773594</v>
      </c>
      <c r="N71" s="33">
        <f t="shared" si="43"/>
        <v>7.8870556309362287</v>
      </c>
      <c r="O71" s="4"/>
      <c r="Q71" s="27" t="s">
        <v>68</v>
      </c>
      <c r="R71" s="29">
        <f t="shared" si="33"/>
        <v>50367.431531680537</v>
      </c>
      <c r="S71" s="29">
        <f t="shared" si="34"/>
        <v>199638.18316193379</v>
      </c>
      <c r="T71" s="35">
        <f t="shared" si="35"/>
        <v>7.8870556309362287</v>
      </c>
      <c r="U71" s="42">
        <v>0.63527807449444496</v>
      </c>
      <c r="V71" s="43">
        <f t="shared" si="48"/>
        <v>0.36472192550555504</v>
      </c>
      <c r="W71" s="29">
        <f t="shared" si="44"/>
        <v>126825.76059468262</v>
      </c>
      <c r="X71" s="29">
        <f>X72+W71</f>
        <v>240623.68358279203</v>
      </c>
      <c r="Y71" s="35">
        <f t="shared" si="45"/>
        <v>4.7773665693364267</v>
      </c>
      <c r="Z71" s="36">
        <f t="shared" si="46"/>
        <v>3.1096890615998021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449</v>
      </c>
      <c r="E72" s="50">
        <f t="shared" si="49"/>
        <v>67</v>
      </c>
      <c r="F72" s="17">
        <f t="shared" si="38"/>
        <v>0.1492204899777283</v>
      </c>
      <c r="G72" s="12"/>
      <c r="H72" s="17">
        <v>1</v>
      </c>
      <c r="I72" s="17">
        <f t="shared" si="40"/>
        <v>0</v>
      </c>
      <c r="J72" s="21">
        <f t="shared" si="47"/>
        <v>29487.84173309297</v>
      </c>
      <c r="K72" s="21">
        <f t="shared" si="41"/>
        <v>29487.84173309297</v>
      </c>
      <c r="L72" s="21">
        <f>K72/F72</f>
        <v>197612.55131580212</v>
      </c>
      <c r="M72" s="21">
        <f>L72</f>
        <v>197612.55131580212</v>
      </c>
      <c r="N72" s="34">
        <f t="shared" si="43"/>
        <v>6.701492537313432</v>
      </c>
      <c r="O72" s="4"/>
      <c r="Q72" s="30" t="s">
        <v>69</v>
      </c>
      <c r="R72" s="31">
        <f t="shared" si="33"/>
        <v>29487.84173309297</v>
      </c>
      <c r="S72" s="31">
        <f t="shared" si="34"/>
        <v>197612.55131580212</v>
      </c>
      <c r="T72" s="38">
        <f t="shared" si="35"/>
        <v>6.701492537313432</v>
      </c>
      <c r="U72" s="44">
        <v>0.57586384179742911</v>
      </c>
      <c r="V72" s="45">
        <f t="shared" si="48"/>
        <v>0.42413615820257089</v>
      </c>
      <c r="W72" s="31">
        <f t="shared" si="44"/>
        <v>113797.92298810941</v>
      </c>
      <c r="X72" s="31">
        <f>W72</f>
        <v>113797.92298810941</v>
      </c>
      <c r="Y72" s="38">
        <f t="shared" si="45"/>
        <v>3.8591472383141139</v>
      </c>
      <c r="Z72" s="37">
        <f t="shared" si="46"/>
        <v>2.8423452989993181</v>
      </c>
    </row>
    <row r="73" spans="1:26" s="2" customFormat="1" ht="13.2" x14ac:dyDescent="0.25">
      <c r="B73" s="2" t="s">
        <v>70</v>
      </c>
      <c r="D73" s="25">
        <f>SUM(D54:D72)</f>
        <v>65823</v>
      </c>
      <c r="E73" s="25">
        <f>SUM(E54:E72)</f>
        <v>464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72.345175912771325</v>
      </c>
      <c r="F78" s="55">
        <f>$Y$4</f>
        <v>65.694008692250307</v>
      </c>
      <c r="G78" s="55">
        <f>E78-F78</f>
        <v>6.6511672205210175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78.883185362801783</v>
      </c>
      <c r="F79" s="55">
        <f>$Y$29</f>
        <v>69.826570795676915</v>
      </c>
      <c r="G79" s="55">
        <f t="shared" ref="G79:G80" si="50">E79-F79</f>
        <v>9.0566145671248677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75.50236042294523</v>
      </c>
      <c r="F80" s="55">
        <f>$Y$54</f>
        <v>67.037309221929533</v>
      </c>
      <c r="G80" s="55">
        <f t="shared" si="50"/>
        <v>8.4650512010156973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topLeftCell="A57" workbookViewId="0">
      <selection activeCell="D29" sqref="D29:D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336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7395188.3121520327</v>
      </c>
      <c r="N4" s="32">
        <f>M4/J4</f>
        <v>73.951883121520325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73.951883121520325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6681305.2631019251</v>
      </c>
      <c r="Y4" s="40">
        <f>X4/R4</f>
        <v>66.813052631019247</v>
      </c>
      <c r="Z4" s="36">
        <f>T4-Y4</f>
        <v>7.1388304905010784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1453</v>
      </c>
      <c r="E5">
        <v>1</v>
      </c>
      <c r="F5" s="3">
        <f t="shared" ref="F5:F22" si="5">E5/D5</f>
        <v>6.8823124569855469E-4</v>
      </c>
      <c r="G5" s="2">
        <v>0.4</v>
      </c>
      <c r="H5" s="3">
        <f t="shared" ref="H5:H21" si="6">C5*F5/(1+(1-G5)*C5*F5)</f>
        <v>2.7483853236223714E-3</v>
      </c>
      <c r="I5" s="3">
        <f t="shared" ref="I5:I22" si="7">1-H5</f>
        <v>0.99725161467637757</v>
      </c>
      <c r="J5" s="5">
        <f>I4*J4</f>
        <v>100000</v>
      </c>
      <c r="K5" s="5">
        <f t="shared" ref="K5:K22" si="8">J5*H5</f>
        <v>274.83853236223712</v>
      </c>
      <c r="L5" s="5">
        <f t="shared" ref="L5:L21" si="9">C5*(J6+G5*K5)</f>
        <v>399340.38752233057</v>
      </c>
      <c r="M5" s="5">
        <f t="shared" si="0"/>
        <v>7295188.3121520327</v>
      </c>
      <c r="N5" s="33">
        <f t="shared" ref="N5:N22" si="10">M5/J5</f>
        <v>72.951883121520325</v>
      </c>
      <c r="O5" s="4"/>
      <c r="Q5" s="27" t="s">
        <v>36</v>
      </c>
      <c r="R5" s="29">
        <f t="shared" si="1"/>
        <v>100000</v>
      </c>
      <c r="S5" s="29">
        <f t="shared" si="2"/>
        <v>399340.38752233057</v>
      </c>
      <c r="T5" s="35">
        <f t="shared" si="3"/>
        <v>72.951883121520325</v>
      </c>
      <c r="U5" s="42">
        <v>0.96680194174873568</v>
      </c>
      <c r="V5" s="43">
        <f>1-U5</f>
        <v>3.3198058251264317E-2</v>
      </c>
      <c r="W5" s="29">
        <f t="shared" ref="W5:W22" si="11">S5*U5</f>
        <v>386083.06207528175</v>
      </c>
      <c r="X5" s="29">
        <f t="shared" si="4"/>
        <v>6584625.0689270515</v>
      </c>
      <c r="Y5" s="35">
        <f t="shared" ref="Y5:Y22" si="12">X5/R5</f>
        <v>65.846250689270519</v>
      </c>
      <c r="Z5" s="36">
        <f t="shared" ref="Z5:Z22" si="13">T5-Y5</f>
        <v>7.1056324322498057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2085</v>
      </c>
      <c r="E6">
        <v>1</v>
      </c>
      <c r="F6" s="3">
        <f t="shared" si="5"/>
        <v>4.7961630695443646E-4</v>
      </c>
      <c r="G6" s="2">
        <v>0.5</v>
      </c>
      <c r="H6" s="3">
        <f t="shared" si="6"/>
        <v>2.3952095808383233E-3</v>
      </c>
      <c r="I6" s="3">
        <f t="shared" si="7"/>
        <v>0.99760479041916172</v>
      </c>
      <c r="J6" s="5">
        <f t="shared" ref="J6:J22" si="14">I5*J5</f>
        <v>99725.16146763775</v>
      </c>
      <c r="K6" s="5">
        <f t="shared" si="8"/>
        <v>238.86266219793472</v>
      </c>
      <c r="L6" s="5">
        <f t="shared" si="9"/>
        <v>498028.65068269393</v>
      </c>
      <c r="M6" s="5">
        <f t="shared" si="0"/>
        <v>6895847.9246297022</v>
      </c>
      <c r="N6" s="33">
        <f t="shared" si="10"/>
        <v>69.148526040416627</v>
      </c>
      <c r="O6" s="4"/>
      <c r="Q6" s="27" t="s">
        <v>38</v>
      </c>
      <c r="R6" s="29">
        <f t="shared" si="1"/>
        <v>99725.16146763775</v>
      </c>
      <c r="S6" s="29">
        <f t="shared" si="2"/>
        <v>498028.65068269393</v>
      </c>
      <c r="T6" s="35">
        <f t="shared" si="3"/>
        <v>69.148526040416627</v>
      </c>
      <c r="U6" s="42">
        <v>0.96680194174873568</v>
      </c>
      <c r="V6" s="43">
        <f>1-U6</f>
        <v>3.3198058251264317E-2</v>
      </c>
      <c r="W6" s="29">
        <f t="shared" si="11"/>
        <v>481495.0665265313</v>
      </c>
      <c r="X6" s="29">
        <f t="shared" si="4"/>
        <v>6198542.00685177</v>
      </c>
      <c r="Y6" s="35">
        <f t="shared" si="12"/>
        <v>62.156249392118418</v>
      </c>
      <c r="Z6" s="36">
        <f t="shared" si="13"/>
        <v>6.9922766482982084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2032</v>
      </c>
      <c r="E7">
        <v>2</v>
      </c>
      <c r="F7" s="3">
        <f t="shared" si="5"/>
        <v>9.8425196850393699E-4</v>
      </c>
      <c r="G7" s="2">
        <v>0.5</v>
      </c>
      <c r="H7" s="3">
        <f t="shared" si="6"/>
        <v>4.9091801669121247E-3</v>
      </c>
      <c r="I7" s="3">
        <f t="shared" si="7"/>
        <v>0.99509081983308789</v>
      </c>
      <c r="J7" s="5">
        <f t="shared" si="14"/>
        <v>99486.298805439816</v>
      </c>
      <c r="K7" s="5">
        <f t="shared" si="8"/>
        <v>488.39616497515857</v>
      </c>
      <c r="L7" s="5">
        <f t="shared" si="9"/>
        <v>496210.50361476117</v>
      </c>
      <c r="M7" s="5">
        <f t="shared" si="0"/>
        <v>6397819.273947008</v>
      </c>
      <c r="N7" s="33">
        <f t="shared" si="10"/>
        <v>64.308546511101895</v>
      </c>
      <c r="O7" s="4"/>
      <c r="Q7" s="27" t="s">
        <v>40</v>
      </c>
      <c r="R7" s="29">
        <f t="shared" si="1"/>
        <v>99486.298805439816</v>
      </c>
      <c r="S7" s="29">
        <f t="shared" si="2"/>
        <v>496210.50361476117</v>
      </c>
      <c r="T7" s="35">
        <f t="shared" si="3"/>
        <v>64.308546511101895</v>
      </c>
      <c r="U7" s="42">
        <v>0.96680194174873568</v>
      </c>
      <c r="V7" s="43">
        <f>1-U7</f>
        <v>3.3198058251264317E-2</v>
      </c>
      <c r="W7" s="29">
        <f t="shared" si="11"/>
        <v>479737.27841086913</v>
      </c>
      <c r="X7" s="29">
        <f t="shared" si="4"/>
        <v>5717046.9403252387</v>
      </c>
      <c r="Y7" s="35">
        <f t="shared" si="12"/>
        <v>57.465671242889137</v>
      </c>
      <c r="Z7" s="36">
        <f t="shared" si="13"/>
        <v>6.842875268212758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2070</v>
      </c>
      <c r="E8">
        <v>3</v>
      </c>
      <c r="F8" s="3">
        <f t="shared" si="5"/>
        <v>1.4492753623188406E-3</v>
      </c>
      <c r="G8" s="2">
        <v>0.5</v>
      </c>
      <c r="H8" s="3">
        <f t="shared" si="6"/>
        <v>7.2202166064981952E-3</v>
      </c>
      <c r="I8" s="3">
        <f t="shared" si="7"/>
        <v>0.99277978339350181</v>
      </c>
      <c r="J8" s="5">
        <f t="shared" si="14"/>
        <v>98997.902640464657</v>
      </c>
      <c r="K8" s="5">
        <f t="shared" si="8"/>
        <v>714.78630065317441</v>
      </c>
      <c r="L8" s="5">
        <f t="shared" si="9"/>
        <v>493202.54745069041</v>
      </c>
      <c r="M8" s="5">
        <f t="shared" si="0"/>
        <v>5901608.770332247</v>
      </c>
      <c r="N8" s="33">
        <f t="shared" si="10"/>
        <v>59.613472739573055</v>
      </c>
      <c r="O8" s="4"/>
      <c r="Q8" s="27" t="s">
        <v>42</v>
      </c>
      <c r="R8" s="29">
        <f t="shared" si="1"/>
        <v>98997.902640464657</v>
      </c>
      <c r="S8" s="29">
        <f t="shared" si="2"/>
        <v>493202.54745069041</v>
      </c>
      <c r="T8" s="35">
        <f t="shared" si="3"/>
        <v>59.613472739573055</v>
      </c>
      <c r="U8" s="42">
        <v>0.96680194174873568</v>
      </c>
      <c r="V8" s="43">
        <f>1-U8</f>
        <v>3.3198058251264317E-2</v>
      </c>
      <c r="W8" s="29">
        <f t="shared" si="11"/>
        <v>476829.18055075046</v>
      </c>
      <c r="X8" s="29">
        <f t="shared" si="4"/>
        <v>5237309.66191437</v>
      </c>
      <c r="Y8" s="35">
        <f t="shared" si="12"/>
        <v>52.903238576022709</v>
      </c>
      <c r="Z8" s="36">
        <f t="shared" si="13"/>
        <v>6.7102341635503464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2189</v>
      </c>
      <c r="E9">
        <v>2</v>
      </c>
      <c r="F9" s="3">
        <f t="shared" si="5"/>
        <v>9.1365920511649154E-4</v>
      </c>
      <c r="G9" s="2">
        <v>0.5</v>
      </c>
      <c r="H9" s="3">
        <f t="shared" si="6"/>
        <v>4.5578851412944391E-3</v>
      </c>
      <c r="I9" s="3">
        <f t="shared" si="7"/>
        <v>0.9954421148587056</v>
      </c>
      <c r="J9" s="5">
        <f t="shared" si="14"/>
        <v>98283.116339811488</v>
      </c>
      <c r="K9" s="5">
        <f t="shared" si="8"/>
        <v>447.96315560533947</v>
      </c>
      <c r="L9" s="5">
        <f t="shared" si="9"/>
        <v>490295.67381004407</v>
      </c>
      <c r="M9" s="5">
        <f t="shared" si="0"/>
        <v>5408406.2228815565</v>
      </c>
      <c r="N9" s="33">
        <f t="shared" si="10"/>
        <v>55.028843450406306</v>
      </c>
      <c r="O9" s="4"/>
      <c r="Q9" s="27" t="s">
        <v>44</v>
      </c>
      <c r="R9" s="29">
        <f t="shared" si="1"/>
        <v>98283.116339811488</v>
      </c>
      <c r="S9" s="29">
        <f t="shared" si="2"/>
        <v>490295.67381004407</v>
      </c>
      <c r="T9" s="35">
        <f t="shared" si="3"/>
        <v>55.028843450406306</v>
      </c>
      <c r="U9" s="42">
        <v>0.9555940589531835</v>
      </c>
      <c r="V9" s="43">
        <f t="shared" ref="V9:V22" si="15">1-U9</f>
        <v>4.4405941046816499E-2</v>
      </c>
      <c r="W9" s="29">
        <f t="shared" si="11"/>
        <v>468523.63302332605</v>
      </c>
      <c r="X9" s="29">
        <f t="shared" si="4"/>
        <v>4760480.4813636197</v>
      </c>
      <c r="Y9" s="35">
        <f t="shared" si="12"/>
        <v>48.436401476163759</v>
      </c>
      <c r="Z9" s="36">
        <f t="shared" si="13"/>
        <v>6.5924419742425471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2512</v>
      </c>
      <c r="E10">
        <v>6</v>
      </c>
      <c r="F10" s="3">
        <f t="shared" si="5"/>
        <v>2.3885350318471337E-3</v>
      </c>
      <c r="G10" s="2">
        <v>0.5</v>
      </c>
      <c r="H10" s="3">
        <f t="shared" si="6"/>
        <v>1.187178472497032E-2</v>
      </c>
      <c r="I10" s="3">
        <f t="shared" si="7"/>
        <v>0.9881282152750297</v>
      </c>
      <c r="J10" s="5">
        <f t="shared" si="14"/>
        <v>97835.153184206152</v>
      </c>
      <c r="K10" s="5">
        <f t="shared" si="8"/>
        <v>1161.4778771373899</v>
      </c>
      <c r="L10" s="5">
        <f t="shared" si="9"/>
        <v>486272.07122818736</v>
      </c>
      <c r="M10" s="5">
        <f t="shared" si="0"/>
        <v>4918110.5490715122</v>
      </c>
      <c r="N10" s="33">
        <f t="shared" si="10"/>
        <v>50.269360132871533</v>
      </c>
      <c r="O10" s="4"/>
      <c r="Q10" s="27" t="s">
        <v>46</v>
      </c>
      <c r="R10" s="29">
        <f t="shared" si="1"/>
        <v>97835.153184206152</v>
      </c>
      <c r="S10" s="29">
        <f t="shared" si="2"/>
        <v>486272.07122818736</v>
      </c>
      <c r="T10" s="35">
        <f t="shared" si="3"/>
        <v>50.269360132871533</v>
      </c>
      <c r="U10" s="42">
        <v>0.96363095511775332</v>
      </c>
      <c r="V10" s="43">
        <f t="shared" si="15"/>
        <v>3.6369044882246682E-2</v>
      </c>
      <c r="W10" s="29">
        <f t="shared" si="11"/>
        <v>468586.82044470636</v>
      </c>
      <c r="X10" s="29">
        <f t="shared" si="4"/>
        <v>4291956.8483402934</v>
      </c>
      <c r="Y10" s="35">
        <f t="shared" si="12"/>
        <v>43.869270999753063</v>
      </c>
      <c r="Z10" s="36">
        <f t="shared" si="13"/>
        <v>6.4000891331184704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2506</v>
      </c>
      <c r="E11">
        <v>3</v>
      </c>
      <c r="F11" s="3">
        <f t="shared" si="5"/>
        <v>1.1971268954509178E-3</v>
      </c>
      <c r="G11" s="2">
        <v>0.5</v>
      </c>
      <c r="H11" s="3">
        <f t="shared" si="6"/>
        <v>5.967774020290432E-3</v>
      </c>
      <c r="I11" s="3">
        <f t="shared" si="7"/>
        <v>0.99403222597970953</v>
      </c>
      <c r="J11" s="5">
        <f t="shared" si="14"/>
        <v>96673.67530706877</v>
      </c>
      <c r="K11" s="5">
        <f t="shared" si="8"/>
        <v>576.92664794351765</v>
      </c>
      <c r="L11" s="5">
        <f t="shared" si="9"/>
        <v>481926.05991548509</v>
      </c>
      <c r="M11" s="5">
        <f t="shared" si="0"/>
        <v>4431838.4778433247</v>
      </c>
      <c r="N11" s="33">
        <f t="shared" si="10"/>
        <v>45.843281159698179</v>
      </c>
      <c r="O11" s="4"/>
      <c r="Q11" s="27" t="s">
        <v>48</v>
      </c>
      <c r="R11" s="29">
        <f t="shared" si="1"/>
        <v>96673.67530706877</v>
      </c>
      <c r="S11" s="29">
        <f t="shared" si="2"/>
        <v>481926.05991548509</v>
      </c>
      <c r="T11" s="35">
        <f t="shared" si="3"/>
        <v>45.843281159698179</v>
      </c>
      <c r="U11" s="42">
        <v>0.96005435016735896</v>
      </c>
      <c r="V11" s="43">
        <f t="shared" si="15"/>
        <v>3.9945649832641039E-2</v>
      </c>
      <c r="W11" s="29">
        <f t="shared" si="11"/>
        <v>462675.21028087672</v>
      </c>
      <c r="X11" s="29">
        <f t="shared" si="4"/>
        <v>3823370.0278955875</v>
      </c>
      <c r="Y11" s="35">
        <f t="shared" si="12"/>
        <v>39.549236291588713</v>
      </c>
      <c r="Z11" s="36">
        <f t="shared" si="13"/>
        <v>6.2940448681094665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2681</v>
      </c>
      <c r="E12">
        <v>15</v>
      </c>
      <c r="F12" s="3">
        <f t="shared" si="5"/>
        <v>5.5949272659455429E-3</v>
      </c>
      <c r="G12" s="2">
        <v>0.5</v>
      </c>
      <c r="H12" s="3">
        <f t="shared" si="6"/>
        <v>2.758874379253265E-2</v>
      </c>
      <c r="I12" s="3">
        <f t="shared" si="7"/>
        <v>0.97241125620746738</v>
      </c>
      <c r="J12" s="5">
        <f t="shared" si="14"/>
        <v>96096.748659125253</v>
      </c>
      <c r="K12" s="5">
        <f t="shared" si="8"/>
        <v>2651.188578052012</v>
      </c>
      <c r="L12" s="5">
        <f t="shared" si="9"/>
        <v>473855.77185049624</v>
      </c>
      <c r="M12" s="5">
        <f t="shared" si="0"/>
        <v>3949912.4179278393</v>
      </c>
      <c r="N12" s="33">
        <f t="shared" si="10"/>
        <v>41.103496976146232</v>
      </c>
      <c r="O12" s="4"/>
      <c r="Q12" s="27" t="s">
        <v>50</v>
      </c>
      <c r="R12" s="29">
        <f t="shared" si="1"/>
        <v>96096.748659125253</v>
      </c>
      <c r="S12" s="29">
        <f t="shared" si="2"/>
        <v>473855.77185049624</v>
      </c>
      <c r="T12" s="35">
        <f t="shared" si="3"/>
        <v>41.103496976146232</v>
      </c>
      <c r="U12" s="42">
        <v>0.94127750867207383</v>
      </c>
      <c r="V12" s="43">
        <f t="shared" si="15"/>
        <v>5.8722491327926174E-2</v>
      </c>
      <c r="W12" s="29">
        <f t="shared" si="11"/>
        <v>446029.78039731772</v>
      </c>
      <c r="X12" s="29">
        <f t="shared" si="4"/>
        <v>3360694.8176147109</v>
      </c>
      <c r="Y12" s="35">
        <f t="shared" si="12"/>
        <v>34.971992960300668</v>
      </c>
      <c r="Z12" s="36">
        <f t="shared" si="13"/>
        <v>6.1315040158455645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2991</v>
      </c>
      <c r="E13">
        <v>12</v>
      </c>
      <c r="F13" s="3">
        <f t="shared" si="5"/>
        <v>4.0120361083249749E-3</v>
      </c>
      <c r="G13" s="2">
        <v>0.5</v>
      </c>
      <c r="H13" s="3">
        <f t="shared" si="6"/>
        <v>1.9860973187686197E-2</v>
      </c>
      <c r="I13" s="3">
        <f t="shared" si="7"/>
        <v>0.9801390268123138</v>
      </c>
      <c r="J13" s="5">
        <f t="shared" si="14"/>
        <v>93445.560081073243</v>
      </c>
      <c r="K13" s="5">
        <f t="shared" si="8"/>
        <v>1855.9197632785153</v>
      </c>
      <c r="L13" s="5">
        <f t="shared" si="9"/>
        <v>462588.00099716987</v>
      </c>
      <c r="M13" s="5">
        <f t="shared" si="0"/>
        <v>3476056.6460773433</v>
      </c>
      <c r="N13" s="33">
        <f t="shared" si="10"/>
        <v>37.198735210763587</v>
      </c>
      <c r="O13" s="4"/>
      <c r="Q13" s="27" t="s">
        <v>52</v>
      </c>
      <c r="R13" s="29">
        <f t="shared" si="1"/>
        <v>93445.560081073243</v>
      </c>
      <c r="S13" s="29">
        <f t="shared" si="2"/>
        <v>462588.00099716987</v>
      </c>
      <c r="T13" s="35">
        <f t="shared" si="3"/>
        <v>37.198735210763587</v>
      </c>
      <c r="U13" s="42">
        <v>0.95386474178345915</v>
      </c>
      <c r="V13" s="43">
        <f t="shared" si="15"/>
        <v>4.6135258216540853E-2</v>
      </c>
      <c r="W13" s="29">
        <f t="shared" si="11"/>
        <v>441246.38412329199</v>
      </c>
      <c r="X13" s="29">
        <f t="shared" si="4"/>
        <v>2914665.0372173931</v>
      </c>
      <c r="Y13" s="35">
        <f t="shared" si="12"/>
        <v>31.191048934680616</v>
      </c>
      <c r="Z13" s="36">
        <f t="shared" si="13"/>
        <v>6.0076862760829712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2866</v>
      </c>
      <c r="E14">
        <v>22</v>
      </c>
      <c r="F14" s="3">
        <f t="shared" si="5"/>
        <v>7.6762037683182132E-3</v>
      </c>
      <c r="G14" s="2">
        <v>0.5</v>
      </c>
      <c r="H14" s="3">
        <f t="shared" si="6"/>
        <v>3.7658336186237581E-2</v>
      </c>
      <c r="I14" s="3">
        <f t="shared" si="7"/>
        <v>0.9623416638137624</v>
      </c>
      <c r="J14" s="5">
        <f t="shared" si="14"/>
        <v>91589.640317794721</v>
      </c>
      <c r="K14" s="5">
        <f t="shared" si="8"/>
        <v>3449.1134662640934</v>
      </c>
      <c r="L14" s="5">
        <f t="shared" si="9"/>
        <v>449325.41792331333</v>
      </c>
      <c r="M14" s="5">
        <f t="shared" si="0"/>
        <v>3013468.6450801734</v>
      </c>
      <c r="N14" s="33">
        <f t="shared" si="10"/>
        <v>32.901850412602769</v>
      </c>
      <c r="O14" s="4"/>
      <c r="Q14" s="27" t="s">
        <v>54</v>
      </c>
      <c r="R14" s="29">
        <f t="shared" si="1"/>
        <v>91589.640317794721</v>
      </c>
      <c r="S14" s="29">
        <f t="shared" si="2"/>
        <v>449325.41792331333</v>
      </c>
      <c r="T14" s="35">
        <f t="shared" si="3"/>
        <v>32.901850412602769</v>
      </c>
      <c r="U14" s="42">
        <v>0.94210046609890041</v>
      </c>
      <c r="V14" s="43">
        <f t="shared" si="15"/>
        <v>5.7899533901099587E-2</v>
      </c>
      <c r="W14" s="29">
        <f t="shared" si="11"/>
        <v>423309.68565563671</v>
      </c>
      <c r="X14" s="29">
        <f t="shared" si="4"/>
        <v>2473418.6530941012</v>
      </c>
      <c r="Y14" s="35">
        <f t="shared" si="12"/>
        <v>27.005441276021116</v>
      </c>
      <c r="Z14" s="36">
        <f t="shared" si="13"/>
        <v>5.8964091365816529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2669</v>
      </c>
      <c r="E15">
        <v>25</v>
      </c>
      <c r="F15" s="3">
        <f t="shared" si="5"/>
        <v>9.3668040464593479E-3</v>
      </c>
      <c r="G15" s="2">
        <v>0.5</v>
      </c>
      <c r="H15" s="3">
        <f t="shared" si="6"/>
        <v>4.5762401610836535E-2</v>
      </c>
      <c r="I15" s="3">
        <f t="shared" si="7"/>
        <v>0.95423759838916344</v>
      </c>
      <c r="J15" s="5">
        <f t="shared" si="14"/>
        <v>88140.526851530623</v>
      </c>
      <c r="K15" s="5">
        <f t="shared" si="8"/>
        <v>4033.5221879704659</v>
      </c>
      <c r="L15" s="5">
        <f t="shared" si="9"/>
        <v>430618.82878772693</v>
      </c>
      <c r="M15" s="5">
        <f t="shared" si="0"/>
        <v>2564143.2271568598</v>
      </c>
      <c r="N15" s="33">
        <f t="shared" si="10"/>
        <v>29.09153506055236</v>
      </c>
      <c r="O15" s="4"/>
      <c r="Q15" s="27" t="s">
        <v>56</v>
      </c>
      <c r="R15" s="29">
        <f t="shared" si="1"/>
        <v>88140.526851530623</v>
      </c>
      <c r="S15" s="29">
        <f t="shared" si="2"/>
        <v>430618.82878772693</v>
      </c>
      <c r="T15" s="35">
        <f t="shared" si="3"/>
        <v>29.09153506055236</v>
      </c>
      <c r="U15" s="42">
        <v>0.91645683631107144</v>
      </c>
      <c r="V15" s="43">
        <f t="shared" si="15"/>
        <v>8.3543163688928557E-2</v>
      </c>
      <c r="W15" s="29">
        <f t="shared" si="11"/>
        <v>394643.56948677916</v>
      </c>
      <c r="X15" s="29">
        <f t="shared" si="4"/>
        <v>2050108.9674384645</v>
      </c>
      <c r="Y15" s="35">
        <f t="shared" si="12"/>
        <v>23.259549728943593</v>
      </c>
      <c r="Z15" s="36">
        <f t="shared" si="13"/>
        <v>5.8319853316087666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1976</v>
      </c>
      <c r="E16">
        <v>20</v>
      </c>
      <c r="F16" s="3">
        <f t="shared" si="5"/>
        <v>1.0121457489878543E-2</v>
      </c>
      <c r="G16" s="2">
        <v>0.5</v>
      </c>
      <c r="H16" s="3">
        <f t="shared" si="6"/>
        <v>4.9358341559723594E-2</v>
      </c>
      <c r="I16" s="3">
        <f t="shared" si="7"/>
        <v>0.95064165844027637</v>
      </c>
      <c r="J16" s="5">
        <f t="shared" si="14"/>
        <v>84107.004663560161</v>
      </c>
      <c r="K16" s="5">
        <f t="shared" si="8"/>
        <v>4151.3822637492676</v>
      </c>
      <c r="L16" s="5">
        <f t="shared" si="9"/>
        <v>410156.56765842758</v>
      </c>
      <c r="M16" s="5">
        <f t="shared" si="0"/>
        <v>2133524.398369133</v>
      </c>
      <c r="N16" s="33">
        <f t="shared" si="10"/>
        <v>25.366786118510941</v>
      </c>
      <c r="O16" s="4"/>
      <c r="Q16" s="27" t="s">
        <v>58</v>
      </c>
      <c r="R16" s="29">
        <f t="shared" si="1"/>
        <v>84107.004663560161</v>
      </c>
      <c r="S16" s="29">
        <f t="shared" si="2"/>
        <v>410156.56765842758</v>
      </c>
      <c r="T16" s="35">
        <f t="shared" si="3"/>
        <v>25.366786118510941</v>
      </c>
      <c r="U16" s="42">
        <v>0.8859396016463057</v>
      </c>
      <c r="V16" s="43">
        <f t="shared" si="15"/>
        <v>0.1140603983536943</v>
      </c>
      <c r="W16" s="29">
        <f t="shared" si="11"/>
        <v>363373.94616392336</v>
      </c>
      <c r="X16" s="29">
        <f t="shared" si="4"/>
        <v>1655465.3979516854</v>
      </c>
      <c r="Y16" s="35">
        <f t="shared" si="12"/>
        <v>19.682848112042269</v>
      </c>
      <c r="Z16" s="36">
        <f t="shared" si="13"/>
        <v>5.6839380064686722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1585</v>
      </c>
      <c r="E17">
        <v>24</v>
      </c>
      <c r="F17" s="3">
        <f t="shared" si="5"/>
        <v>1.5141955835962145E-2</v>
      </c>
      <c r="G17" s="2">
        <v>0.5</v>
      </c>
      <c r="H17" s="3">
        <f t="shared" si="6"/>
        <v>7.29483282674772E-2</v>
      </c>
      <c r="I17" s="3">
        <f t="shared" si="7"/>
        <v>0.92705167173252279</v>
      </c>
      <c r="J17" s="5">
        <f t="shared" si="14"/>
        <v>79955.622399810891</v>
      </c>
      <c r="K17" s="5">
        <f t="shared" si="8"/>
        <v>5832.6289896518583</v>
      </c>
      <c r="L17" s="5">
        <f t="shared" si="9"/>
        <v>385196.53952492482</v>
      </c>
      <c r="M17" s="5">
        <f t="shared" si="0"/>
        <v>1723367.8307107054</v>
      </c>
      <c r="N17" s="33">
        <f t="shared" si="10"/>
        <v>21.554054348963223</v>
      </c>
      <c r="O17" s="4"/>
      <c r="Q17" s="27" t="s">
        <v>60</v>
      </c>
      <c r="R17" s="29">
        <f t="shared" si="1"/>
        <v>79955.622399810891</v>
      </c>
      <c r="S17" s="29">
        <f t="shared" si="2"/>
        <v>385196.53952492482</v>
      </c>
      <c r="T17" s="35">
        <f t="shared" si="3"/>
        <v>21.554054348963223</v>
      </c>
      <c r="U17" s="42">
        <v>0.85631920960893304</v>
      </c>
      <c r="V17" s="43">
        <f t="shared" si="15"/>
        <v>0.14368079039106696</v>
      </c>
      <c r="W17" s="29">
        <f t="shared" si="11"/>
        <v>329851.19627007976</v>
      </c>
      <c r="X17" s="29">
        <f t="shared" si="4"/>
        <v>1292091.4517877621</v>
      </c>
      <c r="Y17" s="35">
        <f t="shared" si="12"/>
        <v>16.160107482207756</v>
      </c>
      <c r="Z17" s="36">
        <f t="shared" si="13"/>
        <v>5.3939468667554671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1229</v>
      </c>
      <c r="E18">
        <v>24</v>
      </c>
      <c r="F18" s="3">
        <f t="shared" si="5"/>
        <v>1.9528071602929211E-2</v>
      </c>
      <c r="G18" s="2">
        <v>0.5</v>
      </c>
      <c r="H18" s="3">
        <f t="shared" si="6"/>
        <v>9.3095422808378597E-2</v>
      </c>
      <c r="I18" s="3">
        <f t="shared" si="7"/>
        <v>0.90690457719162143</v>
      </c>
      <c r="J18" s="5">
        <f t="shared" si="14"/>
        <v>74122.993410159033</v>
      </c>
      <c r="K18" s="5">
        <f t="shared" si="8"/>
        <v>6900.5114113414156</v>
      </c>
      <c r="L18" s="5">
        <f t="shared" si="9"/>
        <v>353363.6885224416</v>
      </c>
      <c r="M18" s="5">
        <f t="shared" si="0"/>
        <v>1338171.2911857804</v>
      </c>
      <c r="N18" s="33">
        <f t="shared" si="10"/>
        <v>18.053389773143934</v>
      </c>
      <c r="O18" s="4"/>
      <c r="Q18" s="27" t="s">
        <v>62</v>
      </c>
      <c r="R18" s="29">
        <f t="shared" si="1"/>
        <v>74122.993410159033</v>
      </c>
      <c r="S18" s="29">
        <f t="shared" si="2"/>
        <v>353363.6885224416</v>
      </c>
      <c r="T18" s="35">
        <f t="shared" si="3"/>
        <v>18.053389773143934</v>
      </c>
      <c r="U18" s="42">
        <v>0.77613843304153718</v>
      </c>
      <c r="V18" s="43">
        <f t="shared" si="15"/>
        <v>0.22386156695846282</v>
      </c>
      <c r="W18" s="29">
        <f t="shared" si="11"/>
        <v>274259.13950358564</v>
      </c>
      <c r="X18" s="29">
        <f t="shared" si="4"/>
        <v>962240.25551768229</v>
      </c>
      <c r="Y18" s="35">
        <f t="shared" si="12"/>
        <v>12.981670211200631</v>
      </c>
      <c r="Z18" s="36">
        <f t="shared" si="13"/>
        <v>5.0717195619433024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812</v>
      </c>
      <c r="E19">
        <v>38</v>
      </c>
      <c r="F19" s="3">
        <f t="shared" si="5"/>
        <v>4.6798029556650245E-2</v>
      </c>
      <c r="G19" s="2">
        <v>0.5</v>
      </c>
      <c r="H19" s="3">
        <f t="shared" si="6"/>
        <v>0.20948180815876513</v>
      </c>
      <c r="I19" s="3">
        <f t="shared" si="7"/>
        <v>0.79051819184123484</v>
      </c>
      <c r="J19" s="5">
        <f t="shared" si="14"/>
        <v>67222.481998817617</v>
      </c>
      <c r="K19" s="5">
        <f t="shared" si="8"/>
        <v>14081.887078032354</v>
      </c>
      <c r="L19" s="5">
        <f t="shared" si="9"/>
        <v>300907.69229900721</v>
      </c>
      <c r="M19" s="5">
        <f t="shared" si="0"/>
        <v>984807.60266333888</v>
      </c>
      <c r="N19" s="33">
        <f t="shared" si="10"/>
        <v>14.649973838821673</v>
      </c>
      <c r="O19" s="4"/>
      <c r="Q19" s="27" t="s">
        <v>64</v>
      </c>
      <c r="R19" s="29">
        <f t="shared" si="1"/>
        <v>67222.481998817617</v>
      </c>
      <c r="S19" s="29">
        <f t="shared" si="2"/>
        <v>300907.69229900721</v>
      </c>
      <c r="T19" s="35">
        <f t="shared" si="3"/>
        <v>14.649973838821673</v>
      </c>
      <c r="U19" s="42">
        <v>0.73716277889453141</v>
      </c>
      <c r="V19" s="43">
        <f t="shared" si="15"/>
        <v>0.26283722110546859</v>
      </c>
      <c r="W19" s="29">
        <f t="shared" si="11"/>
        <v>221817.95064587673</v>
      </c>
      <c r="X19" s="29">
        <f t="shared" si="4"/>
        <v>687981.11601409665</v>
      </c>
      <c r="Y19" s="35">
        <f t="shared" si="12"/>
        <v>10.234390274762506</v>
      </c>
      <c r="Z19" s="36">
        <f t="shared" si="13"/>
        <v>4.4155835640591672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476</v>
      </c>
      <c r="E20">
        <v>28</v>
      </c>
      <c r="F20" s="3">
        <f t="shared" si="5"/>
        <v>5.8823529411764705E-2</v>
      </c>
      <c r="G20" s="2">
        <v>0.5</v>
      </c>
      <c r="H20" s="3">
        <f t="shared" si="6"/>
        <v>0.25641025641025644</v>
      </c>
      <c r="I20" s="3">
        <f t="shared" si="7"/>
        <v>0.74358974358974361</v>
      </c>
      <c r="J20" s="5">
        <f t="shared" si="14"/>
        <v>53140.594920785261</v>
      </c>
      <c r="K20" s="5">
        <f t="shared" si="8"/>
        <v>13625.79356943212</v>
      </c>
      <c r="L20" s="5">
        <f t="shared" si="9"/>
        <v>231638.490680346</v>
      </c>
      <c r="M20" s="5">
        <f t="shared" si="0"/>
        <v>683899.91036433168</v>
      </c>
      <c r="N20" s="33">
        <f t="shared" si="10"/>
        <v>12.869632178258378</v>
      </c>
      <c r="O20" s="4"/>
      <c r="Q20" s="27" t="s">
        <v>66</v>
      </c>
      <c r="R20" s="29">
        <f t="shared" si="1"/>
        <v>53140.594920785261</v>
      </c>
      <c r="S20" s="29">
        <f t="shared" si="2"/>
        <v>231638.490680346</v>
      </c>
      <c r="T20" s="35">
        <f t="shared" si="3"/>
        <v>12.869632178258378</v>
      </c>
      <c r="U20" s="42">
        <v>0.7271372759570951</v>
      </c>
      <c r="V20" s="43">
        <f t="shared" si="15"/>
        <v>0.2728627240429049</v>
      </c>
      <c r="W20" s="29">
        <f t="shared" si="11"/>
        <v>168432.98112011974</v>
      </c>
      <c r="X20" s="29">
        <f t="shared" si="4"/>
        <v>466163.1653682199</v>
      </c>
      <c r="Y20" s="35">
        <f t="shared" si="12"/>
        <v>8.7722609440694495</v>
      </c>
      <c r="Z20" s="36">
        <f t="shared" si="13"/>
        <v>4.0973712341889286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248</v>
      </c>
      <c r="E21">
        <v>26</v>
      </c>
      <c r="F21" s="3">
        <f t="shared" si="5"/>
        <v>0.10483870967741936</v>
      </c>
      <c r="G21" s="2">
        <v>0.5</v>
      </c>
      <c r="H21" s="3">
        <f t="shared" si="6"/>
        <v>0.4153354632587859</v>
      </c>
      <c r="I21" s="3">
        <f t="shared" si="7"/>
        <v>0.5846645367412141</v>
      </c>
      <c r="J21" s="5">
        <f t="shared" si="14"/>
        <v>39514.80135135314</v>
      </c>
      <c r="K21" s="5">
        <f t="shared" si="8"/>
        <v>16411.898324843154</v>
      </c>
      <c r="L21" s="5">
        <f t="shared" si="9"/>
        <v>156544.26094465781</v>
      </c>
      <c r="M21" s="5">
        <f>L21+M22</f>
        <v>452261.41968398564</v>
      </c>
      <c r="N21" s="33">
        <f t="shared" si="10"/>
        <v>11.445367412140577</v>
      </c>
      <c r="O21" s="4"/>
      <c r="Q21" s="27" t="s">
        <v>68</v>
      </c>
      <c r="R21" s="29">
        <f t="shared" si="1"/>
        <v>39514.80135135314</v>
      </c>
      <c r="S21" s="29">
        <f t="shared" si="2"/>
        <v>156544.26094465781</v>
      </c>
      <c r="T21" s="35">
        <f t="shared" si="3"/>
        <v>11.445367412140577</v>
      </c>
      <c r="U21" s="42">
        <v>0.68635947845240242</v>
      </c>
      <c r="V21" s="43">
        <f t="shared" si="15"/>
        <v>0.31364052154759758</v>
      </c>
      <c r="W21" s="29">
        <f t="shared" si="11"/>
        <v>107445.63729669212</v>
      </c>
      <c r="X21" s="29">
        <f>X22+W21</f>
        <v>297730.18424810015</v>
      </c>
      <c r="Y21" s="35">
        <f t="shared" si="12"/>
        <v>7.5346496519311161</v>
      </c>
      <c r="Z21" s="36">
        <f t="shared" si="13"/>
        <v>3.9107177602094607</v>
      </c>
    </row>
    <row r="22" spans="1:26" s="2" customFormat="1" x14ac:dyDescent="0.25">
      <c r="A22" s="12">
        <v>19</v>
      </c>
      <c r="B22" s="13" t="s">
        <v>69</v>
      </c>
      <c r="C22" s="12"/>
      <c r="D22">
        <v>192</v>
      </c>
      <c r="E22">
        <v>15</v>
      </c>
      <c r="F22" s="17">
        <f t="shared" si="5"/>
        <v>7.8125E-2</v>
      </c>
      <c r="G22" s="12"/>
      <c r="H22" s="17">
        <v>1</v>
      </c>
      <c r="I22" s="17">
        <f t="shared" si="7"/>
        <v>0</v>
      </c>
      <c r="J22" s="21">
        <f t="shared" si="14"/>
        <v>23102.903026509986</v>
      </c>
      <c r="K22" s="21">
        <f t="shared" si="8"/>
        <v>23102.903026509986</v>
      </c>
      <c r="L22" s="21">
        <f>K22/F22</f>
        <v>295717.1587393278</v>
      </c>
      <c r="M22" s="21">
        <f>L22</f>
        <v>295717.1587393278</v>
      </c>
      <c r="N22" s="34">
        <f t="shared" si="10"/>
        <v>12.799999999999999</v>
      </c>
      <c r="O22" s="4"/>
      <c r="Q22" s="30" t="s">
        <v>69</v>
      </c>
      <c r="R22" s="31">
        <f t="shared" si="1"/>
        <v>23102.903026509986</v>
      </c>
      <c r="S22" s="31">
        <f t="shared" si="2"/>
        <v>295717.1587393278</v>
      </c>
      <c r="T22" s="38">
        <f t="shared" si="3"/>
        <v>12.799999999999999</v>
      </c>
      <c r="U22" s="44">
        <v>0.64346806172022719</v>
      </c>
      <c r="V22" s="45">
        <f t="shared" si="15"/>
        <v>0.35653193827977281</v>
      </c>
      <c r="W22" s="31">
        <f t="shared" si="11"/>
        <v>190284.546951408</v>
      </c>
      <c r="X22" s="31">
        <f>W22</f>
        <v>190284.546951408</v>
      </c>
      <c r="Y22" s="38">
        <f t="shared" si="12"/>
        <v>8.2363911900189066</v>
      </c>
      <c r="Z22" s="37">
        <f t="shared" si="13"/>
        <v>4.5636088099810923</v>
      </c>
    </row>
    <row r="23" spans="1:26" s="2" customFormat="1" ht="13.2" x14ac:dyDescent="0.25">
      <c r="B23" s="2" t="s">
        <v>70</v>
      </c>
      <c r="D23" s="25">
        <f>SUM(D4:D22)</f>
        <v>32908</v>
      </c>
      <c r="E23" s="25">
        <f>SUM(E4:E22)</f>
        <v>267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260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8068581.6817030823</v>
      </c>
      <c r="N29" s="32">
        <f>M29/J29</f>
        <v>80.685816817030826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80.685816817030826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7110209.8145985873</v>
      </c>
      <c r="Y29" s="40">
        <f>X29/R29</f>
        <v>71.102098145985877</v>
      </c>
      <c r="Z29" s="36">
        <f>T29-Y29</f>
        <v>9.5837186710449487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1321</v>
      </c>
      <c r="E30">
        <v>1</v>
      </c>
      <c r="F30" s="3">
        <f t="shared" ref="F30:F47" si="21">E30/D30</f>
        <v>7.5700227100681302E-4</v>
      </c>
      <c r="G30" s="2">
        <v>0.4</v>
      </c>
      <c r="H30" s="3">
        <f t="shared" ref="H30:H46" si="22">C30*F30/(1+(1-G30)*C30*F30)</f>
        <v>3.022517757291824E-3</v>
      </c>
      <c r="I30" s="3">
        <f t="shared" ref="I30:I47" si="23">1-H30</f>
        <v>0.99697748224270821</v>
      </c>
      <c r="J30" s="5">
        <f>I29*J29</f>
        <v>100000</v>
      </c>
      <c r="K30" s="5">
        <f t="shared" ref="K30:K47" si="24">J30*H30</f>
        <v>302.25177572918238</v>
      </c>
      <c r="L30" s="5">
        <f t="shared" ref="L30:L46" si="25">C30*(J31+G30*K30)</f>
        <v>399274.59573824995</v>
      </c>
      <c r="M30" s="5">
        <f t="shared" si="16"/>
        <v>7968581.6817030823</v>
      </c>
      <c r="N30" s="33">
        <f t="shared" ref="N30:N47" si="26">M30/J30</f>
        <v>79.685816817030826</v>
      </c>
      <c r="O30" s="4"/>
      <c r="Q30" s="27" t="s">
        <v>36</v>
      </c>
      <c r="R30" s="29">
        <f t="shared" si="17"/>
        <v>100000</v>
      </c>
      <c r="S30" s="29">
        <f t="shared" si="18"/>
        <v>399274.59573824995</v>
      </c>
      <c r="T30" s="35">
        <f t="shared" si="19"/>
        <v>79.685816817030826</v>
      </c>
      <c r="U30" s="42">
        <v>0.95864674002964168</v>
      </c>
      <c r="V30" s="43">
        <f>1-U30</f>
        <v>4.1353259970358325E-2</v>
      </c>
      <c r="W30" s="29">
        <f t="shared" ref="W30:W47" si="27">S30*U30</f>
        <v>382763.28958112636</v>
      </c>
      <c r="X30" s="29">
        <f t="shared" si="20"/>
        <v>7014345.1405956233</v>
      </c>
      <c r="Y30" s="35">
        <f t="shared" ref="Y30:Y47" si="28">X30/R30</f>
        <v>70.143451405956228</v>
      </c>
      <c r="Z30" s="36">
        <f t="shared" ref="Z30:Z47" si="29">T30-Y30</f>
        <v>9.5423654110745986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1973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99697.748224270821</v>
      </c>
      <c r="K31" s="5">
        <f t="shared" si="24"/>
        <v>0</v>
      </c>
      <c r="L31" s="5">
        <f t="shared" si="25"/>
        <v>498488.74112135411</v>
      </c>
      <c r="M31" s="5">
        <f t="shared" si="16"/>
        <v>7569307.0859648325</v>
      </c>
      <c r="N31" s="33">
        <f t="shared" si="26"/>
        <v>75.922548109488091</v>
      </c>
      <c r="O31" s="4"/>
      <c r="Q31" s="27" t="s">
        <v>38</v>
      </c>
      <c r="R31" s="29">
        <f t="shared" si="17"/>
        <v>99697.748224270821</v>
      </c>
      <c r="S31" s="29">
        <f t="shared" si="18"/>
        <v>498488.74112135411</v>
      </c>
      <c r="T31" s="35">
        <f t="shared" si="19"/>
        <v>75.922548109488091</v>
      </c>
      <c r="U31" s="42">
        <v>0.95864674002964168</v>
      </c>
      <c r="V31" s="43">
        <f>1-U31</f>
        <v>4.1353259970358325E-2</v>
      </c>
      <c r="W31" s="29">
        <f t="shared" si="27"/>
        <v>477874.60661746608</v>
      </c>
      <c r="X31" s="29">
        <f t="shared" si="20"/>
        <v>6631581.8510144968</v>
      </c>
      <c r="Y31" s="35">
        <f t="shared" si="28"/>
        <v>66.516866921574845</v>
      </c>
      <c r="Z31" s="36">
        <f t="shared" si="29"/>
        <v>9.4056811879132454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1936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99697.748224270821</v>
      </c>
      <c r="K32" s="5">
        <f t="shared" si="24"/>
        <v>0</v>
      </c>
      <c r="L32" s="5">
        <f t="shared" si="25"/>
        <v>498488.74112135411</v>
      </c>
      <c r="M32" s="5">
        <f t="shared" si="16"/>
        <v>7070818.3448434779</v>
      </c>
      <c r="N32" s="33">
        <f t="shared" si="26"/>
        <v>70.922548109488091</v>
      </c>
      <c r="O32" s="4"/>
      <c r="Q32" s="27" t="s">
        <v>40</v>
      </c>
      <c r="R32" s="29">
        <f t="shared" si="17"/>
        <v>99697.748224270821</v>
      </c>
      <c r="S32" s="29">
        <f t="shared" si="18"/>
        <v>498488.74112135411</v>
      </c>
      <c r="T32" s="35">
        <f t="shared" si="19"/>
        <v>70.922548109488091</v>
      </c>
      <c r="U32" s="42">
        <v>0.95864674002964168</v>
      </c>
      <c r="V32" s="43">
        <f>1-U32</f>
        <v>4.1353259970358325E-2</v>
      </c>
      <c r="W32" s="29">
        <f t="shared" si="27"/>
        <v>477874.60661746608</v>
      </c>
      <c r="X32" s="29">
        <f t="shared" si="20"/>
        <v>6153707.2443970311</v>
      </c>
      <c r="Y32" s="35">
        <f t="shared" si="28"/>
        <v>61.723633221426638</v>
      </c>
      <c r="Z32" s="36">
        <f t="shared" si="29"/>
        <v>9.1989148880614522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1939</v>
      </c>
      <c r="E33">
        <v>1</v>
      </c>
      <c r="F33" s="3">
        <f t="shared" si="21"/>
        <v>5.1572975760701394E-4</v>
      </c>
      <c r="G33" s="2">
        <v>0.5</v>
      </c>
      <c r="H33" s="3">
        <f t="shared" si="22"/>
        <v>2.5753283543651817E-3</v>
      </c>
      <c r="I33" s="3">
        <f t="shared" si="23"/>
        <v>0.99742467164563486</v>
      </c>
      <c r="J33" s="5">
        <f t="shared" si="30"/>
        <v>99697.748224270821</v>
      </c>
      <c r="K33" s="5">
        <f t="shared" si="24"/>
        <v>256.75443786832557</v>
      </c>
      <c r="L33" s="5">
        <f t="shared" si="25"/>
        <v>497846.8550266833</v>
      </c>
      <c r="M33" s="5">
        <f t="shared" si="16"/>
        <v>6572329.6037221234</v>
      </c>
      <c r="N33" s="33">
        <f t="shared" si="26"/>
        <v>65.922548109488091</v>
      </c>
      <c r="O33" s="4"/>
      <c r="Q33" s="27" t="s">
        <v>42</v>
      </c>
      <c r="R33" s="29">
        <f t="shared" si="17"/>
        <v>99697.748224270821</v>
      </c>
      <c r="S33" s="29">
        <f t="shared" si="18"/>
        <v>497846.8550266833</v>
      </c>
      <c r="T33" s="35">
        <f t="shared" si="19"/>
        <v>65.922548109488091</v>
      </c>
      <c r="U33" s="42">
        <v>0.95864674002964168</v>
      </c>
      <c r="V33" s="43">
        <f>1-U33</f>
        <v>4.1353259970358325E-2</v>
      </c>
      <c r="W33" s="29">
        <f t="shared" si="27"/>
        <v>477259.26460533956</v>
      </c>
      <c r="X33" s="29">
        <f t="shared" si="20"/>
        <v>5675832.6377795655</v>
      </c>
      <c r="Y33" s="35">
        <f t="shared" si="28"/>
        <v>56.930399521278439</v>
      </c>
      <c r="Z33" s="36">
        <f t="shared" si="29"/>
        <v>8.9921485882096519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2296</v>
      </c>
      <c r="E34">
        <v>1</v>
      </c>
      <c r="F34" s="3">
        <f t="shared" si="21"/>
        <v>4.3554006968641115E-4</v>
      </c>
      <c r="G34" s="2">
        <v>0.5</v>
      </c>
      <c r="H34" s="3">
        <f t="shared" si="22"/>
        <v>2.1753317380900582E-3</v>
      </c>
      <c r="I34" s="3">
        <f t="shared" si="23"/>
        <v>0.99782466826190996</v>
      </c>
      <c r="J34" s="5">
        <f t="shared" si="30"/>
        <v>99440.993786402498</v>
      </c>
      <c r="K34" s="5">
        <f t="shared" si="24"/>
        <v>216.31714985077764</v>
      </c>
      <c r="L34" s="5">
        <f t="shared" si="25"/>
        <v>496664.17605738557</v>
      </c>
      <c r="M34" s="5">
        <f t="shared" si="16"/>
        <v>6074482.7486954397</v>
      </c>
      <c r="N34" s="33">
        <f t="shared" si="26"/>
        <v>61.086303720408523</v>
      </c>
      <c r="O34" s="4"/>
      <c r="Q34" s="27" t="s">
        <v>44</v>
      </c>
      <c r="R34" s="29">
        <f t="shared" si="17"/>
        <v>99440.993786402498</v>
      </c>
      <c r="S34" s="29">
        <f t="shared" si="18"/>
        <v>496664.17605738557</v>
      </c>
      <c r="T34" s="35">
        <f t="shared" si="19"/>
        <v>61.086303720408523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481357.09405851585</v>
      </c>
      <c r="X34" s="29">
        <f t="shared" si="20"/>
        <v>5198573.3731742259</v>
      </c>
      <c r="Y34" s="35">
        <f t="shared" si="28"/>
        <v>52.277970837064139</v>
      </c>
      <c r="Z34" s="36">
        <f t="shared" si="29"/>
        <v>8.8083328833443844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2436</v>
      </c>
      <c r="E35">
        <v>1</v>
      </c>
      <c r="F35" s="3">
        <f t="shared" si="21"/>
        <v>4.1050903119868636E-4</v>
      </c>
      <c r="G35" s="2">
        <v>0.5</v>
      </c>
      <c r="H35" s="3">
        <f t="shared" si="22"/>
        <v>2.0504408447816281E-3</v>
      </c>
      <c r="I35" s="3">
        <f t="shared" si="23"/>
        <v>0.99794955915521832</v>
      </c>
      <c r="J35" s="5">
        <f t="shared" si="30"/>
        <v>99224.676636551725</v>
      </c>
      <c r="K35" s="5">
        <f t="shared" si="24"/>
        <v>203.454329785835</v>
      </c>
      <c r="L35" s="5">
        <f t="shared" si="25"/>
        <v>495614.74735829403</v>
      </c>
      <c r="M35" s="5">
        <f t="shared" si="16"/>
        <v>5577818.5726380544</v>
      </c>
      <c r="N35" s="33">
        <f t="shared" si="26"/>
        <v>56.214026205083492</v>
      </c>
      <c r="O35" s="4"/>
      <c r="Q35" s="27" t="s">
        <v>46</v>
      </c>
      <c r="R35" s="29">
        <f t="shared" si="17"/>
        <v>99224.676636551725</v>
      </c>
      <c r="S35" s="29">
        <f t="shared" si="18"/>
        <v>495614.74735829403</v>
      </c>
      <c r="T35" s="35">
        <f t="shared" si="19"/>
        <v>56.214026205083492</v>
      </c>
      <c r="U35" s="42">
        <v>0.96192878092594225</v>
      </c>
      <c r="V35" s="43">
        <f t="shared" si="31"/>
        <v>3.8071219074057749E-2</v>
      </c>
      <c r="W35" s="29">
        <f t="shared" si="27"/>
        <v>476746.08973528264</v>
      </c>
      <c r="X35" s="29">
        <f t="shared" si="20"/>
        <v>4717216.2791157104</v>
      </c>
      <c r="Y35" s="35">
        <f t="shared" si="28"/>
        <v>47.540757390364867</v>
      </c>
      <c r="Z35" s="36">
        <f t="shared" si="29"/>
        <v>8.6732688147186252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2344</v>
      </c>
      <c r="E36">
        <v>3</v>
      </c>
      <c r="F36" s="3">
        <f t="shared" si="21"/>
        <v>1.2798634812286689E-3</v>
      </c>
      <c r="G36" s="2">
        <v>0.5</v>
      </c>
      <c r="H36" s="3">
        <f t="shared" si="22"/>
        <v>6.3789070805868597E-3</v>
      </c>
      <c r="I36" s="3">
        <f t="shared" si="23"/>
        <v>0.99362109291941314</v>
      </c>
      <c r="J36" s="5">
        <f t="shared" si="30"/>
        <v>99021.222306765892</v>
      </c>
      <c r="K36" s="5">
        <f t="shared" si="24"/>
        <v>631.64717610099444</v>
      </c>
      <c r="L36" s="5">
        <f t="shared" si="25"/>
        <v>493526.993593577</v>
      </c>
      <c r="M36" s="5">
        <f t="shared" si="16"/>
        <v>5082203.8252797602</v>
      </c>
      <c r="N36" s="33">
        <f t="shared" si="26"/>
        <v>51.324389932646838</v>
      </c>
      <c r="O36" s="4"/>
      <c r="Q36" s="27" t="s">
        <v>48</v>
      </c>
      <c r="R36" s="29">
        <f t="shared" si="17"/>
        <v>99021.222306765892</v>
      </c>
      <c r="S36" s="29">
        <f t="shared" si="18"/>
        <v>493526.993593577</v>
      </c>
      <c r="T36" s="35">
        <f t="shared" si="19"/>
        <v>51.324389932646838</v>
      </c>
      <c r="U36" s="42">
        <v>0.95558309086652893</v>
      </c>
      <c r="V36" s="43">
        <f t="shared" si="31"/>
        <v>4.4416909133471072E-2</v>
      </c>
      <c r="W36" s="29">
        <f t="shared" si="27"/>
        <v>471606.04996421596</v>
      </c>
      <c r="X36" s="29">
        <f t="shared" si="20"/>
        <v>4240470.1893804278</v>
      </c>
      <c r="Y36" s="35">
        <f t="shared" si="28"/>
        <v>42.823852206585883</v>
      </c>
      <c r="Z36" s="36">
        <f t="shared" si="29"/>
        <v>8.5005377260609549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2607</v>
      </c>
      <c r="E37">
        <v>2</v>
      </c>
      <c r="F37" s="3">
        <f t="shared" si="21"/>
        <v>7.6716532412734941E-4</v>
      </c>
      <c r="G37" s="2">
        <v>0.5</v>
      </c>
      <c r="H37" s="3">
        <f t="shared" si="22"/>
        <v>3.8284839203675341E-3</v>
      </c>
      <c r="I37" s="3">
        <f t="shared" si="23"/>
        <v>0.9961715160796325</v>
      </c>
      <c r="J37" s="5">
        <f t="shared" si="30"/>
        <v>98389.575130664904</v>
      </c>
      <c r="K37" s="5">
        <f t="shared" si="24"/>
        <v>376.68290631954403</v>
      </c>
      <c r="L37" s="5">
        <f t="shared" si="25"/>
        <v>491006.1683875256</v>
      </c>
      <c r="M37" s="5">
        <f t="shared" si="16"/>
        <v>4588676.8316861829</v>
      </c>
      <c r="N37" s="33">
        <f t="shared" si="26"/>
        <v>46.637835620209302</v>
      </c>
      <c r="O37" s="4"/>
      <c r="Q37" s="27" t="s">
        <v>50</v>
      </c>
      <c r="R37" s="29">
        <f t="shared" si="17"/>
        <v>98389.575130664904</v>
      </c>
      <c r="S37" s="29">
        <f t="shared" si="18"/>
        <v>491006.1683875256</v>
      </c>
      <c r="T37" s="35">
        <f t="shared" si="19"/>
        <v>46.637835620209302</v>
      </c>
      <c r="U37" s="42">
        <v>0.95343645724036619</v>
      </c>
      <c r="V37" s="43">
        <f t="shared" si="31"/>
        <v>4.6563542759633814E-2</v>
      </c>
      <c r="W37" s="29">
        <f t="shared" si="27"/>
        <v>468143.18167056912</v>
      </c>
      <c r="X37" s="29">
        <f t="shared" si="20"/>
        <v>3768864.1394162122</v>
      </c>
      <c r="Y37" s="35">
        <f t="shared" si="28"/>
        <v>38.305523063912254</v>
      </c>
      <c r="Z37" s="36">
        <f t="shared" si="29"/>
        <v>8.3323125562970475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2869</v>
      </c>
      <c r="E38">
        <v>3</v>
      </c>
      <c r="F38" s="3">
        <f t="shared" si="21"/>
        <v>1.0456605088881143E-3</v>
      </c>
      <c r="G38" s="2">
        <v>0.5</v>
      </c>
      <c r="H38" s="3">
        <f t="shared" si="22"/>
        <v>5.2146706066400145E-3</v>
      </c>
      <c r="I38" s="3">
        <f t="shared" si="23"/>
        <v>0.99478532939335995</v>
      </c>
      <c r="J38" s="5">
        <f t="shared" si="30"/>
        <v>98012.892224345356</v>
      </c>
      <c r="K38" s="5">
        <f t="shared" si="24"/>
        <v>511.10494815406935</v>
      </c>
      <c r="L38" s="5">
        <f t="shared" si="25"/>
        <v>488786.69875134161</v>
      </c>
      <c r="M38" s="5">
        <f t="shared" si="16"/>
        <v>4097670.6632986572</v>
      </c>
      <c r="N38" s="33">
        <f t="shared" si="26"/>
        <v>41.807466041501421</v>
      </c>
      <c r="O38" s="4"/>
      <c r="Q38" s="27" t="s">
        <v>52</v>
      </c>
      <c r="R38" s="29">
        <f t="shared" si="17"/>
        <v>98012.892224345356</v>
      </c>
      <c r="S38" s="29">
        <f t="shared" si="18"/>
        <v>488786.69875134161</v>
      </c>
      <c r="T38" s="35">
        <f t="shared" si="19"/>
        <v>41.807466041501421</v>
      </c>
      <c r="U38" s="42">
        <v>0.93748024841036759</v>
      </c>
      <c r="V38" s="43">
        <f t="shared" si="31"/>
        <v>6.2519751589632411E-2</v>
      </c>
      <c r="W38" s="29">
        <f t="shared" si="27"/>
        <v>458227.87576509122</v>
      </c>
      <c r="X38" s="29">
        <f t="shared" si="20"/>
        <v>3300720.9577456433</v>
      </c>
      <c r="Y38" s="35">
        <f t="shared" si="28"/>
        <v>33.676395858113239</v>
      </c>
      <c r="Z38" s="36">
        <f t="shared" si="29"/>
        <v>8.1310701833881822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2930</v>
      </c>
      <c r="E39">
        <v>11</v>
      </c>
      <c r="F39" s="3">
        <f t="shared" si="21"/>
        <v>3.7542662116040954E-3</v>
      </c>
      <c r="G39" s="2">
        <v>0.5</v>
      </c>
      <c r="H39" s="3">
        <f t="shared" si="22"/>
        <v>1.8596787827557054E-2</v>
      </c>
      <c r="I39" s="3">
        <f t="shared" si="23"/>
        <v>0.98140321217244297</v>
      </c>
      <c r="J39" s="5">
        <f t="shared" si="30"/>
        <v>97501.787276191288</v>
      </c>
      <c r="K39" s="5">
        <f t="shared" si="24"/>
        <v>1813.2200507829314</v>
      </c>
      <c r="L39" s="5">
        <f t="shared" si="25"/>
        <v>482975.88625399914</v>
      </c>
      <c r="M39" s="5">
        <f t="shared" si="16"/>
        <v>3608883.9645473156</v>
      </c>
      <c r="N39" s="33">
        <f t="shared" si="26"/>
        <v>37.013516012014271</v>
      </c>
      <c r="O39" s="4"/>
      <c r="Q39" s="27" t="s">
        <v>54</v>
      </c>
      <c r="R39" s="29">
        <f t="shared" si="17"/>
        <v>97501.787276191288</v>
      </c>
      <c r="S39" s="29">
        <f t="shared" si="18"/>
        <v>482975.88625399914</v>
      </c>
      <c r="T39" s="35">
        <f t="shared" si="19"/>
        <v>37.013516012014271</v>
      </c>
      <c r="U39" s="42">
        <v>0.91788799906018037</v>
      </c>
      <c r="V39" s="43">
        <f t="shared" si="31"/>
        <v>8.2112000939819629E-2</v>
      </c>
      <c r="W39" s="29">
        <f t="shared" si="27"/>
        <v>443317.76982800057</v>
      </c>
      <c r="X39" s="29">
        <f t="shared" si="20"/>
        <v>2842493.0819805521</v>
      </c>
      <c r="Y39" s="35">
        <f t="shared" si="28"/>
        <v>29.153240790639877</v>
      </c>
      <c r="Z39" s="36">
        <f t="shared" si="29"/>
        <v>7.8602752213743941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2630</v>
      </c>
      <c r="E40">
        <v>15</v>
      </c>
      <c r="F40" s="3">
        <f t="shared" si="21"/>
        <v>5.7034220532319393E-3</v>
      </c>
      <c r="G40" s="2">
        <v>0.5</v>
      </c>
      <c r="H40" s="3">
        <f t="shared" si="22"/>
        <v>2.8116213683223992E-2</v>
      </c>
      <c r="I40" s="3">
        <f t="shared" si="23"/>
        <v>0.97188378631677597</v>
      </c>
      <c r="J40" s="5">
        <f t="shared" si="30"/>
        <v>95688.567225408362</v>
      </c>
      <c r="K40" s="5">
        <f t="shared" si="24"/>
        <v>2690.4002031511254</v>
      </c>
      <c r="L40" s="5">
        <f t="shared" si="25"/>
        <v>471716.83561916399</v>
      </c>
      <c r="M40" s="5">
        <f t="shared" si="16"/>
        <v>3125908.0782933165</v>
      </c>
      <c r="N40" s="33">
        <f t="shared" si="26"/>
        <v>32.667518899408165</v>
      </c>
      <c r="O40" s="4"/>
      <c r="Q40" s="27" t="s">
        <v>56</v>
      </c>
      <c r="R40" s="29">
        <f t="shared" si="17"/>
        <v>95688.567225408362</v>
      </c>
      <c r="S40" s="29">
        <f t="shared" si="18"/>
        <v>471716.83561916399</v>
      </c>
      <c r="T40" s="35">
        <f t="shared" si="19"/>
        <v>32.667518899408165</v>
      </c>
      <c r="U40" s="42">
        <v>0.89571782863194893</v>
      </c>
      <c r="V40" s="43">
        <f t="shared" si="31"/>
        <v>0.10428217136805107</v>
      </c>
      <c r="W40" s="29">
        <f t="shared" si="27"/>
        <v>422525.17972993158</v>
      </c>
      <c r="X40" s="29">
        <f t="shared" si="20"/>
        <v>2399175.3121525515</v>
      </c>
      <c r="Y40" s="35">
        <f t="shared" si="28"/>
        <v>25.072747787109659</v>
      </c>
      <c r="Z40" s="36">
        <f t="shared" si="29"/>
        <v>7.5947711122985062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2003</v>
      </c>
      <c r="E41">
        <v>12</v>
      </c>
      <c r="F41" s="3">
        <f t="shared" si="21"/>
        <v>5.9910134797803291E-3</v>
      </c>
      <c r="G41" s="2">
        <v>0.5</v>
      </c>
      <c r="H41" s="3">
        <f t="shared" si="22"/>
        <v>2.9513034923757991E-2</v>
      </c>
      <c r="I41" s="3">
        <f t="shared" si="23"/>
        <v>0.97048696507624199</v>
      </c>
      <c r="J41" s="5">
        <f t="shared" si="30"/>
        <v>92998.167022257228</v>
      </c>
      <c r="K41" s="5">
        <f t="shared" si="24"/>
        <v>2744.6581511733561</v>
      </c>
      <c r="L41" s="5">
        <f t="shared" si="25"/>
        <v>458129.18973335274</v>
      </c>
      <c r="M41" s="5">
        <f t="shared" si="16"/>
        <v>2654191.2426741524</v>
      </c>
      <c r="N41" s="33">
        <f t="shared" si="26"/>
        <v>28.540253293797988</v>
      </c>
      <c r="O41" s="4"/>
      <c r="Q41" s="27" t="s">
        <v>58</v>
      </c>
      <c r="R41" s="29">
        <f t="shared" si="17"/>
        <v>92998.167022257228</v>
      </c>
      <c r="S41" s="29">
        <f t="shared" si="18"/>
        <v>458129.18973335274</v>
      </c>
      <c r="T41" s="35">
        <f t="shared" si="19"/>
        <v>28.540253293797988</v>
      </c>
      <c r="U41" s="42">
        <v>0.86473435856680392</v>
      </c>
      <c r="V41" s="43">
        <f t="shared" si="31"/>
        <v>0.13526564143319608</v>
      </c>
      <c r="W41" s="29">
        <f t="shared" si="27"/>
        <v>396160.0510248004</v>
      </c>
      <c r="X41" s="29">
        <f t="shared" si="20"/>
        <v>1976650.1324226197</v>
      </c>
      <c r="Y41" s="35">
        <f t="shared" si="28"/>
        <v>21.254721417783951</v>
      </c>
      <c r="Z41" s="36">
        <f t="shared" si="29"/>
        <v>7.2855318760140371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1788</v>
      </c>
      <c r="E42">
        <v>10</v>
      </c>
      <c r="F42" s="3">
        <f t="shared" si="21"/>
        <v>5.5928411633109623E-3</v>
      </c>
      <c r="G42" s="2">
        <v>0.5</v>
      </c>
      <c r="H42" s="3">
        <f t="shared" si="22"/>
        <v>2.757859900717044E-2</v>
      </c>
      <c r="I42" s="3">
        <f t="shared" si="23"/>
        <v>0.97242140099282959</v>
      </c>
      <c r="J42" s="5">
        <f t="shared" si="30"/>
        <v>90253.508871083875</v>
      </c>
      <c r="K42" s="5">
        <f t="shared" si="24"/>
        <v>2489.0653301457223</v>
      </c>
      <c r="L42" s="5">
        <f t="shared" si="25"/>
        <v>445044.88103005511</v>
      </c>
      <c r="M42" s="5">
        <f t="shared" si="16"/>
        <v>2196062.0529407994</v>
      </c>
      <c r="N42" s="33">
        <f t="shared" si="26"/>
        <v>24.332151518647393</v>
      </c>
      <c r="O42" s="4"/>
      <c r="Q42" s="27" t="s">
        <v>60</v>
      </c>
      <c r="R42" s="29">
        <f t="shared" si="17"/>
        <v>90253.508871083875</v>
      </c>
      <c r="S42" s="29">
        <f t="shared" si="18"/>
        <v>445044.88103005511</v>
      </c>
      <c r="T42" s="35">
        <f t="shared" si="19"/>
        <v>24.332151518647393</v>
      </c>
      <c r="U42" s="42">
        <v>0.81758889711164551</v>
      </c>
      <c r="V42" s="43">
        <f t="shared" si="31"/>
        <v>0.18241110288835449</v>
      </c>
      <c r="W42" s="29">
        <f t="shared" si="27"/>
        <v>363863.75344654627</v>
      </c>
      <c r="X42" s="29">
        <f t="shared" si="20"/>
        <v>1580490.0813978193</v>
      </c>
      <c r="Y42" s="35">
        <f t="shared" si="28"/>
        <v>17.511674628133921</v>
      </c>
      <c r="Z42" s="36">
        <f t="shared" si="29"/>
        <v>6.8204768905134721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1317</v>
      </c>
      <c r="E43">
        <v>22</v>
      </c>
      <c r="F43" s="3">
        <f t="shared" si="21"/>
        <v>1.6704631738800303E-2</v>
      </c>
      <c r="G43" s="2">
        <v>0.5</v>
      </c>
      <c r="H43" s="3">
        <f t="shared" si="22"/>
        <v>8.017492711370261E-2</v>
      </c>
      <c r="I43" s="3">
        <f t="shared" si="23"/>
        <v>0.91982507288629733</v>
      </c>
      <c r="J43" s="5">
        <f t="shared" si="30"/>
        <v>87764.443540938155</v>
      </c>
      <c r="K43" s="5">
        <f t="shared" si="24"/>
        <v>7036.5078640693846</v>
      </c>
      <c r="L43" s="5">
        <f t="shared" si="25"/>
        <v>421230.94804451737</v>
      </c>
      <c r="M43" s="5">
        <f t="shared" si="16"/>
        <v>1751017.1719107444</v>
      </c>
      <c r="N43" s="33">
        <f t="shared" si="26"/>
        <v>19.951327681966944</v>
      </c>
      <c r="O43" s="4"/>
      <c r="Q43" s="27" t="s">
        <v>62</v>
      </c>
      <c r="R43" s="29">
        <f t="shared" si="17"/>
        <v>87764.443540938155</v>
      </c>
      <c r="S43" s="29">
        <f t="shared" si="18"/>
        <v>421230.94804451737</v>
      </c>
      <c r="T43" s="35">
        <f t="shared" si="19"/>
        <v>19.951327681966944</v>
      </c>
      <c r="U43" s="42">
        <v>0.77888026534586052</v>
      </c>
      <c r="V43" s="43">
        <f t="shared" si="31"/>
        <v>0.22111973465413948</v>
      </c>
      <c r="W43" s="29">
        <f t="shared" si="27"/>
        <v>328088.47258480208</v>
      </c>
      <c r="X43" s="29">
        <f t="shared" si="20"/>
        <v>1216626.3279512732</v>
      </c>
      <c r="Y43" s="35">
        <f t="shared" si="28"/>
        <v>13.862405763260742</v>
      </c>
      <c r="Z43" s="36">
        <f t="shared" si="29"/>
        <v>6.0889219187062018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966</v>
      </c>
      <c r="E44">
        <v>25</v>
      </c>
      <c r="F44" s="3">
        <f t="shared" si="21"/>
        <v>2.5879917184265012E-2</v>
      </c>
      <c r="G44" s="2">
        <v>0.5</v>
      </c>
      <c r="H44" s="3">
        <f t="shared" si="22"/>
        <v>0.12153621779290229</v>
      </c>
      <c r="I44" s="3">
        <f t="shared" si="23"/>
        <v>0.87846378220709775</v>
      </c>
      <c r="J44" s="5">
        <f t="shared" si="30"/>
        <v>80727.935676868772</v>
      </c>
      <c r="K44" s="5">
        <f t="shared" si="24"/>
        <v>9811.3679723953301</v>
      </c>
      <c r="L44" s="5">
        <f t="shared" si="25"/>
        <v>379111.25845335552</v>
      </c>
      <c r="M44" s="5">
        <f t="shared" si="16"/>
        <v>1329786.2238662271</v>
      </c>
      <c r="N44" s="33">
        <f t="shared" si="26"/>
        <v>16.472441822233478</v>
      </c>
      <c r="O44" s="4"/>
      <c r="Q44" s="27" t="s">
        <v>64</v>
      </c>
      <c r="R44" s="29">
        <f t="shared" si="17"/>
        <v>80727.935676868772</v>
      </c>
      <c r="S44" s="29">
        <f t="shared" si="18"/>
        <v>379111.25845335552</v>
      </c>
      <c r="T44" s="35">
        <f t="shared" si="19"/>
        <v>16.472441822233478</v>
      </c>
      <c r="U44" s="42">
        <v>0.71980976748499381</v>
      </c>
      <c r="V44" s="43">
        <f t="shared" si="31"/>
        <v>0.28019023251500619</v>
      </c>
      <c r="W44" s="29">
        <f t="shared" si="27"/>
        <v>272887.98679825326</v>
      </c>
      <c r="X44" s="29">
        <f t="shared" si="20"/>
        <v>888537.85536647111</v>
      </c>
      <c r="Y44" s="35">
        <f t="shared" si="28"/>
        <v>11.00657223446216</v>
      </c>
      <c r="Z44" s="36">
        <f t="shared" si="29"/>
        <v>5.4658695877713175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619</v>
      </c>
      <c r="E45">
        <v>23</v>
      </c>
      <c r="F45" s="3">
        <f t="shared" si="21"/>
        <v>3.7156704361873988E-2</v>
      </c>
      <c r="G45" s="2">
        <v>0.5</v>
      </c>
      <c r="H45" s="3">
        <f t="shared" si="22"/>
        <v>0.16999260901699925</v>
      </c>
      <c r="I45" s="3">
        <f t="shared" si="23"/>
        <v>0.8300073909830008</v>
      </c>
      <c r="J45" s="5">
        <f t="shared" si="30"/>
        <v>70916.567704473448</v>
      </c>
      <c r="K45" s="5">
        <f t="shared" si="24"/>
        <v>12055.292366614111</v>
      </c>
      <c r="L45" s="5">
        <f t="shared" si="25"/>
        <v>324444.60760583199</v>
      </c>
      <c r="M45" s="5">
        <f t="shared" si="16"/>
        <v>950674.96541287145</v>
      </c>
      <c r="N45" s="33">
        <f t="shared" si="26"/>
        <v>13.405541133555205</v>
      </c>
      <c r="O45" s="4"/>
      <c r="Q45" s="27" t="s">
        <v>66</v>
      </c>
      <c r="R45" s="29">
        <f t="shared" si="17"/>
        <v>70916.567704473448</v>
      </c>
      <c r="S45" s="29">
        <f t="shared" si="18"/>
        <v>324444.60760583199</v>
      </c>
      <c r="T45" s="35">
        <f t="shared" si="19"/>
        <v>13.405541133555205</v>
      </c>
      <c r="U45" s="42">
        <v>0.68480776711742686</v>
      </c>
      <c r="V45" s="43">
        <f t="shared" si="31"/>
        <v>0.31519223288257314</v>
      </c>
      <c r="W45" s="29">
        <f t="shared" si="27"/>
        <v>222182.18728783954</v>
      </c>
      <c r="X45" s="29">
        <f t="shared" si="20"/>
        <v>615649.86856821785</v>
      </c>
      <c r="Y45" s="35">
        <f t="shared" si="28"/>
        <v>8.6813263599245278</v>
      </c>
      <c r="Z45" s="36">
        <f t="shared" si="29"/>
        <v>4.7242147736306777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360</v>
      </c>
      <c r="E46">
        <v>26</v>
      </c>
      <c r="F46" s="3">
        <f t="shared" si="21"/>
        <v>7.2222222222222215E-2</v>
      </c>
      <c r="G46" s="2">
        <v>0.5</v>
      </c>
      <c r="H46" s="3">
        <f t="shared" si="22"/>
        <v>0.30588235294117644</v>
      </c>
      <c r="I46" s="3">
        <f t="shared" si="23"/>
        <v>0.69411764705882351</v>
      </c>
      <c r="J46" s="5">
        <f t="shared" si="30"/>
        <v>58861.275337859341</v>
      </c>
      <c r="K46" s="5">
        <f t="shared" si="24"/>
        <v>18004.625397462856</v>
      </c>
      <c r="L46" s="5">
        <f t="shared" si="25"/>
        <v>249294.81319563958</v>
      </c>
      <c r="M46" s="5">
        <f>L46+M47</f>
        <v>626230.3578070394</v>
      </c>
      <c r="N46" s="33">
        <f t="shared" si="26"/>
        <v>10.639089184060721</v>
      </c>
      <c r="O46" s="4"/>
      <c r="Q46" s="27" t="s">
        <v>68</v>
      </c>
      <c r="R46" s="29">
        <f t="shared" si="17"/>
        <v>58861.275337859341</v>
      </c>
      <c r="S46" s="29">
        <f t="shared" si="18"/>
        <v>249294.81319563958</v>
      </c>
      <c r="T46" s="35">
        <f t="shared" si="19"/>
        <v>10.639089184060721</v>
      </c>
      <c r="U46" s="42">
        <v>0.65629805890441617</v>
      </c>
      <c r="V46" s="43">
        <f t="shared" si="31"/>
        <v>0.34370194109558383</v>
      </c>
      <c r="W46" s="29">
        <f t="shared" si="27"/>
        <v>163611.70199523729</v>
      </c>
      <c r="X46" s="29">
        <f>X47+W46</f>
        <v>393467.68128037831</v>
      </c>
      <c r="Y46" s="35">
        <f t="shared" si="28"/>
        <v>6.6846611634203148</v>
      </c>
      <c r="Z46" s="36">
        <f t="shared" si="29"/>
        <v>3.9544280206404059</v>
      </c>
    </row>
    <row r="47" spans="1:26" s="2" customFormat="1" x14ac:dyDescent="0.25">
      <c r="A47" s="12">
        <v>19</v>
      </c>
      <c r="B47" s="13" t="s">
        <v>69</v>
      </c>
      <c r="C47" s="12"/>
      <c r="D47">
        <v>286</v>
      </c>
      <c r="E47">
        <v>31</v>
      </c>
      <c r="F47" s="17">
        <f t="shared" si="21"/>
        <v>0.10839160839160839</v>
      </c>
      <c r="G47" s="12"/>
      <c r="H47" s="17">
        <v>1</v>
      </c>
      <c r="I47" s="17">
        <f t="shared" si="23"/>
        <v>0</v>
      </c>
      <c r="J47" s="21">
        <f t="shared" si="30"/>
        <v>40856.649940396484</v>
      </c>
      <c r="K47" s="21">
        <f t="shared" si="24"/>
        <v>40856.649940396484</v>
      </c>
      <c r="L47" s="21">
        <f>K47/F47</f>
        <v>376935.54461139982</v>
      </c>
      <c r="M47" s="21">
        <f>L47</f>
        <v>376935.54461139982</v>
      </c>
      <c r="N47" s="34">
        <f t="shared" si="26"/>
        <v>9.2258064516129039</v>
      </c>
      <c r="O47" s="4"/>
      <c r="Q47" s="30" t="s">
        <v>69</v>
      </c>
      <c r="R47" s="31">
        <f t="shared" si="17"/>
        <v>40856.649940396484</v>
      </c>
      <c r="S47" s="31">
        <f t="shared" si="18"/>
        <v>376935.54461139982</v>
      </c>
      <c r="T47" s="38">
        <f t="shared" si="19"/>
        <v>9.2258064516129039</v>
      </c>
      <c r="U47" s="44">
        <v>0.6098018151143324</v>
      </c>
      <c r="V47" s="45">
        <f t="shared" si="31"/>
        <v>0.3901981848856676</v>
      </c>
      <c r="W47" s="31">
        <f t="shared" si="27"/>
        <v>229855.97928514102</v>
      </c>
      <c r="X47" s="31">
        <f>W47</f>
        <v>229855.97928514102</v>
      </c>
      <c r="Y47" s="38">
        <f t="shared" si="28"/>
        <v>5.6259135200870665</v>
      </c>
      <c r="Z47" s="37">
        <f t="shared" si="29"/>
        <v>3.5998929315258374</v>
      </c>
    </row>
    <row r="48" spans="1:26" s="2" customFormat="1" ht="13.2" x14ac:dyDescent="0.25">
      <c r="B48" s="2" t="s">
        <v>70</v>
      </c>
      <c r="D48" s="25">
        <f>SUM(D29:D47)</f>
        <v>32880</v>
      </c>
      <c r="E48" s="25">
        <f>SUM(E29:E47)</f>
        <v>187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596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7715078.1820357973</v>
      </c>
      <c r="N54" s="32">
        <f>M54/J54</f>
        <v>77.150781820357977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77.150781820357977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6813558.730824885</v>
      </c>
      <c r="Y54" s="40">
        <f>X54/R54</f>
        <v>68.135587308248844</v>
      </c>
      <c r="Z54" s="36">
        <f>T54-Y54</f>
        <v>9.015194512109133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2774</v>
      </c>
      <c r="E55" s="49">
        <f t="shared" si="37"/>
        <v>2</v>
      </c>
      <c r="F55" s="3">
        <f t="shared" ref="F55:F72" si="38">E55/D55</f>
        <v>7.2098053352559477E-4</v>
      </c>
      <c r="G55" s="2">
        <v>0.4</v>
      </c>
      <c r="H55" s="3">
        <f t="shared" ref="H55:H71" si="39">C55*F55/(1+(1-G55)*C55*F55)</f>
        <v>2.8789405498776451E-3</v>
      </c>
      <c r="I55" s="3">
        <f t="shared" ref="I55:I72" si="40">1-H55</f>
        <v>0.9971210594501223</v>
      </c>
      <c r="J55" s="5">
        <f>I54*J54</f>
        <v>100000</v>
      </c>
      <c r="K55" s="5">
        <f t="shared" ref="K55:K72" si="41">J55*H55</f>
        <v>287.89405498776449</v>
      </c>
      <c r="L55" s="5">
        <f t="shared" ref="L55:L71" si="42">C55*(J56+G55*K55)</f>
        <v>399309.05426802934</v>
      </c>
      <c r="M55" s="5">
        <f t="shared" si="32"/>
        <v>7615078.1820357973</v>
      </c>
      <c r="N55" s="33">
        <f t="shared" ref="N55:N72" si="43">M55/J55</f>
        <v>76.150781820357977</v>
      </c>
      <c r="O55" s="4"/>
      <c r="Q55" s="27" t="s">
        <v>36</v>
      </c>
      <c r="R55" s="29">
        <f t="shared" si="33"/>
        <v>100000</v>
      </c>
      <c r="S55" s="29">
        <f t="shared" si="34"/>
        <v>399309.05426802934</v>
      </c>
      <c r="T55" s="35">
        <f t="shared" si="35"/>
        <v>76.150781820357977</v>
      </c>
      <c r="U55" s="42">
        <v>0.96170886472285344</v>
      </c>
      <c r="V55" s="43">
        <f>1-U55</f>
        <v>3.829113527714656E-2</v>
      </c>
      <c r="W55" s="29">
        <f t="shared" ref="W55:W72" si="44">S55*U55</f>
        <v>384019.05725366279</v>
      </c>
      <c r="X55" s="29">
        <f t="shared" si="36"/>
        <v>6717387.8443525992</v>
      </c>
      <c r="Y55" s="35">
        <f t="shared" ref="Y55:Y72" si="45">X55/R55</f>
        <v>67.173878443525993</v>
      </c>
      <c r="Z55" s="36">
        <f t="shared" ref="Z55:Z72" si="46">T55-Y55</f>
        <v>8.9769033768319844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4058</v>
      </c>
      <c r="E56" s="49">
        <f t="shared" si="37"/>
        <v>1</v>
      </c>
      <c r="F56" s="3">
        <f t="shared" si="38"/>
        <v>2.4642681123706261E-4</v>
      </c>
      <c r="G56" s="2">
        <v>0.5</v>
      </c>
      <c r="H56" s="3">
        <f t="shared" si="39"/>
        <v>1.2313754463735996E-3</v>
      </c>
      <c r="I56" s="3">
        <f t="shared" si="40"/>
        <v>0.99876862455362636</v>
      </c>
      <c r="J56" s="5">
        <f t="shared" ref="J56:J72" si="47">I55*J55</f>
        <v>99712.105945012227</v>
      </c>
      <c r="K56" s="5">
        <f t="shared" si="41"/>
        <v>122.78303896689108</v>
      </c>
      <c r="L56" s="5">
        <f t="shared" si="42"/>
        <v>498253.57212764386</v>
      </c>
      <c r="M56" s="5">
        <f t="shared" si="32"/>
        <v>7215769.1277677678</v>
      </c>
      <c r="N56" s="33">
        <f t="shared" si="43"/>
        <v>72.366028772343995</v>
      </c>
      <c r="O56" s="4"/>
      <c r="Q56" s="27" t="s">
        <v>38</v>
      </c>
      <c r="R56" s="29">
        <f t="shared" si="33"/>
        <v>99712.105945012227</v>
      </c>
      <c r="S56" s="29">
        <f t="shared" si="34"/>
        <v>498253.57212764386</v>
      </c>
      <c r="T56" s="35">
        <f t="shared" si="35"/>
        <v>72.366028772343995</v>
      </c>
      <c r="U56" s="42">
        <v>0.96170886472285344</v>
      </c>
      <c r="V56" s="43">
        <f>1-U56</f>
        <v>3.829113527714656E-2</v>
      </c>
      <c r="W56" s="29">
        <f t="shared" si="44"/>
        <v>479174.87719498272</v>
      </c>
      <c r="X56" s="29">
        <f t="shared" si="36"/>
        <v>6333368.7870989367</v>
      </c>
      <c r="Y56" s="35">
        <f t="shared" si="45"/>
        <v>63.516548237297989</v>
      </c>
      <c r="Z56" s="36">
        <f t="shared" si="46"/>
        <v>8.8494805350460055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3968</v>
      </c>
      <c r="E57" s="49">
        <f t="shared" si="37"/>
        <v>2</v>
      </c>
      <c r="F57" s="3">
        <f t="shared" si="38"/>
        <v>5.0403225806451612E-4</v>
      </c>
      <c r="G57" s="2">
        <v>0.5</v>
      </c>
      <c r="H57" s="3">
        <f t="shared" si="39"/>
        <v>2.5169896803423106E-3</v>
      </c>
      <c r="I57" s="3">
        <f t="shared" si="40"/>
        <v>0.99748301031965769</v>
      </c>
      <c r="J57" s="5">
        <f t="shared" si="47"/>
        <v>99589.32290604533</v>
      </c>
      <c r="K57" s="5">
        <f t="shared" si="41"/>
        <v>250.66529802679418</v>
      </c>
      <c r="L57" s="5">
        <f t="shared" si="42"/>
        <v>497319.95128515962</v>
      </c>
      <c r="M57" s="5">
        <f t="shared" si="32"/>
        <v>6717515.5556401238</v>
      </c>
      <c r="N57" s="33">
        <f t="shared" si="43"/>
        <v>67.452166152164423</v>
      </c>
      <c r="O57" s="4"/>
      <c r="Q57" s="27" t="s">
        <v>40</v>
      </c>
      <c r="R57" s="29">
        <f t="shared" si="33"/>
        <v>99589.32290604533</v>
      </c>
      <c r="S57" s="29">
        <f t="shared" si="34"/>
        <v>497319.95128515962</v>
      </c>
      <c r="T57" s="35">
        <f t="shared" si="35"/>
        <v>67.452166152164423</v>
      </c>
      <c r="U57" s="42">
        <v>0.96170886472285344</v>
      </c>
      <c r="V57" s="43">
        <f>1-U57</f>
        <v>3.829113527714656E-2</v>
      </c>
      <c r="W57" s="29">
        <f t="shared" si="44"/>
        <v>478277.00575447566</v>
      </c>
      <c r="X57" s="29">
        <f t="shared" si="36"/>
        <v>5854193.9099039538</v>
      </c>
      <c r="Y57" s="35">
        <f t="shared" si="45"/>
        <v>58.783348847816988</v>
      </c>
      <c r="Z57" s="36">
        <f t="shared" si="46"/>
        <v>8.668817304347435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4009</v>
      </c>
      <c r="E58" s="49">
        <f t="shared" si="37"/>
        <v>4</v>
      </c>
      <c r="F58" s="3">
        <f t="shared" si="38"/>
        <v>9.9775505113494645E-4</v>
      </c>
      <c r="G58" s="2">
        <v>0.5</v>
      </c>
      <c r="H58" s="3">
        <f t="shared" si="39"/>
        <v>4.9763622791739242E-3</v>
      </c>
      <c r="I58" s="3">
        <f t="shared" si="40"/>
        <v>0.99502363772082603</v>
      </c>
      <c r="J58" s="5">
        <f t="shared" si="47"/>
        <v>99338.657608018533</v>
      </c>
      <c r="K58" s="5">
        <f t="shared" si="41"/>
        <v>494.3451485843172</v>
      </c>
      <c r="L58" s="5">
        <f t="shared" si="42"/>
        <v>495457.42516863183</v>
      </c>
      <c r="M58" s="5">
        <f t="shared" si="32"/>
        <v>6220195.6043549646</v>
      </c>
      <c r="N58" s="33">
        <f t="shared" si="43"/>
        <v>62.616062609777764</v>
      </c>
      <c r="O58" s="4"/>
      <c r="Q58" s="27" t="s">
        <v>42</v>
      </c>
      <c r="R58" s="29">
        <f t="shared" si="33"/>
        <v>99338.657608018533</v>
      </c>
      <c r="S58" s="29">
        <f t="shared" si="34"/>
        <v>495457.42516863183</v>
      </c>
      <c r="T58" s="35">
        <f t="shared" si="35"/>
        <v>62.616062609777764</v>
      </c>
      <c r="U58" s="42">
        <v>0.96170886472285344</v>
      </c>
      <c r="V58" s="43">
        <f>1-U58</f>
        <v>3.829113527714656E-2</v>
      </c>
      <c r="W58" s="29">
        <f t="shared" si="44"/>
        <v>476485.79787743301</v>
      </c>
      <c r="X58" s="29">
        <f t="shared" si="36"/>
        <v>5375916.9041494783</v>
      </c>
      <c r="Y58" s="35">
        <f t="shared" si="45"/>
        <v>54.117068154497979</v>
      </c>
      <c r="Z58" s="36">
        <f t="shared" si="46"/>
        <v>8.4989944552797851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4485</v>
      </c>
      <c r="E59" s="49">
        <f t="shared" si="37"/>
        <v>3</v>
      </c>
      <c r="F59" s="3">
        <f t="shared" si="38"/>
        <v>6.6889632107023408E-4</v>
      </c>
      <c r="G59" s="2">
        <v>0.5</v>
      </c>
      <c r="H59" s="3">
        <f t="shared" si="39"/>
        <v>3.3388981636060097E-3</v>
      </c>
      <c r="I59" s="3">
        <f t="shared" si="40"/>
        <v>0.996661101836394</v>
      </c>
      <c r="J59" s="5">
        <f t="shared" si="47"/>
        <v>98844.312459434208</v>
      </c>
      <c r="K59" s="5">
        <f t="shared" si="41"/>
        <v>330.03109335370351</v>
      </c>
      <c r="L59" s="5">
        <f t="shared" si="42"/>
        <v>493396.48456378677</v>
      </c>
      <c r="M59" s="5">
        <f t="shared" si="32"/>
        <v>5724738.179186333</v>
      </c>
      <c r="N59" s="33">
        <f t="shared" si="43"/>
        <v>57.916718086695887</v>
      </c>
      <c r="O59" s="4"/>
      <c r="Q59" s="27" t="s">
        <v>44</v>
      </c>
      <c r="R59" s="29">
        <f t="shared" si="33"/>
        <v>98844.312459434208</v>
      </c>
      <c r="S59" s="29">
        <f t="shared" si="34"/>
        <v>493396.48456378677</v>
      </c>
      <c r="T59" s="35">
        <f t="shared" si="35"/>
        <v>57.916718086695887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475186.05371959874</v>
      </c>
      <c r="X59" s="29">
        <f t="shared" si="36"/>
        <v>4899431.1062720455</v>
      </c>
      <c r="Y59" s="35">
        <f t="shared" si="45"/>
        <v>49.567152468006455</v>
      </c>
      <c r="Z59" s="36">
        <f t="shared" si="46"/>
        <v>8.3495656186894323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4948</v>
      </c>
      <c r="E60" s="49">
        <f t="shared" si="37"/>
        <v>7</v>
      </c>
      <c r="F60" s="3">
        <f t="shared" si="38"/>
        <v>1.4147130153597412E-3</v>
      </c>
      <c r="G60" s="2">
        <v>0.5</v>
      </c>
      <c r="H60" s="3">
        <f t="shared" si="39"/>
        <v>7.0486355855402267E-3</v>
      </c>
      <c r="I60" s="3">
        <f t="shared" si="40"/>
        <v>0.99295136441445975</v>
      </c>
      <c r="J60" s="5">
        <f t="shared" si="47"/>
        <v>98514.281366080511</v>
      </c>
      <c r="K60" s="5">
        <f t="shared" si="41"/>
        <v>694.39126932087754</v>
      </c>
      <c r="L60" s="5">
        <f t="shared" si="42"/>
        <v>490835.42865710036</v>
      </c>
      <c r="M60" s="5">
        <f t="shared" si="32"/>
        <v>5231341.6946225464</v>
      </c>
      <c r="N60" s="33">
        <f t="shared" si="43"/>
        <v>53.102368733552488</v>
      </c>
      <c r="O60" s="4"/>
      <c r="Q60" s="27" t="s">
        <v>46</v>
      </c>
      <c r="R60" s="29">
        <f t="shared" si="33"/>
        <v>98514.281366080511</v>
      </c>
      <c r="S60" s="29">
        <f t="shared" si="34"/>
        <v>490835.42865710036</v>
      </c>
      <c r="T60" s="35">
        <f t="shared" si="35"/>
        <v>53.102368733552488</v>
      </c>
      <c r="U60" s="42">
        <v>0.95736753435116873</v>
      </c>
      <c r="V60" s="43">
        <f t="shared" si="48"/>
        <v>4.2632465648831275E-2</v>
      </c>
      <c r="W60" s="29">
        <f t="shared" si="44"/>
        <v>469909.90410564718</v>
      </c>
      <c r="X60" s="29">
        <f t="shared" si="36"/>
        <v>4424245.0525524467</v>
      </c>
      <c r="Y60" s="35">
        <f t="shared" si="45"/>
        <v>44.909682040027143</v>
      </c>
      <c r="Z60" s="36">
        <f t="shared" si="46"/>
        <v>8.1926866935253457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4850</v>
      </c>
      <c r="E61" s="49">
        <f t="shared" si="37"/>
        <v>6</v>
      </c>
      <c r="F61" s="3">
        <f t="shared" si="38"/>
        <v>1.2371134020618556E-3</v>
      </c>
      <c r="G61" s="2">
        <v>0.5</v>
      </c>
      <c r="H61" s="3">
        <f t="shared" si="39"/>
        <v>6.1664953751284684E-3</v>
      </c>
      <c r="I61" s="3">
        <f t="shared" si="40"/>
        <v>0.99383350462487152</v>
      </c>
      <c r="J61" s="5">
        <f t="shared" si="47"/>
        <v>97819.890096759627</v>
      </c>
      <c r="K61" s="5">
        <f t="shared" si="41"/>
        <v>603.20589987724327</v>
      </c>
      <c r="L61" s="5">
        <f t="shared" si="42"/>
        <v>487591.43573410506</v>
      </c>
      <c r="M61" s="5">
        <f t="shared" si="32"/>
        <v>4740506.2659654459</v>
      </c>
      <c r="N61" s="33">
        <f t="shared" si="43"/>
        <v>48.461578328050884</v>
      </c>
      <c r="O61" s="4"/>
      <c r="Q61" s="27" t="s">
        <v>48</v>
      </c>
      <c r="R61" s="29">
        <f t="shared" si="33"/>
        <v>97819.890096759627</v>
      </c>
      <c r="S61" s="29">
        <f t="shared" si="34"/>
        <v>487591.43573410506</v>
      </c>
      <c r="T61" s="35">
        <f t="shared" si="35"/>
        <v>48.461578328050884</v>
      </c>
      <c r="U61" s="42">
        <v>0.95681081085376496</v>
      </c>
      <c r="V61" s="43">
        <f t="shared" si="48"/>
        <v>4.3189189146235041E-2</v>
      </c>
      <c r="W61" s="29">
        <f t="shared" si="44"/>
        <v>466532.75699010049</v>
      </c>
      <c r="X61" s="29">
        <f t="shared" si="36"/>
        <v>3954335.1484467993</v>
      </c>
      <c r="Y61" s="35">
        <f t="shared" si="45"/>
        <v>40.424653355624557</v>
      </c>
      <c r="Z61" s="36">
        <f t="shared" si="46"/>
        <v>8.036924972426327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5288</v>
      </c>
      <c r="E62" s="49">
        <f t="shared" si="37"/>
        <v>17</v>
      </c>
      <c r="F62" s="3">
        <f t="shared" si="38"/>
        <v>3.2148260211800304E-3</v>
      </c>
      <c r="G62" s="2">
        <v>0.5</v>
      </c>
      <c r="H62" s="3">
        <f t="shared" si="39"/>
        <v>1.5945971297251667E-2</v>
      </c>
      <c r="I62" s="3">
        <f t="shared" si="40"/>
        <v>0.98405402870274838</v>
      </c>
      <c r="J62" s="5">
        <f t="shared" si="47"/>
        <v>97216.684196882386</v>
      </c>
      <c r="K62" s="5">
        <f t="shared" si="41"/>
        <v>1550.2144558174664</v>
      </c>
      <c r="L62" s="5">
        <f t="shared" si="42"/>
        <v>482207.88484486833</v>
      </c>
      <c r="M62" s="5">
        <f t="shared" si="32"/>
        <v>4252914.8302313406</v>
      </c>
      <c r="N62" s="33">
        <f t="shared" si="43"/>
        <v>43.746758752009832</v>
      </c>
      <c r="O62" s="4"/>
      <c r="Q62" s="27" t="s">
        <v>50</v>
      </c>
      <c r="R62" s="29">
        <f t="shared" si="33"/>
        <v>97216.684196882386</v>
      </c>
      <c r="S62" s="29">
        <f t="shared" si="34"/>
        <v>482207.88484486833</v>
      </c>
      <c r="T62" s="35">
        <f t="shared" si="35"/>
        <v>43.746758752009832</v>
      </c>
      <c r="U62" s="42">
        <v>0.94800928093814252</v>
      </c>
      <c r="V62" s="43">
        <f t="shared" si="48"/>
        <v>5.1990719061857482E-2</v>
      </c>
      <c r="W62" s="29">
        <f t="shared" si="44"/>
        <v>457137.55017448624</v>
      </c>
      <c r="X62" s="29">
        <f t="shared" si="36"/>
        <v>3487802.391456699</v>
      </c>
      <c r="Y62" s="35">
        <f t="shared" si="45"/>
        <v>35.876582505048532</v>
      </c>
      <c r="Z62" s="36">
        <f t="shared" si="46"/>
        <v>7.8701762469613001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5860</v>
      </c>
      <c r="E63" s="49">
        <f t="shared" si="37"/>
        <v>15</v>
      </c>
      <c r="F63" s="3">
        <f t="shared" si="38"/>
        <v>2.5597269624573378E-3</v>
      </c>
      <c r="G63" s="2">
        <v>0.5</v>
      </c>
      <c r="H63" s="3">
        <f t="shared" si="39"/>
        <v>1.2717253073336158E-2</v>
      </c>
      <c r="I63" s="3">
        <f t="shared" si="40"/>
        <v>0.98728274692666385</v>
      </c>
      <c r="J63" s="5">
        <f t="shared" si="47"/>
        <v>95666.469741064924</v>
      </c>
      <c r="K63" s="5">
        <f t="shared" si="41"/>
        <v>1216.6147063297785</v>
      </c>
      <c r="L63" s="5">
        <f t="shared" si="42"/>
        <v>475290.81193950016</v>
      </c>
      <c r="M63" s="5">
        <f t="shared" si="32"/>
        <v>3770706.9453864722</v>
      </c>
      <c r="N63" s="33">
        <f t="shared" si="43"/>
        <v>39.415136312570468</v>
      </c>
      <c r="O63" s="4"/>
      <c r="Q63" s="27" t="s">
        <v>52</v>
      </c>
      <c r="R63" s="29">
        <f t="shared" si="33"/>
        <v>95666.469741064924</v>
      </c>
      <c r="S63" s="29">
        <f t="shared" si="34"/>
        <v>475290.81193950016</v>
      </c>
      <c r="T63" s="35">
        <f t="shared" si="35"/>
        <v>39.415136312570468</v>
      </c>
      <c r="U63" s="42">
        <v>0.94216194080535964</v>
      </c>
      <c r="V63" s="43">
        <f t="shared" si="48"/>
        <v>5.7838059194640357E-2</v>
      </c>
      <c r="W63" s="29">
        <f t="shared" si="44"/>
        <v>447800.91382387467</v>
      </c>
      <c r="X63" s="29">
        <f t="shared" si="36"/>
        <v>3030664.8412822126</v>
      </c>
      <c r="Y63" s="35">
        <f t="shared" si="45"/>
        <v>31.679488638863162</v>
      </c>
      <c r="Z63" s="36">
        <f t="shared" si="46"/>
        <v>7.7356476737073052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5796</v>
      </c>
      <c r="E64" s="49">
        <f t="shared" si="37"/>
        <v>33</v>
      </c>
      <c r="F64" s="3">
        <f t="shared" si="38"/>
        <v>5.693581780538302E-3</v>
      </c>
      <c r="G64" s="2">
        <v>0.5</v>
      </c>
      <c r="H64" s="3">
        <f t="shared" si="39"/>
        <v>2.8068384792038787E-2</v>
      </c>
      <c r="I64" s="3">
        <f t="shared" si="40"/>
        <v>0.97193161520796123</v>
      </c>
      <c r="J64" s="5">
        <f t="shared" si="47"/>
        <v>94449.855034735141</v>
      </c>
      <c r="K64" s="5">
        <f t="shared" si="41"/>
        <v>2651.054874667228</v>
      </c>
      <c r="L64" s="5">
        <f t="shared" si="42"/>
        <v>465621.63798700762</v>
      </c>
      <c r="M64" s="5">
        <f t="shared" si="32"/>
        <v>3295416.1334469719</v>
      </c>
      <c r="N64" s="33">
        <f t="shared" si="43"/>
        <v>34.890642576794221</v>
      </c>
      <c r="O64" s="4"/>
      <c r="Q64" s="27" t="s">
        <v>54</v>
      </c>
      <c r="R64" s="29">
        <f t="shared" si="33"/>
        <v>94449.855034735141</v>
      </c>
      <c r="S64" s="29">
        <f t="shared" si="34"/>
        <v>465621.63798700762</v>
      </c>
      <c r="T64" s="35">
        <f t="shared" si="35"/>
        <v>34.890642576794221</v>
      </c>
      <c r="U64" s="42">
        <v>0.92489605986448908</v>
      </c>
      <c r="V64" s="43">
        <f t="shared" si="48"/>
        <v>7.5103940135510916E-2</v>
      </c>
      <c r="W64" s="29">
        <f t="shared" si="44"/>
        <v>430651.61836183287</v>
      </c>
      <c r="X64" s="29">
        <f t="shared" si="36"/>
        <v>2582863.927458338</v>
      </c>
      <c r="Y64" s="35">
        <f t="shared" si="45"/>
        <v>27.346404359312746</v>
      </c>
      <c r="Z64" s="36">
        <f t="shared" si="46"/>
        <v>7.5442382174814746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5299</v>
      </c>
      <c r="E65" s="49">
        <f t="shared" si="37"/>
        <v>40</v>
      </c>
      <c r="F65" s="3">
        <f t="shared" si="38"/>
        <v>7.5485940743536513E-3</v>
      </c>
      <c r="G65" s="2">
        <v>0.5</v>
      </c>
      <c r="H65" s="3">
        <f t="shared" si="39"/>
        <v>3.7043897017966287E-2</v>
      </c>
      <c r="I65" s="3">
        <f t="shared" si="40"/>
        <v>0.96295610298203371</v>
      </c>
      <c r="J65" s="5">
        <f t="shared" si="47"/>
        <v>91798.800160067913</v>
      </c>
      <c r="K65" s="5">
        <f t="shared" si="41"/>
        <v>3400.5852995024229</v>
      </c>
      <c r="L65" s="5">
        <f t="shared" si="42"/>
        <v>450492.53755158349</v>
      </c>
      <c r="M65" s="5">
        <f t="shared" si="32"/>
        <v>2829794.4954599645</v>
      </c>
      <c r="N65" s="33">
        <f t="shared" si="43"/>
        <v>30.826050999857326</v>
      </c>
      <c r="O65" s="4"/>
      <c r="Q65" s="27" t="s">
        <v>56</v>
      </c>
      <c r="R65" s="29">
        <f t="shared" si="33"/>
        <v>91798.800160067913</v>
      </c>
      <c r="S65" s="29">
        <f t="shared" si="34"/>
        <v>450492.53755158349</v>
      </c>
      <c r="T65" s="35">
        <f t="shared" si="35"/>
        <v>30.826050999857326</v>
      </c>
      <c r="U65" s="42">
        <v>0.89970667843387275</v>
      </c>
      <c r="V65" s="43">
        <f t="shared" si="48"/>
        <v>0.10029332156612725</v>
      </c>
      <c r="W65" s="29">
        <f t="shared" si="44"/>
        <v>405311.14461978187</v>
      </c>
      <c r="X65" s="29">
        <f t="shared" si="36"/>
        <v>2152212.3090965049</v>
      </c>
      <c r="Y65" s="35">
        <f t="shared" si="45"/>
        <v>23.444884958667554</v>
      </c>
      <c r="Z65" s="36">
        <f t="shared" si="46"/>
        <v>7.3811660411897719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3979</v>
      </c>
      <c r="E66" s="49">
        <f t="shared" si="37"/>
        <v>32</v>
      </c>
      <c r="F66" s="3">
        <f t="shared" si="38"/>
        <v>8.0422216637346059E-3</v>
      </c>
      <c r="G66" s="2">
        <v>0.5</v>
      </c>
      <c r="H66" s="3">
        <f t="shared" si="39"/>
        <v>3.9418576003941858E-2</v>
      </c>
      <c r="I66" s="3">
        <f t="shared" si="40"/>
        <v>0.96058142399605817</v>
      </c>
      <c r="J66" s="5">
        <f t="shared" si="47"/>
        <v>88398.214860565495</v>
      </c>
      <c r="K66" s="5">
        <f t="shared" si="41"/>
        <v>3484.5317510939835</v>
      </c>
      <c r="L66" s="5">
        <f t="shared" si="42"/>
        <v>433279.74492509256</v>
      </c>
      <c r="M66" s="5">
        <f t="shared" si="32"/>
        <v>2379301.9579083808</v>
      </c>
      <c r="N66" s="33">
        <f t="shared" si="43"/>
        <v>26.915724052361934</v>
      </c>
      <c r="O66" s="4"/>
      <c r="Q66" s="27" t="s">
        <v>58</v>
      </c>
      <c r="R66" s="29">
        <f t="shared" si="33"/>
        <v>88398.214860565495</v>
      </c>
      <c r="S66" s="29">
        <f t="shared" si="34"/>
        <v>433279.74492509256</v>
      </c>
      <c r="T66" s="35">
        <f t="shared" si="35"/>
        <v>26.915724052361934</v>
      </c>
      <c r="U66" s="42">
        <v>0.86438699185239576</v>
      </c>
      <c r="V66" s="43">
        <f t="shared" si="48"/>
        <v>0.13561300814760424</v>
      </c>
      <c r="W66" s="29">
        <f t="shared" si="44"/>
        <v>374521.37534637412</v>
      </c>
      <c r="X66" s="29">
        <f t="shared" si="36"/>
        <v>1746901.1644767229</v>
      </c>
      <c r="Y66" s="35">
        <f t="shared" si="45"/>
        <v>19.761724455999357</v>
      </c>
      <c r="Z66" s="36">
        <f t="shared" si="46"/>
        <v>7.1539995963625778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3373</v>
      </c>
      <c r="E67" s="49">
        <f t="shared" si="37"/>
        <v>34</v>
      </c>
      <c r="F67" s="3">
        <f t="shared" si="38"/>
        <v>1.0080047435517344E-2</v>
      </c>
      <c r="G67" s="2">
        <v>0.5</v>
      </c>
      <c r="H67" s="3">
        <f t="shared" si="39"/>
        <v>4.9161364950838643E-2</v>
      </c>
      <c r="I67" s="3">
        <f t="shared" si="40"/>
        <v>0.95083863504916133</v>
      </c>
      <c r="J67" s="5">
        <f t="shared" si="47"/>
        <v>84913.683109471516</v>
      </c>
      <c r="K67" s="5">
        <f t="shared" si="41"/>
        <v>4174.472564664592</v>
      </c>
      <c r="L67" s="5">
        <f t="shared" si="42"/>
        <v>414132.23413569608</v>
      </c>
      <c r="M67" s="5">
        <f t="shared" si="32"/>
        <v>1946022.2129832883</v>
      </c>
      <c r="N67" s="33">
        <f t="shared" si="43"/>
        <v>22.917651687237004</v>
      </c>
      <c r="O67" s="4"/>
      <c r="Q67" s="27" t="s">
        <v>60</v>
      </c>
      <c r="R67" s="29">
        <f t="shared" si="33"/>
        <v>84913.683109471516</v>
      </c>
      <c r="S67" s="29">
        <f t="shared" si="34"/>
        <v>414132.23413569608</v>
      </c>
      <c r="T67" s="35">
        <f t="shared" si="35"/>
        <v>22.917651687237004</v>
      </c>
      <c r="U67" s="42">
        <v>0.82345390469096191</v>
      </c>
      <c r="V67" s="43">
        <f t="shared" si="48"/>
        <v>0.17654609530903809</v>
      </c>
      <c r="W67" s="29">
        <f t="shared" si="44"/>
        <v>341018.80525743059</v>
      </c>
      <c r="X67" s="29">
        <f t="shared" si="36"/>
        <v>1372379.7891303489</v>
      </c>
      <c r="Y67" s="35">
        <f t="shared" si="45"/>
        <v>16.162057031033079</v>
      </c>
      <c r="Z67" s="36">
        <f t="shared" si="46"/>
        <v>6.7555946562039253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2546</v>
      </c>
      <c r="E68" s="49">
        <f t="shared" si="37"/>
        <v>46</v>
      </c>
      <c r="F68" s="3">
        <f t="shared" si="38"/>
        <v>1.8067556952081697E-2</v>
      </c>
      <c r="G68" s="2">
        <v>0.5</v>
      </c>
      <c r="H68" s="3">
        <f t="shared" si="39"/>
        <v>8.6433671552048105E-2</v>
      </c>
      <c r="I68" s="3">
        <f t="shared" si="40"/>
        <v>0.91356632844795194</v>
      </c>
      <c r="J68" s="5">
        <f t="shared" si="47"/>
        <v>80739.21054480692</v>
      </c>
      <c r="K68" s="5">
        <f t="shared" si="41"/>
        <v>6978.5864056015007</v>
      </c>
      <c r="L68" s="5">
        <f t="shared" si="42"/>
        <v>386249.58671003085</v>
      </c>
      <c r="M68" s="5">
        <f t="shared" si="32"/>
        <v>1531889.9788475924</v>
      </c>
      <c r="N68" s="33">
        <f t="shared" si="43"/>
        <v>18.973308860847194</v>
      </c>
      <c r="O68" s="4"/>
      <c r="Q68" s="27" t="s">
        <v>62</v>
      </c>
      <c r="R68" s="29">
        <f t="shared" si="33"/>
        <v>80739.21054480692</v>
      </c>
      <c r="S68" s="29">
        <f t="shared" si="34"/>
        <v>386249.58671003085</v>
      </c>
      <c r="T68" s="35">
        <f t="shared" si="35"/>
        <v>18.973308860847194</v>
      </c>
      <c r="U68" s="42">
        <v>0.7557222850963411</v>
      </c>
      <c r="V68" s="43">
        <f t="shared" si="48"/>
        <v>0.2442777149036589</v>
      </c>
      <c r="W68" s="29">
        <f t="shared" si="44"/>
        <v>291897.42028602184</v>
      </c>
      <c r="X68" s="29">
        <f t="shared" si="36"/>
        <v>1031360.9838729184</v>
      </c>
      <c r="Y68" s="35">
        <f t="shared" si="45"/>
        <v>12.773979048266217</v>
      </c>
      <c r="Z68" s="36">
        <f t="shared" si="46"/>
        <v>6.1993298125809773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1778</v>
      </c>
      <c r="E69" s="49">
        <f t="shared" si="37"/>
        <v>63</v>
      </c>
      <c r="F69" s="3">
        <f t="shared" si="38"/>
        <v>3.5433070866141732E-2</v>
      </c>
      <c r="G69" s="2">
        <v>0.5</v>
      </c>
      <c r="H69" s="3">
        <f t="shared" si="39"/>
        <v>0.16274864376130196</v>
      </c>
      <c r="I69" s="3">
        <f t="shared" si="40"/>
        <v>0.83725135623869806</v>
      </c>
      <c r="J69" s="5">
        <f t="shared" si="47"/>
        <v>73760.624139205422</v>
      </c>
      <c r="K69" s="5">
        <f t="shared" si="41"/>
        <v>12004.441541642833</v>
      </c>
      <c r="L69" s="5">
        <f t="shared" si="42"/>
        <v>338792.01684192003</v>
      </c>
      <c r="M69" s="5">
        <f t="shared" si="32"/>
        <v>1145640.3921375615</v>
      </c>
      <c r="N69" s="33">
        <f t="shared" si="43"/>
        <v>15.531869551096003</v>
      </c>
      <c r="O69" s="4"/>
      <c r="Q69" s="27" t="s">
        <v>64</v>
      </c>
      <c r="R69" s="29">
        <f t="shared" si="33"/>
        <v>73760.624139205422</v>
      </c>
      <c r="S69" s="29">
        <f t="shared" si="34"/>
        <v>338792.01684192003</v>
      </c>
      <c r="T69" s="35">
        <f t="shared" si="35"/>
        <v>15.531869551096003</v>
      </c>
      <c r="U69" s="42">
        <v>0.69850988448397933</v>
      </c>
      <c r="V69" s="43">
        <f t="shared" si="48"/>
        <v>0.30149011551602067</v>
      </c>
      <c r="W69" s="29">
        <f t="shared" si="44"/>
        <v>236649.57254834395</v>
      </c>
      <c r="X69" s="29">
        <f t="shared" si="36"/>
        <v>739463.56358689663</v>
      </c>
      <c r="Y69" s="35">
        <f t="shared" si="45"/>
        <v>10.025180402369388</v>
      </c>
      <c r="Z69" s="36">
        <f t="shared" si="46"/>
        <v>5.5066891487266147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1095</v>
      </c>
      <c r="E70" s="49">
        <f t="shared" si="37"/>
        <v>51</v>
      </c>
      <c r="F70" s="3">
        <f t="shared" si="38"/>
        <v>4.6575342465753428E-2</v>
      </c>
      <c r="G70" s="2">
        <v>0.5</v>
      </c>
      <c r="H70" s="3">
        <f t="shared" si="39"/>
        <v>0.20858895705521474</v>
      </c>
      <c r="I70" s="3">
        <f t="shared" si="40"/>
        <v>0.79141104294478526</v>
      </c>
      <c r="J70" s="5">
        <f t="shared" si="47"/>
        <v>61756.182597562591</v>
      </c>
      <c r="K70" s="5">
        <f t="shared" si="41"/>
        <v>12881.657719736982</v>
      </c>
      <c r="L70" s="5">
        <f t="shared" si="42"/>
        <v>276576.76868847047</v>
      </c>
      <c r="M70" s="5">
        <f t="shared" si="32"/>
        <v>806848.37529564148</v>
      </c>
      <c r="N70" s="33">
        <f t="shared" si="43"/>
        <v>13.065062336406241</v>
      </c>
      <c r="O70" s="4"/>
      <c r="Q70" s="27" t="s">
        <v>66</v>
      </c>
      <c r="R70" s="29">
        <f t="shared" si="33"/>
        <v>61756.182597562591</v>
      </c>
      <c r="S70" s="29">
        <f t="shared" si="34"/>
        <v>276576.76868847047</v>
      </c>
      <c r="T70" s="35">
        <f t="shared" si="35"/>
        <v>13.065062336406241</v>
      </c>
      <c r="U70" s="42">
        <v>0.67065690345363116</v>
      </c>
      <c r="V70" s="43">
        <f t="shared" si="48"/>
        <v>0.32934309654636884</v>
      </c>
      <c r="W70" s="29">
        <f t="shared" si="44"/>
        <v>185488.11925582081</v>
      </c>
      <c r="X70" s="29">
        <f t="shared" si="36"/>
        <v>502813.99103855266</v>
      </c>
      <c r="Y70" s="35">
        <f t="shared" si="45"/>
        <v>8.1419215030690353</v>
      </c>
      <c r="Z70" s="36">
        <f t="shared" si="46"/>
        <v>4.9231408333372055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608</v>
      </c>
      <c r="E71" s="49">
        <f t="shared" si="49"/>
        <v>52</v>
      </c>
      <c r="F71" s="3">
        <f t="shared" si="38"/>
        <v>8.5526315789473686E-2</v>
      </c>
      <c r="G71" s="2">
        <v>0.5</v>
      </c>
      <c r="H71" s="3">
        <f t="shared" si="39"/>
        <v>0.35230352303523033</v>
      </c>
      <c r="I71" s="3">
        <f t="shared" si="40"/>
        <v>0.64769647696476973</v>
      </c>
      <c r="J71" s="5">
        <f t="shared" si="47"/>
        <v>48874.524877825606</v>
      </c>
      <c r="K71" s="5">
        <f t="shared" si="41"/>
        <v>17218.667301130972</v>
      </c>
      <c r="L71" s="5">
        <f t="shared" si="42"/>
        <v>201325.95613630064</v>
      </c>
      <c r="M71" s="5">
        <f>L71+M72</f>
        <v>530271.60660717101</v>
      </c>
      <c r="N71" s="33">
        <f t="shared" si="43"/>
        <v>10.849652409567575</v>
      </c>
      <c r="O71" s="4"/>
      <c r="Q71" s="27" t="s">
        <v>68</v>
      </c>
      <c r="R71" s="29">
        <f t="shared" si="33"/>
        <v>48874.524877825606</v>
      </c>
      <c r="S71" s="29">
        <f t="shared" si="34"/>
        <v>201325.95613630064</v>
      </c>
      <c r="T71" s="35">
        <f t="shared" si="35"/>
        <v>10.849652409567575</v>
      </c>
      <c r="U71" s="42">
        <v>0.63527807449444496</v>
      </c>
      <c r="V71" s="43">
        <f t="shared" si="48"/>
        <v>0.36472192550555504</v>
      </c>
      <c r="W71" s="29">
        <f t="shared" si="44"/>
        <v>127897.96576002215</v>
      </c>
      <c r="X71" s="29">
        <f>X72+W71</f>
        <v>317325.87178273185</v>
      </c>
      <c r="Y71" s="35">
        <f t="shared" si="45"/>
        <v>6.4926640734814125</v>
      </c>
      <c r="Z71" s="36">
        <f t="shared" si="46"/>
        <v>4.3569883360861628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478</v>
      </c>
      <c r="E72" s="50">
        <f t="shared" si="49"/>
        <v>46</v>
      </c>
      <c r="F72" s="17">
        <f t="shared" si="38"/>
        <v>9.6234309623430964E-2</v>
      </c>
      <c r="G72" s="12"/>
      <c r="H72" s="17">
        <v>1</v>
      </c>
      <c r="I72" s="17">
        <f t="shared" si="40"/>
        <v>0</v>
      </c>
      <c r="J72" s="21">
        <f t="shared" si="47"/>
        <v>31655.857576694638</v>
      </c>
      <c r="K72" s="21">
        <f t="shared" si="41"/>
        <v>31655.857576694638</v>
      </c>
      <c r="L72" s="21">
        <f>K72/F72</f>
        <v>328945.65047087037</v>
      </c>
      <c r="M72" s="21">
        <f>L72</f>
        <v>328945.65047087037</v>
      </c>
      <c r="N72" s="34">
        <f t="shared" si="43"/>
        <v>10.391304347826088</v>
      </c>
      <c r="O72" s="4"/>
      <c r="Q72" s="30" t="s">
        <v>69</v>
      </c>
      <c r="R72" s="31">
        <f t="shared" si="33"/>
        <v>31655.857576694638</v>
      </c>
      <c r="S72" s="31">
        <f t="shared" si="34"/>
        <v>328945.65047087037</v>
      </c>
      <c r="T72" s="38">
        <f t="shared" si="35"/>
        <v>10.391304347826088</v>
      </c>
      <c r="U72" s="44">
        <v>0.57586384179742911</v>
      </c>
      <c r="V72" s="45">
        <f t="shared" si="48"/>
        <v>0.42413615820257089</v>
      </c>
      <c r="W72" s="31">
        <f t="shared" si="44"/>
        <v>189427.90602270971</v>
      </c>
      <c r="X72" s="31">
        <f>W72</f>
        <v>189427.90602270971</v>
      </c>
      <c r="Y72" s="38">
        <f t="shared" si="45"/>
        <v>5.9839764430254592</v>
      </c>
      <c r="Z72" s="37">
        <f t="shared" si="46"/>
        <v>4.4073279048006286</v>
      </c>
    </row>
    <row r="73" spans="1:26" s="2" customFormat="1" ht="13.2" x14ac:dyDescent="0.25">
      <c r="B73" s="2" t="s">
        <v>70</v>
      </c>
      <c r="D73" s="25">
        <f>SUM(D54:D72)</f>
        <v>65788</v>
      </c>
      <c r="E73" s="25">
        <f>SUM(E54:E72)</f>
        <v>454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73.951883121520325</v>
      </c>
      <c r="F78" s="55">
        <f>$Y$4</f>
        <v>66.813052631019247</v>
      </c>
      <c r="G78" s="55">
        <f>E78-F78</f>
        <v>7.1388304905010784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80.685816817030826</v>
      </c>
      <c r="F79" s="55">
        <f>$Y$29</f>
        <v>71.102098145985877</v>
      </c>
      <c r="G79" s="55">
        <f t="shared" ref="G79:G80" si="50">E79-F79</f>
        <v>9.5837186710449487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77.150781820357977</v>
      </c>
      <c r="F80" s="55">
        <f>$Y$54</f>
        <v>68.135587308248844</v>
      </c>
      <c r="G80" s="55">
        <f t="shared" si="50"/>
        <v>9.015194512109133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52" workbookViewId="0">
      <selection activeCell="D4" sqref="D4:D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266</v>
      </c>
      <c r="E4">
        <v>1</v>
      </c>
      <c r="F4" s="3">
        <f>E4/D4</f>
        <v>3.7593984962406013E-3</v>
      </c>
      <c r="G4" s="2">
        <v>0.3</v>
      </c>
      <c r="H4" s="18">
        <f>C4*F4/(1+(1-G4)*C4*F4)</f>
        <v>3.7495313085864268E-3</v>
      </c>
      <c r="I4" s="18">
        <f>1-H4</f>
        <v>0.99625046869141354</v>
      </c>
      <c r="J4" s="41">
        <v>100000</v>
      </c>
      <c r="K4" s="20">
        <f>J4*H4</f>
        <v>374.95313085864268</v>
      </c>
      <c r="L4" s="20">
        <f>C4*(J5+G4*K4)</f>
        <v>99737.532808398944</v>
      </c>
      <c r="M4" s="5">
        <f t="shared" ref="M4:M20" si="0">L4+M5</f>
        <v>7162322.0930022663</v>
      </c>
      <c r="N4" s="32">
        <f>M4/J4</f>
        <v>71.623220930022669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99737.532808398944</v>
      </c>
      <c r="T4" s="35">
        <f t="shared" ref="T4:T22" si="3">N4</f>
        <v>71.623220930022669</v>
      </c>
      <c r="U4" s="42">
        <v>0.96680194174873568</v>
      </c>
      <c r="V4" s="43">
        <f>1-U4</f>
        <v>3.3198058251264317E-2</v>
      </c>
      <c r="W4" s="29">
        <f>S4*U4</f>
        <v>96426.440384388334</v>
      </c>
      <c r="X4" s="29">
        <f t="shared" ref="X4:X20" si="4">X5+W4</f>
        <v>6504714.4539084127</v>
      </c>
      <c r="Y4" s="40">
        <f>X4/R4</f>
        <v>65.04714453908413</v>
      </c>
      <c r="Z4" s="36">
        <f>T4-Y4</f>
        <v>6.5760763909385389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1409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99625.046869141355</v>
      </c>
      <c r="K5" s="5">
        <f t="shared" ref="K5:K22" si="8">J5*H5</f>
        <v>0</v>
      </c>
      <c r="L5" s="5">
        <f t="shared" ref="L5:L21" si="9">C5*(J6+G5*K5)</f>
        <v>398500.18747656542</v>
      </c>
      <c r="M5" s="5">
        <f t="shared" si="0"/>
        <v>7062584.5601938674</v>
      </c>
      <c r="N5" s="33">
        <f t="shared" ref="N5:N22" si="10">M5/J5</f>
        <v>70.891656085950487</v>
      </c>
      <c r="O5" s="4"/>
      <c r="Q5" s="27" t="s">
        <v>36</v>
      </c>
      <c r="R5" s="29">
        <f t="shared" si="1"/>
        <v>99625.046869141355</v>
      </c>
      <c r="S5" s="29">
        <f t="shared" si="2"/>
        <v>398500.18747656542</v>
      </c>
      <c r="T5" s="35">
        <f t="shared" si="3"/>
        <v>70.891656085950487</v>
      </c>
      <c r="U5" s="42">
        <v>0.96680194174873568</v>
      </c>
      <c r="V5" s="43">
        <f>1-U5</f>
        <v>3.3198058251264317E-2</v>
      </c>
      <c r="W5" s="29">
        <f t="shared" ref="W5:W22" si="11">S5*U5</f>
        <v>385270.75503957865</v>
      </c>
      <c r="X5" s="29">
        <f t="shared" si="4"/>
        <v>6408288.0135240247</v>
      </c>
      <c r="Y5" s="35">
        <f t="shared" ref="Y5:Y22" si="12">X5/R5</f>
        <v>64.324065231722145</v>
      </c>
      <c r="Z5" s="36">
        <f t="shared" ref="Z5:Z22" si="13">T5-Y5</f>
        <v>6.5675908542283423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2016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99625.046869141355</v>
      </c>
      <c r="K6" s="5">
        <f t="shared" si="8"/>
        <v>0</v>
      </c>
      <c r="L6" s="5">
        <f t="shared" si="9"/>
        <v>498125.23434570676</v>
      </c>
      <c r="M6" s="5">
        <f t="shared" si="0"/>
        <v>6664084.3727173023</v>
      </c>
      <c r="N6" s="33">
        <f t="shared" si="10"/>
        <v>66.891656085950487</v>
      </c>
      <c r="O6" s="4"/>
      <c r="Q6" s="27" t="s">
        <v>38</v>
      </c>
      <c r="R6" s="29">
        <f t="shared" si="1"/>
        <v>99625.046869141355</v>
      </c>
      <c r="S6" s="29">
        <f t="shared" si="2"/>
        <v>498125.23434570676</v>
      </c>
      <c r="T6" s="35">
        <f t="shared" si="3"/>
        <v>66.891656085950487</v>
      </c>
      <c r="U6" s="42">
        <v>0.96680194174873568</v>
      </c>
      <c r="V6" s="43">
        <f>1-U6</f>
        <v>3.3198058251264317E-2</v>
      </c>
      <c r="W6" s="29">
        <f t="shared" si="11"/>
        <v>481588.44379947329</v>
      </c>
      <c r="X6" s="29">
        <f t="shared" si="4"/>
        <v>6023017.2584844464</v>
      </c>
      <c r="Y6" s="35">
        <f t="shared" si="12"/>
        <v>60.456857464727207</v>
      </c>
      <c r="Z6" s="36">
        <f t="shared" si="13"/>
        <v>6.4347986212232797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1990</v>
      </c>
      <c r="E7">
        <v>4</v>
      </c>
      <c r="F7" s="3">
        <f t="shared" si="5"/>
        <v>2.0100502512562816E-3</v>
      </c>
      <c r="G7" s="2">
        <v>0.5</v>
      </c>
      <c r="H7" s="3">
        <f t="shared" si="6"/>
        <v>1.0000000000000002E-2</v>
      </c>
      <c r="I7" s="3">
        <f t="shared" si="7"/>
        <v>0.99</v>
      </c>
      <c r="J7" s="5">
        <f t="shared" si="14"/>
        <v>99625.046869141355</v>
      </c>
      <c r="K7" s="5">
        <f t="shared" si="8"/>
        <v>996.25046869141374</v>
      </c>
      <c r="L7" s="5">
        <f t="shared" si="9"/>
        <v>495634.60817397817</v>
      </c>
      <c r="M7" s="5">
        <f t="shared" si="0"/>
        <v>6165959.1383715952</v>
      </c>
      <c r="N7" s="33">
        <f t="shared" si="10"/>
        <v>61.891656085950487</v>
      </c>
      <c r="O7" s="4"/>
      <c r="Q7" s="27" t="s">
        <v>40</v>
      </c>
      <c r="R7" s="29">
        <f t="shared" si="1"/>
        <v>99625.046869141355</v>
      </c>
      <c r="S7" s="29">
        <f t="shared" si="2"/>
        <v>495634.60817397817</v>
      </c>
      <c r="T7" s="35">
        <f t="shared" si="3"/>
        <v>61.891656085950487</v>
      </c>
      <c r="U7" s="42">
        <v>0.96680194174873568</v>
      </c>
      <c r="V7" s="43">
        <f>1-U7</f>
        <v>3.3198058251264317E-2</v>
      </c>
      <c r="W7" s="29">
        <f t="shared" si="11"/>
        <v>479180.50158047589</v>
      </c>
      <c r="X7" s="29">
        <f t="shared" si="4"/>
        <v>5541428.8146849731</v>
      </c>
      <c r="Y7" s="35">
        <f t="shared" si="12"/>
        <v>55.622847755983528</v>
      </c>
      <c r="Z7" s="36">
        <f t="shared" si="13"/>
        <v>6.2688083299669586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2104</v>
      </c>
      <c r="E8">
        <v>3</v>
      </c>
      <c r="F8" s="3">
        <f t="shared" si="5"/>
        <v>1.4258555133079848E-3</v>
      </c>
      <c r="G8" s="2">
        <v>0.5</v>
      </c>
      <c r="H8" s="3">
        <f t="shared" si="6"/>
        <v>7.1039545346909781E-3</v>
      </c>
      <c r="I8" s="3">
        <f t="shared" si="7"/>
        <v>0.99289604546530907</v>
      </c>
      <c r="J8" s="5">
        <f t="shared" si="14"/>
        <v>98628.796400449937</v>
      </c>
      <c r="K8" s="5">
        <f t="shared" si="8"/>
        <v>700.6544854400895</v>
      </c>
      <c r="L8" s="5">
        <f t="shared" si="9"/>
        <v>491392.34578864946</v>
      </c>
      <c r="M8" s="5">
        <f t="shared" si="0"/>
        <v>5670324.5301976167</v>
      </c>
      <c r="N8" s="33">
        <f t="shared" si="10"/>
        <v>57.491571803990389</v>
      </c>
      <c r="O8" s="4"/>
      <c r="Q8" s="27" t="s">
        <v>42</v>
      </c>
      <c r="R8" s="29">
        <f t="shared" si="1"/>
        <v>98628.796400449937</v>
      </c>
      <c r="S8" s="29">
        <f t="shared" si="2"/>
        <v>491392.34578864946</v>
      </c>
      <c r="T8" s="35">
        <f t="shared" si="3"/>
        <v>57.491571803990389</v>
      </c>
      <c r="U8" s="42">
        <v>0.96680194174873568</v>
      </c>
      <c r="V8" s="43">
        <f>1-U8</f>
        <v>3.3198058251264317E-2</v>
      </c>
      <c r="W8" s="29">
        <f t="shared" si="11"/>
        <v>475079.07406893244</v>
      </c>
      <c r="X8" s="29">
        <f t="shared" si="4"/>
        <v>5062248.3131044973</v>
      </c>
      <c r="Y8" s="35">
        <f t="shared" si="12"/>
        <v>51.326270803821792</v>
      </c>
      <c r="Z8" s="36">
        <f t="shared" si="13"/>
        <v>6.1653010001685971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2137</v>
      </c>
      <c r="E9">
        <v>3</v>
      </c>
      <c r="F9" s="3">
        <f t="shared" si="5"/>
        <v>1.4038371548900327E-3</v>
      </c>
      <c r="G9" s="2">
        <v>0.5</v>
      </c>
      <c r="H9" s="3">
        <f t="shared" si="6"/>
        <v>6.9946374446257864E-3</v>
      </c>
      <c r="I9" s="3">
        <f t="shared" si="7"/>
        <v>0.99300536255537419</v>
      </c>
      <c r="J9" s="5">
        <f t="shared" si="14"/>
        <v>97928.141915009852</v>
      </c>
      <c r="K9" s="5">
        <f t="shared" si="8"/>
        <v>684.97184832135588</v>
      </c>
      <c r="L9" s="5">
        <f t="shared" si="9"/>
        <v>487928.2799542459</v>
      </c>
      <c r="M9" s="5">
        <f t="shared" si="0"/>
        <v>5178932.1844089674</v>
      </c>
      <c r="N9" s="33">
        <f t="shared" si="10"/>
        <v>52.88502449994072</v>
      </c>
      <c r="O9" s="4"/>
      <c r="Q9" s="27" t="s">
        <v>44</v>
      </c>
      <c r="R9" s="29">
        <f t="shared" si="1"/>
        <v>97928.141915009852</v>
      </c>
      <c r="S9" s="29">
        <f t="shared" si="2"/>
        <v>487928.2799542459</v>
      </c>
      <c r="T9" s="35">
        <f t="shared" si="3"/>
        <v>52.88502449994072</v>
      </c>
      <c r="U9" s="42">
        <v>0.9555940589531835</v>
      </c>
      <c r="V9" s="43">
        <f t="shared" ref="V9:V22" si="15">1-U9</f>
        <v>4.4405941046816499E-2</v>
      </c>
      <c r="W9" s="29">
        <f t="shared" si="11"/>
        <v>466261.3655195231</v>
      </c>
      <c r="X9" s="29">
        <f t="shared" si="4"/>
        <v>4587169.2390355645</v>
      </c>
      <c r="Y9" s="35">
        <f t="shared" si="12"/>
        <v>46.842196219925114</v>
      </c>
      <c r="Z9" s="36">
        <f t="shared" si="13"/>
        <v>6.0428282800156055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2466</v>
      </c>
      <c r="E10">
        <v>6</v>
      </c>
      <c r="F10" s="3">
        <f t="shared" si="5"/>
        <v>2.4330900243309003E-3</v>
      </c>
      <c r="G10" s="2">
        <v>0.5</v>
      </c>
      <c r="H10" s="3">
        <f t="shared" si="6"/>
        <v>1.2091898428053204E-2</v>
      </c>
      <c r="I10" s="3">
        <f t="shared" si="7"/>
        <v>0.98790810157194675</v>
      </c>
      <c r="J10" s="5">
        <f t="shared" si="14"/>
        <v>97243.170066688501</v>
      </c>
      <c r="K10" s="5">
        <f t="shared" si="8"/>
        <v>1175.8545352683011</v>
      </c>
      <c r="L10" s="5">
        <f t="shared" si="9"/>
        <v>483276.21399527177</v>
      </c>
      <c r="M10" s="5">
        <f t="shared" si="0"/>
        <v>4691003.9044547211</v>
      </c>
      <c r="N10" s="33">
        <f t="shared" si="10"/>
        <v>48.239931927740244</v>
      </c>
      <c r="O10" s="4"/>
      <c r="Q10" s="27" t="s">
        <v>46</v>
      </c>
      <c r="R10" s="29">
        <f t="shared" si="1"/>
        <v>97243.170066688501</v>
      </c>
      <c r="S10" s="29">
        <f t="shared" si="2"/>
        <v>483276.21399527177</v>
      </c>
      <c r="T10" s="35">
        <f t="shared" si="3"/>
        <v>48.239931927740244</v>
      </c>
      <c r="U10" s="42">
        <v>0.96363095511775332</v>
      </c>
      <c r="V10" s="43">
        <f t="shared" si="15"/>
        <v>3.6369044882246682E-2</v>
      </c>
      <c r="W10" s="29">
        <f t="shared" si="11"/>
        <v>465699.91967795551</v>
      </c>
      <c r="X10" s="29">
        <f t="shared" si="4"/>
        <v>4120907.8735160413</v>
      </c>
      <c r="Y10" s="35">
        <f t="shared" si="12"/>
        <v>42.377350210713608</v>
      </c>
      <c r="Z10" s="36">
        <f t="shared" si="13"/>
        <v>5.8625817170266359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2517</v>
      </c>
      <c r="E11">
        <v>8</v>
      </c>
      <c r="F11" s="3">
        <f t="shared" si="5"/>
        <v>3.1783869686134287E-3</v>
      </c>
      <c r="G11" s="2">
        <v>0.5</v>
      </c>
      <c r="H11" s="3">
        <f t="shared" si="6"/>
        <v>1.5766653527788724E-2</v>
      </c>
      <c r="I11" s="3">
        <f t="shared" si="7"/>
        <v>0.98423334647221128</v>
      </c>
      <c r="J11" s="5">
        <f t="shared" si="14"/>
        <v>96067.315531420201</v>
      </c>
      <c r="K11" s="5">
        <f t="shared" si="8"/>
        <v>1514.6600793286589</v>
      </c>
      <c r="L11" s="5">
        <f t="shared" si="9"/>
        <v>476549.92745877936</v>
      </c>
      <c r="M11" s="5">
        <f t="shared" si="0"/>
        <v>4207727.6904594498</v>
      </c>
      <c r="N11" s="33">
        <f t="shared" si="10"/>
        <v>43.799784215717487</v>
      </c>
      <c r="O11" s="4"/>
      <c r="Q11" s="27" t="s">
        <v>48</v>
      </c>
      <c r="R11" s="29">
        <f t="shared" si="1"/>
        <v>96067.315531420201</v>
      </c>
      <c r="S11" s="29">
        <f t="shared" si="2"/>
        <v>476549.92745877936</v>
      </c>
      <c r="T11" s="35">
        <f t="shared" si="3"/>
        <v>43.799784215717487</v>
      </c>
      <c r="U11" s="42">
        <v>0.96005435016735896</v>
      </c>
      <c r="V11" s="43">
        <f t="shared" si="15"/>
        <v>3.9945649832641039E-2</v>
      </c>
      <c r="W11" s="29">
        <f t="shared" si="11"/>
        <v>457513.8309287405</v>
      </c>
      <c r="X11" s="29">
        <f t="shared" si="4"/>
        <v>3655207.9538380858</v>
      </c>
      <c r="Y11" s="35">
        <f t="shared" si="12"/>
        <v>38.048403180815406</v>
      </c>
      <c r="Z11" s="36">
        <f t="shared" si="13"/>
        <v>5.7513810349020815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2578</v>
      </c>
      <c r="E12">
        <v>15</v>
      </c>
      <c r="F12" s="3">
        <f t="shared" si="5"/>
        <v>5.8184639255236615E-3</v>
      </c>
      <c r="G12" s="2">
        <v>0.5</v>
      </c>
      <c r="H12" s="3">
        <f t="shared" si="6"/>
        <v>2.8675205505639453E-2</v>
      </c>
      <c r="I12" s="3">
        <f t="shared" si="7"/>
        <v>0.9713247944943606</v>
      </c>
      <c r="J12" s="5">
        <f t="shared" si="14"/>
        <v>94552.655452091538</v>
      </c>
      <c r="K12" s="5">
        <f t="shared" si="8"/>
        <v>2711.3168261926453</v>
      </c>
      <c r="L12" s="5">
        <f t="shared" si="9"/>
        <v>465984.98519497603</v>
      </c>
      <c r="M12" s="5">
        <f t="shared" si="0"/>
        <v>3731177.7630006704</v>
      </c>
      <c r="N12" s="33">
        <f t="shared" si="10"/>
        <v>39.461374671716165</v>
      </c>
      <c r="O12" s="4"/>
      <c r="Q12" s="27" t="s">
        <v>50</v>
      </c>
      <c r="R12" s="29">
        <f t="shared" si="1"/>
        <v>94552.655452091538</v>
      </c>
      <c r="S12" s="29">
        <f t="shared" si="2"/>
        <v>465984.98519497603</v>
      </c>
      <c r="T12" s="35">
        <f t="shared" si="3"/>
        <v>39.461374671716165</v>
      </c>
      <c r="U12" s="42">
        <v>0.94127750867207383</v>
      </c>
      <c r="V12" s="43">
        <f t="shared" si="15"/>
        <v>5.8722491327926174E-2</v>
      </c>
      <c r="W12" s="29">
        <f t="shared" si="11"/>
        <v>438621.18594292027</v>
      </c>
      <c r="X12" s="29">
        <f t="shared" si="4"/>
        <v>3197694.1229093452</v>
      </c>
      <c r="Y12" s="35">
        <f t="shared" si="12"/>
        <v>33.819188975920092</v>
      </c>
      <c r="Z12" s="36">
        <f t="shared" si="13"/>
        <v>5.6421856957960728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2851</v>
      </c>
      <c r="E13">
        <v>21</v>
      </c>
      <c r="F13" s="3">
        <f t="shared" si="5"/>
        <v>7.3658365485794455E-3</v>
      </c>
      <c r="G13" s="2">
        <v>0.5</v>
      </c>
      <c r="H13" s="3">
        <f t="shared" si="6"/>
        <v>3.6163251248493192E-2</v>
      </c>
      <c r="I13" s="3">
        <f t="shared" si="7"/>
        <v>0.96383674875150682</v>
      </c>
      <c r="J13" s="5">
        <f t="shared" si="14"/>
        <v>91841.33862589889</v>
      </c>
      <c r="K13" s="5">
        <f t="shared" si="8"/>
        <v>3321.2814037263242</v>
      </c>
      <c r="L13" s="5">
        <f t="shared" si="9"/>
        <v>450903.48962017865</v>
      </c>
      <c r="M13" s="5">
        <f t="shared" si="0"/>
        <v>3265192.7778056944</v>
      </c>
      <c r="N13" s="33">
        <f t="shared" si="10"/>
        <v>35.552539048956362</v>
      </c>
      <c r="O13" s="4"/>
      <c r="Q13" s="27" t="s">
        <v>52</v>
      </c>
      <c r="R13" s="29">
        <f t="shared" si="1"/>
        <v>91841.33862589889</v>
      </c>
      <c r="S13" s="29">
        <f t="shared" si="2"/>
        <v>450903.48962017865</v>
      </c>
      <c r="T13" s="35">
        <f t="shared" si="3"/>
        <v>35.552539048956362</v>
      </c>
      <c r="U13" s="42">
        <v>0.95386474178345915</v>
      </c>
      <c r="V13" s="43">
        <f t="shared" si="15"/>
        <v>4.6135258216540853E-2</v>
      </c>
      <c r="W13" s="29">
        <f t="shared" si="11"/>
        <v>430100.94069581234</v>
      </c>
      <c r="X13" s="29">
        <f t="shared" si="4"/>
        <v>2759072.9369664248</v>
      </c>
      <c r="Y13" s="35">
        <f t="shared" si="12"/>
        <v>30.04173260371422</v>
      </c>
      <c r="Z13" s="36">
        <f t="shared" si="13"/>
        <v>5.5108064452421424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3012</v>
      </c>
      <c r="E14">
        <v>22</v>
      </c>
      <c r="F14" s="3">
        <f t="shared" si="5"/>
        <v>7.3041168658698535E-3</v>
      </c>
      <c r="G14" s="2">
        <v>0.5</v>
      </c>
      <c r="H14" s="3">
        <f t="shared" si="6"/>
        <v>3.5865666775350503E-2</v>
      </c>
      <c r="I14" s="3">
        <f t="shared" si="7"/>
        <v>0.96413433322464948</v>
      </c>
      <c r="J14" s="5">
        <f t="shared" si="14"/>
        <v>88520.057222172574</v>
      </c>
      <c r="K14" s="5">
        <f t="shared" si="8"/>
        <v>3174.8308752654002</v>
      </c>
      <c r="L14" s="5">
        <f t="shared" si="9"/>
        <v>434663.20892269944</v>
      </c>
      <c r="M14" s="5">
        <f t="shared" si="0"/>
        <v>2814289.2881855159</v>
      </c>
      <c r="N14" s="33">
        <f t="shared" si="10"/>
        <v>31.792673621098729</v>
      </c>
      <c r="O14" s="4"/>
      <c r="Q14" s="27" t="s">
        <v>54</v>
      </c>
      <c r="R14" s="29">
        <f t="shared" si="1"/>
        <v>88520.057222172574</v>
      </c>
      <c r="S14" s="29">
        <f t="shared" si="2"/>
        <v>434663.20892269944</v>
      </c>
      <c r="T14" s="35">
        <f t="shared" si="3"/>
        <v>31.792673621098729</v>
      </c>
      <c r="U14" s="42">
        <v>0.94210046609890041</v>
      </c>
      <c r="V14" s="43">
        <f t="shared" si="15"/>
        <v>5.7899533901099587E-2</v>
      </c>
      <c r="W14" s="29">
        <f t="shared" si="11"/>
        <v>409496.41172211885</v>
      </c>
      <c r="X14" s="29">
        <f t="shared" si="4"/>
        <v>2328971.9962706123</v>
      </c>
      <c r="Y14" s="35">
        <f t="shared" si="12"/>
        <v>26.310104956498488</v>
      </c>
      <c r="Z14" s="36">
        <f t="shared" si="13"/>
        <v>5.4825686646002403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2677</v>
      </c>
      <c r="E15">
        <v>25</v>
      </c>
      <c r="F15" s="3">
        <f t="shared" si="5"/>
        <v>9.3388121031004849E-3</v>
      </c>
      <c r="G15" s="2">
        <v>0.5</v>
      </c>
      <c r="H15" s="3">
        <f t="shared" si="6"/>
        <v>4.5628764373060779E-2</v>
      </c>
      <c r="I15" s="3">
        <f t="shared" si="7"/>
        <v>0.95437123562693926</v>
      </c>
      <c r="J15" s="5">
        <f t="shared" si="14"/>
        <v>85345.226346907177</v>
      </c>
      <c r="K15" s="5">
        <f t="shared" si="8"/>
        <v>3894.1972233485662</v>
      </c>
      <c r="L15" s="5">
        <f t="shared" si="9"/>
        <v>416990.63867616456</v>
      </c>
      <c r="M15" s="5">
        <f t="shared" si="0"/>
        <v>2379626.0792628163</v>
      </c>
      <c r="N15" s="33">
        <f t="shared" si="10"/>
        <v>27.882357117318158</v>
      </c>
      <c r="O15" s="4"/>
      <c r="Q15" s="27" t="s">
        <v>56</v>
      </c>
      <c r="R15" s="29">
        <f t="shared" si="1"/>
        <v>85345.226346907177</v>
      </c>
      <c r="S15" s="29">
        <f t="shared" si="2"/>
        <v>416990.63867616456</v>
      </c>
      <c r="T15" s="35">
        <f t="shared" si="3"/>
        <v>27.882357117318158</v>
      </c>
      <c r="U15" s="42">
        <v>0.91645683631107144</v>
      </c>
      <c r="V15" s="43">
        <f t="shared" si="15"/>
        <v>8.3543163688928557E-2</v>
      </c>
      <c r="W15" s="29">
        <f t="shared" si="11"/>
        <v>382153.92149249086</v>
      </c>
      <c r="X15" s="29">
        <f t="shared" si="4"/>
        <v>1919475.5845484936</v>
      </c>
      <c r="Y15" s="35">
        <f t="shared" si="12"/>
        <v>22.490719946611911</v>
      </c>
      <c r="Z15" s="36">
        <f t="shared" si="13"/>
        <v>5.3916371707062467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2042</v>
      </c>
      <c r="E16">
        <v>27</v>
      </c>
      <c r="F16" s="3">
        <f t="shared" si="5"/>
        <v>1.3222331047992164E-2</v>
      </c>
      <c r="G16" s="2">
        <v>0.5</v>
      </c>
      <c r="H16" s="3">
        <f t="shared" si="6"/>
        <v>6.3996207632140312E-2</v>
      </c>
      <c r="I16" s="3">
        <f t="shared" si="7"/>
        <v>0.93600379236785969</v>
      </c>
      <c r="J16" s="5">
        <f t="shared" si="14"/>
        <v>81451.029123558619</v>
      </c>
      <c r="K16" s="5">
        <f t="shared" si="8"/>
        <v>5212.5569716427653</v>
      </c>
      <c r="L16" s="5">
        <f t="shared" si="9"/>
        <v>394223.75318868615</v>
      </c>
      <c r="M16" s="5">
        <f t="shared" si="0"/>
        <v>1962635.4405866519</v>
      </c>
      <c r="N16" s="33">
        <f t="shared" si="10"/>
        <v>24.095894940865588</v>
      </c>
      <c r="O16" s="4"/>
      <c r="Q16" s="27" t="s">
        <v>58</v>
      </c>
      <c r="R16" s="29">
        <f t="shared" si="1"/>
        <v>81451.029123558619</v>
      </c>
      <c r="S16" s="29">
        <f t="shared" si="2"/>
        <v>394223.75318868615</v>
      </c>
      <c r="T16" s="35">
        <f t="shared" si="3"/>
        <v>24.095894940865588</v>
      </c>
      <c r="U16" s="42">
        <v>0.8859396016463057</v>
      </c>
      <c r="V16" s="43">
        <f t="shared" si="15"/>
        <v>0.1140603983536943</v>
      </c>
      <c r="W16" s="29">
        <f t="shared" si="11"/>
        <v>349258.43485949613</v>
      </c>
      <c r="X16" s="29">
        <f t="shared" si="4"/>
        <v>1537321.6630560027</v>
      </c>
      <c r="Y16" s="35">
        <f t="shared" si="12"/>
        <v>18.874183415459793</v>
      </c>
      <c r="Z16" s="36">
        <f t="shared" si="13"/>
        <v>5.2217115254057944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1716</v>
      </c>
      <c r="E17">
        <v>19</v>
      </c>
      <c r="F17" s="3">
        <f t="shared" si="5"/>
        <v>1.1072261072261072E-2</v>
      </c>
      <c r="G17" s="2">
        <v>0.5</v>
      </c>
      <c r="H17" s="3">
        <f t="shared" si="6"/>
        <v>5.3870144598809178E-2</v>
      </c>
      <c r="I17" s="3">
        <f t="shared" si="7"/>
        <v>0.94612985540119077</v>
      </c>
      <c r="J17" s="5">
        <f t="shared" si="14"/>
        <v>76238.472151915848</v>
      </c>
      <c r="K17" s="5">
        <f t="shared" si="8"/>
        <v>4106.9775188159938</v>
      </c>
      <c r="L17" s="5">
        <f t="shared" si="9"/>
        <v>370924.9169625392</v>
      </c>
      <c r="M17" s="5">
        <f t="shared" si="0"/>
        <v>1568411.6873979657</v>
      </c>
      <c r="N17" s="33">
        <f t="shared" si="10"/>
        <v>20.572443847939205</v>
      </c>
      <c r="O17" s="4"/>
      <c r="Q17" s="27" t="s">
        <v>60</v>
      </c>
      <c r="R17" s="29">
        <f t="shared" si="1"/>
        <v>76238.472151915848</v>
      </c>
      <c r="S17" s="29">
        <f t="shared" si="2"/>
        <v>370924.9169625392</v>
      </c>
      <c r="T17" s="35">
        <f t="shared" si="3"/>
        <v>20.572443847939205</v>
      </c>
      <c r="U17" s="42">
        <v>0.85631920960893304</v>
      </c>
      <c r="V17" s="43">
        <f t="shared" si="15"/>
        <v>0.14368079039106696</v>
      </c>
      <c r="W17" s="29">
        <f t="shared" si="11"/>
        <v>317630.13171762071</v>
      </c>
      <c r="X17" s="29">
        <f t="shared" si="4"/>
        <v>1188063.2281965066</v>
      </c>
      <c r="Y17" s="35">
        <f t="shared" si="12"/>
        <v>15.583513082858271</v>
      </c>
      <c r="Z17" s="36">
        <f t="shared" si="13"/>
        <v>4.9889307650809336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1288</v>
      </c>
      <c r="E18">
        <v>23</v>
      </c>
      <c r="F18" s="3">
        <f t="shared" si="5"/>
        <v>1.7857142857142856E-2</v>
      </c>
      <c r="G18" s="2">
        <v>0.5</v>
      </c>
      <c r="H18" s="3">
        <f t="shared" si="6"/>
        <v>8.5470085470085458E-2</v>
      </c>
      <c r="I18" s="3">
        <f t="shared" si="7"/>
        <v>0.9145299145299145</v>
      </c>
      <c r="J18" s="5">
        <f t="shared" si="14"/>
        <v>72131.49463309985</v>
      </c>
      <c r="K18" s="5">
        <f t="shared" si="8"/>
        <v>6165.0850113760544</v>
      </c>
      <c r="L18" s="5">
        <f t="shared" si="9"/>
        <v>345244.76063705917</v>
      </c>
      <c r="M18" s="5">
        <f t="shared" si="0"/>
        <v>1197486.7704354264</v>
      </c>
      <c r="N18" s="33">
        <f t="shared" si="10"/>
        <v>16.601441250129334</v>
      </c>
      <c r="O18" s="4"/>
      <c r="Q18" s="27" t="s">
        <v>62</v>
      </c>
      <c r="R18" s="29">
        <f t="shared" si="1"/>
        <v>72131.49463309985</v>
      </c>
      <c r="S18" s="29">
        <f t="shared" si="2"/>
        <v>345244.76063705917</v>
      </c>
      <c r="T18" s="35">
        <f t="shared" si="3"/>
        <v>16.601441250129334</v>
      </c>
      <c r="U18" s="42">
        <v>0.77613843304153718</v>
      </c>
      <c r="V18" s="43">
        <f t="shared" si="15"/>
        <v>0.22386156695846282</v>
      </c>
      <c r="W18" s="29">
        <f t="shared" si="11"/>
        <v>267957.7275366477</v>
      </c>
      <c r="X18" s="29">
        <f t="shared" si="4"/>
        <v>870433.09647888585</v>
      </c>
      <c r="Y18" s="35">
        <f t="shared" si="12"/>
        <v>12.067309861058385</v>
      </c>
      <c r="Z18" s="36">
        <f t="shared" si="13"/>
        <v>4.5341313890709483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878</v>
      </c>
      <c r="E19">
        <v>35</v>
      </c>
      <c r="F19" s="3">
        <f t="shared" si="5"/>
        <v>3.9863325740318908E-2</v>
      </c>
      <c r="G19" s="2">
        <v>0.5</v>
      </c>
      <c r="H19" s="3">
        <f t="shared" si="6"/>
        <v>0.18125323666494048</v>
      </c>
      <c r="I19" s="3">
        <f t="shared" si="7"/>
        <v>0.81874676333505958</v>
      </c>
      <c r="J19" s="5">
        <f t="shared" si="14"/>
        <v>65966.409621723797</v>
      </c>
      <c r="K19" s="5">
        <f t="shared" si="8"/>
        <v>11956.62525510271</v>
      </c>
      <c r="L19" s="5">
        <f t="shared" si="9"/>
        <v>299940.48497086222</v>
      </c>
      <c r="M19" s="5">
        <f t="shared" si="0"/>
        <v>852242.00979836727</v>
      </c>
      <c r="N19" s="33">
        <f t="shared" si="10"/>
        <v>12.919332955748896</v>
      </c>
      <c r="O19" s="4"/>
      <c r="Q19" s="27" t="s">
        <v>64</v>
      </c>
      <c r="R19" s="29">
        <f t="shared" si="1"/>
        <v>65966.409621723797</v>
      </c>
      <c r="S19" s="29">
        <f t="shared" si="2"/>
        <v>299940.48497086222</v>
      </c>
      <c r="T19" s="35">
        <f t="shared" si="3"/>
        <v>12.919332955748896</v>
      </c>
      <c r="U19" s="42">
        <v>0.73716277889453141</v>
      </c>
      <c r="V19" s="43">
        <f t="shared" si="15"/>
        <v>0.26283722110546859</v>
      </c>
      <c r="W19" s="29">
        <f t="shared" si="11"/>
        <v>221104.96140409424</v>
      </c>
      <c r="X19" s="29">
        <f t="shared" si="4"/>
        <v>602475.36894223816</v>
      </c>
      <c r="Y19" s="35">
        <f t="shared" si="12"/>
        <v>9.1330629087903752</v>
      </c>
      <c r="Z19" s="36">
        <f t="shared" si="13"/>
        <v>3.7862700469585207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523</v>
      </c>
      <c r="E20">
        <v>36</v>
      </c>
      <c r="F20" s="3">
        <f t="shared" si="5"/>
        <v>6.8833652007648183E-2</v>
      </c>
      <c r="G20" s="2">
        <v>0.5</v>
      </c>
      <c r="H20" s="3">
        <f t="shared" si="6"/>
        <v>0.29363784665579118</v>
      </c>
      <c r="I20" s="3">
        <f t="shared" si="7"/>
        <v>0.70636215334420882</v>
      </c>
      <c r="J20" s="5">
        <f t="shared" si="14"/>
        <v>54009.78436662109</v>
      </c>
      <c r="K20" s="5">
        <f t="shared" si="8"/>
        <v>15859.316779758232</v>
      </c>
      <c r="L20" s="5">
        <f t="shared" si="9"/>
        <v>230400.62988370989</v>
      </c>
      <c r="M20" s="5">
        <f t="shared" si="0"/>
        <v>552301.524827505</v>
      </c>
      <c r="N20" s="33">
        <f t="shared" si="10"/>
        <v>10.225953154681287</v>
      </c>
      <c r="O20" s="4"/>
      <c r="Q20" s="27" t="s">
        <v>66</v>
      </c>
      <c r="R20" s="29">
        <f t="shared" si="1"/>
        <v>54009.78436662109</v>
      </c>
      <c r="S20" s="29">
        <f t="shared" si="2"/>
        <v>230400.62988370989</v>
      </c>
      <c r="T20" s="35">
        <f t="shared" si="3"/>
        <v>10.225953154681287</v>
      </c>
      <c r="U20" s="42">
        <v>0.7271372759570951</v>
      </c>
      <c r="V20" s="43">
        <f t="shared" si="15"/>
        <v>0.2728627240429049</v>
      </c>
      <c r="W20" s="29">
        <f t="shared" si="11"/>
        <v>167532.88639243969</v>
      </c>
      <c r="X20" s="29">
        <f t="shared" si="4"/>
        <v>381370.40753814386</v>
      </c>
      <c r="Y20" s="35">
        <f t="shared" si="12"/>
        <v>7.0611355333208268</v>
      </c>
      <c r="Z20" s="36">
        <f t="shared" si="13"/>
        <v>3.1648176213604602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261</v>
      </c>
      <c r="E21">
        <v>23</v>
      </c>
      <c r="F21" s="3">
        <f t="shared" si="5"/>
        <v>8.8122605363984668E-2</v>
      </c>
      <c r="G21" s="2">
        <v>0.5</v>
      </c>
      <c r="H21" s="3">
        <f t="shared" si="6"/>
        <v>0.36106750392464676</v>
      </c>
      <c r="I21" s="3">
        <f t="shared" si="7"/>
        <v>0.6389324960753533</v>
      </c>
      <c r="J21" s="5">
        <f t="shared" si="14"/>
        <v>38150.467586862862</v>
      </c>
      <c r="K21" s="5">
        <f t="shared" si="8"/>
        <v>13774.894105146715</v>
      </c>
      <c r="L21" s="5">
        <f t="shared" si="9"/>
        <v>156315.10267144753</v>
      </c>
      <c r="M21" s="5">
        <f>L21+M22</f>
        <v>321900.89494379517</v>
      </c>
      <c r="N21" s="33">
        <f t="shared" si="10"/>
        <v>8.4376657824933705</v>
      </c>
      <c r="O21" s="4"/>
      <c r="Q21" s="27" t="s">
        <v>68</v>
      </c>
      <c r="R21" s="29">
        <f t="shared" si="1"/>
        <v>38150.467586862862</v>
      </c>
      <c r="S21" s="29">
        <f t="shared" si="2"/>
        <v>156315.10267144753</v>
      </c>
      <c r="T21" s="35">
        <f t="shared" si="3"/>
        <v>8.4376657824933705</v>
      </c>
      <c r="U21" s="42">
        <v>0.68635947845240242</v>
      </c>
      <c r="V21" s="43">
        <f t="shared" si="15"/>
        <v>0.31364052154759758</v>
      </c>
      <c r="W21" s="29">
        <f t="shared" si="11"/>
        <v>107288.35234380847</v>
      </c>
      <c r="X21" s="29">
        <f>X22+W21</f>
        <v>213837.52114570417</v>
      </c>
      <c r="Y21" s="35">
        <f t="shared" si="12"/>
        <v>5.6051087882167732</v>
      </c>
      <c r="Z21" s="36">
        <f t="shared" si="13"/>
        <v>2.8325569942765974</v>
      </c>
    </row>
    <row r="22" spans="1:26" s="2" customFormat="1" x14ac:dyDescent="0.25">
      <c r="A22" s="12">
        <v>19</v>
      </c>
      <c r="B22" s="13" t="s">
        <v>69</v>
      </c>
      <c r="C22" s="12"/>
      <c r="D22">
        <v>197</v>
      </c>
      <c r="E22">
        <v>29</v>
      </c>
      <c r="F22" s="17">
        <f t="shared" si="5"/>
        <v>0.14720812182741116</v>
      </c>
      <c r="G22" s="12"/>
      <c r="H22" s="17">
        <v>1</v>
      </c>
      <c r="I22" s="17">
        <f t="shared" si="7"/>
        <v>0</v>
      </c>
      <c r="J22" s="21">
        <f t="shared" si="14"/>
        <v>24375.57348171615</v>
      </c>
      <c r="K22" s="21">
        <f t="shared" si="8"/>
        <v>24375.57348171615</v>
      </c>
      <c r="L22" s="21">
        <f>K22/F22</f>
        <v>165585.79227234764</v>
      </c>
      <c r="M22" s="21">
        <f>L22</f>
        <v>165585.79227234764</v>
      </c>
      <c r="N22" s="34">
        <f t="shared" si="10"/>
        <v>6.7931034482758621</v>
      </c>
      <c r="O22" s="4"/>
      <c r="Q22" s="30" t="s">
        <v>69</v>
      </c>
      <c r="R22" s="31">
        <f t="shared" si="1"/>
        <v>24375.57348171615</v>
      </c>
      <c r="S22" s="31">
        <f t="shared" si="2"/>
        <v>165585.79227234764</v>
      </c>
      <c r="T22" s="38">
        <f t="shared" si="3"/>
        <v>6.7931034482758621</v>
      </c>
      <c r="U22" s="44">
        <v>0.64346806172022719</v>
      </c>
      <c r="V22" s="45">
        <f t="shared" si="15"/>
        <v>0.35653193827977281</v>
      </c>
      <c r="W22" s="31">
        <f t="shared" si="11"/>
        <v>106549.16880189571</v>
      </c>
      <c r="X22" s="31">
        <f>W22</f>
        <v>106549.16880189571</v>
      </c>
      <c r="Y22" s="38">
        <f t="shared" si="12"/>
        <v>4.3711451089270605</v>
      </c>
      <c r="Z22" s="37">
        <f t="shared" si="13"/>
        <v>2.4219583393488016</v>
      </c>
    </row>
    <row r="23" spans="1:26" s="2" customFormat="1" ht="13.2" x14ac:dyDescent="0.25">
      <c r="B23" s="2" t="s">
        <v>70</v>
      </c>
      <c r="D23" s="25">
        <f>SUM(D4:D22)</f>
        <v>32928</v>
      </c>
      <c r="E23" s="25">
        <f>SUM(E4:E22)</f>
        <v>300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259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8080174.6250413842</v>
      </c>
      <c r="N29" s="32">
        <f>M29/J29</f>
        <v>80.801746250413842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80.801746250413842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7129527.0967324898</v>
      </c>
      <c r="Y29" s="40">
        <f>X29/R29</f>
        <v>71.295270967324896</v>
      </c>
      <c r="Z29" s="36">
        <f>T29-Y29</f>
        <v>9.5064752830889461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1187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7980174.6250413842</v>
      </c>
      <c r="N30" s="33">
        <f t="shared" ref="N30:N47" si="26">M30/J30</f>
        <v>79.801746250413842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79.801746250413842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7033662.4227295257</v>
      </c>
      <c r="Y30" s="35">
        <f t="shared" ref="Y30:Y47" si="28">X30/R30</f>
        <v>70.33662422729526</v>
      </c>
      <c r="Z30" s="36">
        <f t="shared" ref="Z30:Z47" si="29">T30-Y30</f>
        <v>9.4651220231185818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1970</v>
      </c>
      <c r="E31">
        <v>1</v>
      </c>
      <c r="F31" s="3">
        <f t="shared" si="21"/>
        <v>5.0761421319796957E-4</v>
      </c>
      <c r="G31" s="2">
        <v>0.5</v>
      </c>
      <c r="H31" s="3">
        <f t="shared" si="22"/>
        <v>2.5348542458808621E-3</v>
      </c>
      <c r="I31" s="3">
        <f t="shared" si="23"/>
        <v>0.99746514575411915</v>
      </c>
      <c r="J31" s="5">
        <f t="shared" ref="J31:J47" si="30">I30*J30</f>
        <v>100000</v>
      </c>
      <c r="K31" s="5">
        <f t="shared" si="24"/>
        <v>253.4854245880862</v>
      </c>
      <c r="L31" s="5">
        <f t="shared" si="25"/>
        <v>499366.28643852979</v>
      </c>
      <c r="M31" s="5">
        <f t="shared" si="16"/>
        <v>7580174.6250413842</v>
      </c>
      <c r="N31" s="33">
        <f t="shared" si="26"/>
        <v>75.801746250413842</v>
      </c>
      <c r="O31" s="4"/>
      <c r="Q31" s="27" t="s">
        <v>38</v>
      </c>
      <c r="R31" s="29">
        <f t="shared" si="17"/>
        <v>100000</v>
      </c>
      <c r="S31" s="29">
        <f t="shared" si="18"/>
        <v>499366.28643852979</v>
      </c>
      <c r="T31" s="35">
        <f t="shared" si="19"/>
        <v>75.801746250413842</v>
      </c>
      <c r="U31" s="42">
        <v>0.95864674002964168</v>
      </c>
      <c r="V31" s="43">
        <f>1-U31</f>
        <v>4.1353259970358325E-2</v>
      </c>
      <c r="W31" s="29">
        <f t="shared" si="27"/>
        <v>478715.86257500487</v>
      </c>
      <c r="X31" s="29">
        <f t="shared" si="20"/>
        <v>6650203.7267176695</v>
      </c>
      <c r="Y31" s="35">
        <f t="shared" si="28"/>
        <v>66.502037267176689</v>
      </c>
      <c r="Z31" s="36">
        <f t="shared" si="29"/>
        <v>9.2997089832371529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1945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99746.514575411915</v>
      </c>
      <c r="K32" s="5">
        <f t="shared" si="24"/>
        <v>0</v>
      </c>
      <c r="L32" s="5">
        <f t="shared" si="25"/>
        <v>498732.57287705957</v>
      </c>
      <c r="M32" s="5">
        <f t="shared" si="16"/>
        <v>7080808.3386028549</v>
      </c>
      <c r="N32" s="33">
        <f t="shared" si="26"/>
        <v>70.988027689423788</v>
      </c>
      <c r="O32" s="4"/>
      <c r="Q32" s="27" t="s">
        <v>40</v>
      </c>
      <c r="R32" s="29">
        <f t="shared" si="17"/>
        <v>99746.514575411915</v>
      </c>
      <c r="S32" s="29">
        <f t="shared" si="18"/>
        <v>498732.57287705957</v>
      </c>
      <c r="T32" s="35">
        <f t="shared" si="19"/>
        <v>70.988027689423788</v>
      </c>
      <c r="U32" s="42">
        <v>0.95864674002964168</v>
      </c>
      <c r="V32" s="43">
        <f>1-U32</f>
        <v>4.1353259970358325E-2</v>
      </c>
      <c r="W32" s="29">
        <f t="shared" si="27"/>
        <v>478108.35513518885</v>
      </c>
      <c r="X32" s="29">
        <f t="shared" si="20"/>
        <v>6171487.8641426647</v>
      </c>
      <c r="Y32" s="35">
        <f t="shared" si="28"/>
        <v>61.871714419422645</v>
      </c>
      <c r="Z32" s="36">
        <f t="shared" si="29"/>
        <v>9.1163132700011431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1950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99746.514575411915</v>
      </c>
      <c r="K33" s="5">
        <f t="shared" si="24"/>
        <v>0</v>
      </c>
      <c r="L33" s="5">
        <f t="shared" si="25"/>
        <v>498732.57287705957</v>
      </c>
      <c r="M33" s="5">
        <f t="shared" si="16"/>
        <v>6582075.7657257952</v>
      </c>
      <c r="N33" s="33">
        <f t="shared" si="26"/>
        <v>65.988027689423788</v>
      </c>
      <c r="O33" s="4"/>
      <c r="Q33" s="27" t="s">
        <v>42</v>
      </c>
      <c r="R33" s="29">
        <f t="shared" si="17"/>
        <v>99746.514575411915</v>
      </c>
      <c r="S33" s="29">
        <f t="shared" si="18"/>
        <v>498732.57287705957</v>
      </c>
      <c r="T33" s="35">
        <f t="shared" si="19"/>
        <v>65.988027689423788</v>
      </c>
      <c r="U33" s="42">
        <v>0.95864674002964168</v>
      </c>
      <c r="V33" s="43">
        <f>1-U33</f>
        <v>4.1353259970358325E-2</v>
      </c>
      <c r="W33" s="29">
        <f t="shared" si="27"/>
        <v>478108.35513518885</v>
      </c>
      <c r="X33" s="29">
        <f t="shared" si="20"/>
        <v>5693379.5090074763</v>
      </c>
      <c r="Y33" s="35">
        <f t="shared" si="28"/>
        <v>57.078480719274445</v>
      </c>
      <c r="Z33" s="36">
        <f t="shared" si="29"/>
        <v>8.9095469701493428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2198</v>
      </c>
      <c r="E34">
        <v>1</v>
      </c>
      <c r="F34" s="3">
        <f t="shared" si="21"/>
        <v>4.5495905368516835E-4</v>
      </c>
      <c r="G34" s="2">
        <v>0.5</v>
      </c>
      <c r="H34" s="3">
        <f t="shared" si="22"/>
        <v>2.2722108611679167E-3</v>
      </c>
      <c r="I34" s="3">
        <f t="shared" si="23"/>
        <v>0.99772778913883209</v>
      </c>
      <c r="J34" s="5">
        <f t="shared" si="30"/>
        <v>99746.514575411915</v>
      </c>
      <c r="K34" s="5">
        <f t="shared" si="24"/>
        <v>226.64511378189485</v>
      </c>
      <c r="L34" s="5">
        <f t="shared" si="25"/>
        <v>498165.9600926048</v>
      </c>
      <c r="M34" s="5">
        <f t="shared" si="16"/>
        <v>6083343.1928487355</v>
      </c>
      <c r="N34" s="33">
        <f t="shared" si="26"/>
        <v>60.988027689423788</v>
      </c>
      <c r="O34" s="4"/>
      <c r="Q34" s="27" t="s">
        <v>44</v>
      </c>
      <c r="R34" s="29">
        <f t="shared" si="17"/>
        <v>99746.514575411915</v>
      </c>
      <c r="S34" s="29">
        <f t="shared" si="18"/>
        <v>498165.9600926048</v>
      </c>
      <c r="T34" s="35">
        <f t="shared" si="19"/>
        <v>60.988027689423788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482812.59343605314</v>
      </c>
      <c r="X34" s="29">
        <f t="shared" si="20"/>
        <v>5215271.1538722878</v>
      </c>
      <c r="Y34" s="35">
        <f t="shared" si="28"/>
        <v>52.285247019126238</v>
      </c>
      <c r="Z34" s="36">
        <f t="shared" si="29"/>
        <v>8.7027806702975496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2423</v>
      </c>
      <c r="E35">
        <v>1</v>
      </c>
      <c r="F35" s="3">
        <f t="shared" si="21"/>
        <v>4.127115146512588E-4</v>
      </c>
      <c r="G35" s="2">
        <v>0.5</v>
      </c>
      <c r="H35" s="3">
        <f t="shared" si="22"/>
        <v>2.0614306328592047E-3</v>
      </c>
      <c r="I35" s="3">
        <f t="shared" si="23"/>
        <v>0.99793856936714076</v>
      </c>
      <c r="J35" s="5">
        <f t="shared" si="30"/>
        <v>99519.86946163002</v>
      </c>
      <c r="K35" s="5">
        <f t="shared" si="24"/>
        <v>205.15330748635341</v>
      </c>
      <c r="L35" s="5">
        <f t="shared" si="25"/>
        <v>497086.46403943421</v>
      </c>
      <c r="M35" s="5">
        <f t="shared" si="16"/>
        <v>5585177.2327561304</v>
      </c>
      <c r="N35" s="33">
        <f t="shared" si="26"/>
        <v>56.12122747919701</v>
      </c>
      <c r="O35" s="4"/>
      <c r="Q35" s="27" t="s">
        <v>46</v>
      </c>
      <c r="R35" s="29">
        <f t="shared" si="17"/>
        <v>99519.86946163002</v>
      </c>
      <c r="S35" s="29">
        <f t="shared" si="18"/>
        <v>497086.46403943421</v>
      </c>
      <c r="T35" s="35">
        <f t="shared" si="19"/>
        <v>56.12122747919701</v>
      </c>
      <c r="U35" s="42">
        <v>0.96192878092594225</v>
      </c>
      <c r="V35" s="43">
        <f t="shared" si="31"/>
        <v>3.8071219074057749E-2</v>
      </c>
      <c r="W35" s="29">
        <f t="shared" si="27"/>
        <v>478161.77636824019</v>
      </c>
      <c r="X35" s="29">
        <f t="shared" si="20"/>
        <v>4732458.5604362348</v>
      </c>
      <c r="Y35" s="35">
        <f t="shared" si="28"/>
        <v>47.552901606857901</v>
      </c>
      <c r="Z35" s="36">
        <f t="shared" si="29"/>
        <v>8.5683258723391091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2271</v>
      </c>
      <c r="E36"/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99314.716154143665</v>
      </c>
      <c r="K36" s="5">
        <f t="shared" si="24"/>
        <v>0</v>
      </c>
      <c r="L36" s="5">
        <f t="shared" si="25"/>
        <v>496573.58077071834</v>
      </c>
      <c r="M36" s="5">
        <f t="shared" si="16"/>
        <v>5088090.7687166966</v>
      </c>
      <c r="N36" s="33">
        <f t="shared" si="26"/>
        <v>51.231992253993958</v>
      </c>
      <c r="O36" s="4"/>
      <c r="Q36" s="27" t="s">
        <v>48</v>
      </c>
      <c r="R36" s="29">
        <f t="shared" si="17"/>
        <v>99314.716154143665</v>
      </c>
      <c r="S36" s="29">
        <f t="shared" si="18"/>
        <v>496573.58077071834</v>
      </c>
      <c r="T36" s="35">
        <f t="shared" si="19"/>
        <v>51.231992253993958</v>
      </c>
      <c r="U36" s="42">
        <v>0.95558309086652893</v>
      </c>
      <c r="V36" s="43">
        <f t="shared" si="31"/>
        <v>4.4416909133471072E-2</v>
      </c>
      <c r="W36" s="29">
        <f t="shared" si="27"/>
        <v>474517.31715554296</v>
      </c>
      <c r="X36" s="29">
        <f t="shared" si="20"/>
        <v>4254296.7840679949</v>
      </c>
      <c r="Y36" s="35">
        <f t="shared" si="28"/>
        <v>42.83651958955425</v>
      </c>
      <c r="Z36" s="36">
        <f t="shared" si="29"/>
        <v>8.3954726644397084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2610</v>
      </c>
      <c r="E37">
        <v>3</v>
      </c>
      <c r="F37" s="3">
        <f t="shared" si="21"/>
        <v>1.1494252873563218E-3</v>
      </c>
      <c r="G37" s="2">
        <v>0.5</v>
      </c>
      <c r="H37" s="3">
        <f t="shared" si="22"/>
        <v>5.7306590257879663E-3</v>
      </c>
      <c r="I37" s="3">
        <f t="shared" si="23"/>
        <v>0.99426934097421205</v>
      </c>
      <c r="J37" s="5">
        <f t="shared" si="30"/>
        <v>99314.716154143665</v>
      </c>
      <c r="K37" s="5">
        <f t="shared" si="24"/>
        <v>569.13877452231338</v>
      </c>
      <c r="L37" s="5">
        <f t="shared" si="25"/>
        <v>495150.73383441253</v>
      </c>
      <c r="M37" s="5">
        <f t="shared" si="16"/>
        <v>4591517.1879459787</v>
      </c>
      <c r="N37" s="33">
        <f t="shared" si="26"/>
        <v>46.231992253993958</v>
      </c>
      <c r="O37" s="4"/>
      <c r="Q37" s="27" t="s">
        <v>50</v>
      </c>
      <c r="R37" s="29">
        <f t="shared" si="17"/>
        <v>99314.716154143665</v>
      </c>
      <c r="S37" s="29">
        <f t="shared" si="18"/>
        <v>495150.73383441253</v>
      </c>
      <c r="T37" s="35">
        <f t="shared" si="19"/>
        <v>46.231992253993958</v>
      </c>
      <c r="U37" s="42">
        <v>0.95343645724036619</v>
      </c>
      <c r="V37" s="43">
        <f t="shared" si="31"/>
        <v>4.6563542759633814E-2</v>
      </c>
      <c r="W37" s="29">
        <f t="shared" si="27"/>
        <v>472094.76146704983</v>
      </c>
      <c r="X37" s="29">
        <f t="shared" si="20"/>
        <v>3779779.4669124517</v>
      </c>
      <c r="Y37" s="35">
        <f t="shared" si="28"/>
        <v>38.0586041352216</v>
      </c>
      <c r="Z37" s="36">
        <f t="shared" si="29"/>
        <v>8.1733881187723583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2773</v>
      </c>
      <c r="E38">
        <v>7</v>
      </c>
      <c r="F38" s="3">
        <f t="shared" si="21"/>
        <v>2.5243418680129825E-3</v>
      </c>
      <c r="G38" s="2">
        <v>0.5</v>
      </c>
      <c r="H38" s="3">
        <f t="shared" si="22"/>
        <v>1.2542555097652749E-2</v>
      </c>
      <c r="I38" s="3">
        <f t="shared" si="23"/>
        <v>0.98745744490234721</v>
      </c>
      <c r="J38" s="5">
        <f t="shared" si="30"/>
        <v>98745.577379621347</v>
      </c>
      <c r="K38" s="5">
        <f t="shared" si="24"/>
        <v>1238.5218449334336</v>
      </c>
      <c r="L38" s="5">
        <f t="shared" si="25"/>
        <v>490631.58228577313</v>
      </c>
      <c r="M38" s="5">
        <f t="shared" si="16"/>
        <v>4096366.4541115658</v>
      </c>
      <c r="N38" s="33">
        <f t="shared" si="26"/>
        <v>41.484049846235997</v>
      </c>
      <c r="O38" s="4"/>
      <c r="Q38" s="27" t="s">
        <v>52</v>
      </c>
      <c r="R38" s="29">
        <f t="shared" si="17"/>
        <v>98745.577379621347</v>
      </c>
      <c r="S38" s="29">
        <f t="shared" si="18"/>
        <v>490631.58228577313</v>
      </c>
      <c r="T38" s="35">
        <f t="shared" si="19"/>
        <v>41.484049846235997</v>
      </c>
      <c r="U38" s="42">
        <v>0.93748024841036759</v>
      </c>
      <c r="V38" s="43">
        <f t="shared" si="31"/>
        <v>6.2519751589632411E-2</v>
      </c>
      <c r="W38" s="29">
        <f t="shared" si="27"/>
        <v>459957.41763923829</v>
      </c>
      <c r="X38" s="29">
        <f t="shared" si="20"/>
        <v>3307684.7054454018</v>
      </c>
      <c r="Y38" s="35">
        <f t="shared" si="28"/>
        <v>33.4970415204441</v>
      </c>
      <c r="Z38" s="36">
        <f t="shared" si="29"/>
        <v>7.9870083257918978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2975</v>
      </c>
      <c r="E39">
        <v>5</v>
      </c>
      <c r="F39" s="3">
        <f t="shared" si="21"/>
        <v>1.6806722689075631E-3</v>
      </c>
      <c r="G39" s="2">
        <v>0.5</v>
      </c>
      <c r="H39" s="3">
        <f t="shared" si="22"/>
        <v>8.3682008368200847E-3</v>
      </c>
      <c r="I39" s="3">
        <f t="shared" si="23"/>
        <v>0.99163179916317989</v>
      </c>
      <c r="J39" s="5">
        <f t="shared" si="30"/>
        <v>97507.055534687912</v>
      </c>
      <c r="K39" s="5">
        <f t="shared" si="24"/>
        <v>815.95862372123781</v>
      </c>
      <c r="L39" s="5">
        <f t="shared" si="25"/>
        <v>485495.38111413649</v>
      </c>
      <c r="M39" s="5">
        <f t="shared" si="16"/>
        <v>3605734.8718257928</v>
      </c>
      <c r="N39" s="33">
        <f t="shared" si="26"/>
        <v>36.979220140055006</v>
      </c>
      <c r="O39" s="4"/>
      <c r="Q39" s="27" t="s">
        <v>54</v>
      </c>
      <c r="R39" s="29">
        <f t="shared" si="17"/>
        <v>97507.055534687912</v>
      </c>
      <c r="S39" s="29">
        <f t="shared" si="18"/>
        <v>485495.38111413649</v>
      </c>
      <c r="T39" s="35">
        <f t="shared" si="19"/>
        <v>36.979220140055006</v>
      </c>
      <c r="U39" s="42">
        <v>0.91788799906018037</v>
      </c>
      <c r="V39" s="43">
        <f t="shared" si="31"/>
        <v>8.2112000939819629E-2</v>
      </c>
      <c r="W39" s="29">
        <f t="shared" si="27"/>
        <v>445630.3839238144</v>
      </c>
      <c r="X39" s="29">
        <f t="shared" si="20"/>
        <v>2847727.2878061635</v>
      </c>
      <c r="Y39" s="35">
        <f t="shared" si="28"/>
        <v>29.205345933075488</v>
      </c>
      <c r="Z39" s="36">
        <f t="shared" si="29"/>
        <v>7.7738742069795173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2654</v>
      </c>
      <c r="E40">
        <v>10</v>
      </c>
      <c r="F40" s="3">
        <f t="shared" si="21"/>
        <v>3.7678975131876413E-3</v>
      </c>
      <c r="G40" s="2">
        <v>0.5</v>
      </c>
      <c r="H40" s="3">
        <f t="shared" si="22"/>
        <v>1.8663680477790223E-2</v>
      </c>
      <c r="I40" s="3">
        <f t="shared" si="23"/>
        <v>0.98133631952220979</v>
      </c>
      <c r="J40" s="5">
        <f t="shared" si="30"/>
        <v>96691.096910966677</v>
      </c>
      <c r="K40" s="5">
        <f t="shared" si="24"/>
        <v>1804.6117377933313</v>
      </c>
      <c r="L40" s="5">
        <f t="shared" si="25"/>
        <v>478943.9552103501</v>
      </c>
      <c r="M40" s="5">
        <f t="shared" si="16"/>
        <v>3120239.4907116564</v>
      </c>
      <c r="N40" s="33">
        <f t="shared" si="26"/>
        <v>32.270184023093442</v>
      </c>
      <c r="O40" s="4"/>
      <c r="Q40" s="27" t="s">
        <v>56</v>
      </c>
      <c r="R40" s="29">
        <f t="shared" si="17"/>
        <v>96691.096910966677</v>
      </c>
      <c r="S40" s="29">
        <f t="shared" si="18"/>
        <v>478943.9552103501</v>
      </c>
      <c r="T40" s="35">
        <f t="shared" si="19"/>
        <v>32.270184023093442</v>
      </c>
      <c r="U40" s="42">
        <v>0.89571782863194893</v>
      </c>
      <c r="V40" s="43">
        <f t="shared" si="31"/>
        <v>0.10428217136805107</v>
      </c>
      <c r="W40" s="29">
        <f t="shared" si="27"/>
        <v>428998.6395974122</v>
      </c>
      <c r="X40" s="29">
        <f t="shared" si="20"/>
        <v>2402096.9038823489</v>
      </c>
      <c r="Y40" s="35">
        <f t="shared" si="28"/>
        <v>24.842999827525006</v>
      </c>
      <c r="Z40" s="36">
        <f t="shared" si="29"/>
        <v>7.4271841955684366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2120</v>
      </c>
      <c r="E41">
        <v>15</v>
      </c>
      <c r="F41" s="3">
        <f t="shared" si="21"/>
        <v>7.0754716981132077E-3</v>
      </c>
      <c r="G41" s="2">
        <v>0.5</v>
      </c>
      <c r="H41" s="3">
        <f t="shared" si="22"/>
        <v>3.4762456546929311E-2</v>
      </c>
      <c r="I41" s="3">
        <f t="shared" si="23"/>
        <v>0.96523754345307067</v>
      </c>
      <c r="J41" s="5">
        <f t="shared" si="30"/>
        <v>94886.485173173351</v>
      </c>
      <c r="K41" s="5">
        <f t="shared" si="24"/>
        <v>3298.4873177232912</v>
      </c>
      <c r="L41" s="5">
        <f t="shared" si="25"/>
        <v>466186.20757155848</v>
      </c>
      <c r="M41" s="5">
        <f t="shared" si="16"/>
        <v>2641295.5355013064</v>
      </c>
      <c r="N41" s="33">
        <f t="shared" si="26"/>
        <v>27.836372384126026</v>
      </c>
      <c r="O41" s="4"/>
      <c r="Q41" s="27" t="s">
        <v>58</v>
      </c>
      <c r="R41" s="29">
        <f t="shared" si="17"/>
        <v>94886.485173173351</v>
      </c>
      <c r="S41" s="29">
        <f t="shared" si="18"/>
        <v>466186.20757155848</v>
      </c>
      <c r="T41" s="35">
        <f t="shared" si="19"/>
        <v>27.836372384126026</v>
      </c>
      <c r="U41" s="42">
        <v>0.86473435856680392</v>
      </c>
      <c r="V41" s="43">
        <f t="shared" si="31"/>
        <v>0.13526564143319608</v>
      </c>
      <c r="W41" s="29">
        <f t="shared" si="27"/>
        <v>403127.23117708252</v>
      </c>
      <c r="X41" s="29">
        <f t="shared" si="20"/>
        <v>1973098.2642849367</v>
      </c>
      <c r="Y41" s="35">
        <f t="shared" si="28"/>
        <v>20.794302378088066</v>
      </c>
      <c r="Z41" s="36">
        <f t="shared" si="29"/>
        <v>7.0420700060379602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1821</v>
      </c>
      <c r="E42">
        <v>17</v>
      </c>
      <c r="F42" s="3">
        <f t="shared" si="21"/>
        <v>9.335529928610654E-3</v>
      </c>
      <c r="G42" s="2">
        <v>0.5</v>
      </c>
      <c r="H42" s="3">
        <f t="shared" si="22"/>
        <v>4.5613093640998123E-2</v>
      </c>
      <c r="I42" s="3">
        <f t="shared" si="23"/>
        <v>0.95438690635900192</v>
      </c>
      <c r="J42" s="5">
        <f t="shared" si="30"/>
        <v>91587.997855450056</v>
      </c>
      <c r="K42" s="5">
        <f t="shared" si="24"/>
        <v>4177.6119225721786</v>
      </c>
      <c r="L42" s="5">
        <f t="shared" si="25"/>
        <v>447495.95947081986</v>
      </c>
      <c r="M42" s="5">
        <f t="shared" si="16"/>
        <v>2175109.3279297478</v>
      </c>
      <c r="N42" s="33">
        <f t="shared" si="26"/>
        <v>23.7488467797128</v>
      </c>
      <c r="O42" s="4"/>
      <c r="Q42" s="27" t="s">
        <v>60</v>
      </c>
      <c r="R42" s="29">
        <f t="shared" si="17"/>
        <v>91587.997855450056</v>
      </c>
      <c r="S42" s="29">
        <f t="shared" si="18"/>
        <v>447495.95947081986</v>
      </c>
      <c r="T42" s="35">
        <f t="shared" si="19"/>
        <v>23.7488467797128</v>
      </c>
      <c r="U42" s="42">
        <v>0.81758889711164551</v>
      </c>
      <c r="V42" s="43">
        <f t="shared" si="31"/>
        <v>0.18241110288835449</v>
      </c>
      <c r="W42" s="29">
        <f t="shared" si="27"/>
        <v>365867.72796566522</v>
      </c>
      <c r="X42" s="29">
        <f t="shared" si="20"/>
        <v>1569971.0331078542</v>
      </c>
      <c r="Y42" s="35">
        <f t="shared" si="28"/>
        <v>17.141667793477495</v>
      </c>
      <c r="Z42" s="36">
        <f t="shared" si="29"/>
        <v>6.6071789862353043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1376</v>
      </c>
      <c r="E43">
        <v>14</v>
      </c>
      <c r="F43" s="3">
        <f t="shared" si="21"/>
        <v>1.0174418604651164E-2</v>
      </c>
      <c r="G43" s="2">
        <v>0.5</v>
      </c>
      <c r="H43" s="3">
        <f t="shared" si="22"/>
        <v>4.961020552799434E-2</v>
      </c>
      <c r="I43" s="3">
        <f t="shared" si="23"/>
        <v>0.95038979447200567</v>
      </c>
      <c r="J43" s="5">
        <f t="shared" si="30"/>
        <v>87410.385932877878</v>
      </c>
      <c r="K43" s="5">
        <f t="shared" si="24"/>
        <v>4336.4472114113769</v>
      </c>
      <c r="L43" s="5">
        <f t="shared" si="25"/>
        <v>426210.81163586094</v>
      </c>
      <c r="M43" s="5">
        <f t="shared" si="16"/>
        <v>1727613.3684589278</v>
      </c>
      <c r="N43" s="33">
        <f t="shared" si="26"/>
        <v>19.764394700025189</v>
      </c>
      <c r="O43" s="4"/>
      <c r="Q43" s="27" t="s">
        <v>62</v>
      </c>
      <c r="R43" s="29">
        <f t="shared" si="17"/>
        <v>87410.385932877878</v>
      </c>
      <c r="S43" s="29">
        <f t="shared" si="18"/>
        <v>426210.81163586094</v>
      </c>
      <c r="T43" s="35">
        <f t="shared" si="19"/>
        <v>19.764394700025189</v>
      </c>
      <c r="U43" s="42">
        <v>0.77888026534586052</v>
      </c>
      <c r="V43" s="43">
        <f t="shared" si="31"/>
        <v>0.22111973465413948</v>
      </c>
      <c r="W43" s="29">
        <f t="shared" si="27"/>
        <v>331967.19006021396</v>
      </c>
      <c r="X43" s="29">
        <f t="shared" si="20"/>
        <v>1204103.3051421889</v>
      </c>
      <c r="Y43" s="35">
        <f t="shared" si="28"/>
        <v>13.775288740480056</v>
      </c>
      <c r="Z43" s="36">
        <f t="shared" si="29"/>
        <v>5.9891059595451335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1025</v>
      </c>
      <c r="E44">
        <v>29</v>
      </c>
      <c r="F44" s="3">
        <f t="shared" si="21"/>
        <v>2.8292682926829269E-2</v>
      </c>
      <c r="G44" s="2">
        <v>0.5</v>
      </c>
      <c r="H44" s="3">
        <f t="shared" si="22"/>
        <v>0.13211845102505695</v>
      </c>
      <c r="I44" s="3">
        <f t="shared" si="23"/>
        <v>0.86788154897494307</v>
      </c>
      <c r="J44" s="5">
        <f t="shared" si="30"/>
        <v>83073.938721466504</v>
      </c>
      <c r="K44" s="5">
        <f t="shared" si="24"/>
        <v>10975.600104430654</v>
      </c>
      <c r="L44" s="5">
        <f t="shared" si="25"/>
        <v>387930.69334625592</v>
      </c>
      <c r="M44" s="5">
        <f t="shared" si="16"/>
        <v>1301402.5568230669</v>
      </c>
      <c r="N44" s="33">
        <f t="shared" si="26"/>
        <v>15.665593528512707</v>
      </c>
      <c r="O44" s="4"/>
      <c r="Q44" s="27" t="s">
        <v>64</v>
      </c>
      <c r="R44" s="29">
        <f t="shared" si="17"/>
        <v>83073.938721466504</v>
      </c>
      <c r="S44" s="29">
        <f t="shared" si="18"/>
        <v>387930.69334625592</v>
      </c>
      <c r="T44" s="35">
        <f t="shared" si="19"/>
        <v>15.665593528512707</v>
      </c>
      <c r="U44" s="42">
        <v>0.71980976748499381</v>
      </c>
      <c r="V44" s="43">
        <f t="shared" si="31"/>
        <v>0.28019023251500619</v>
      </c>
      <c r="W44" s="29">
        <f t="shared" si="27"/>
        <v>279236.30217786093</v>
      </c>
      <c r="X44" s="29">
        <f t="shared" si="20"/>
        <v>872136.115081975</v>
      </c>
      <c r="Y44" s="35">
        <f t="shared" si="28"/>
        <v>10.498311847306368</v>
      </c>
      <c r="Z44" s="36">
        <f t="shared" si="29"/>
        <v>5.1672816812063385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661</v>
      </c>
      <c r="E45">
        <v>31</v>
      </c>
      <c r="F45" s="3">
        <f t="shared" si="21"/>
        <v>4.6898638426626324E-2</v>
      </c>
      <c r="G45" s="2">
        <v>0.5</v>
      </c>
      <c r="H45" s="3">
        <f t="shared" si="22"/>
        <v>0.2098849018280298</v>
      </c>
      <c r="I45" s="3">
        <f t="shared" si="23"/>
        <v>0.79011509817197023</v>
      </c>
      <c r="J45" s="5">
        <f t="shared" si="30"/>
        <v>72098.338617035857</v>
      </c>
      <c r="K45" s="5">
        <f t="shared" si="24"/>
        <v>15132.352722600621</v>
      </c>
      <c r="L45" s="5">
        <f t="shared" si="25"/>
        <v>322660.81127867778</v>
      </c>
      <c r="M45" s="5">
        <f t="shared" si="16"/>
        <v>913471.86347681098</v>
      </c>
      <c r="N45" s="33">
        <f t="shared" si="26"/>
        <v>12.669804616842724</v>
      </c>
      <c r="O45" s="4"/>
      <c r="Q45" s="27" t="s">
        <v>66</v>
      </c>
      <c r="R45" s="29">
        <f t="shared" si="17"/>
        <v>72098.338617035857</v>
      </c>
      <c r="S45" s="29">
        <f t="shared" si="18"/>
        <v>322660.81127867778</v>
      </c>
      <c r="T45" s="35">
        <f t="shared" si="19"/>
        <v>12.669804616842724</v>
      </c>
      <c r="U45" s="42">
        <v>0.68480776711742686</v>
      </c>
      <c r="V45" s="43">
        <f t="shared" si="31"/>
        <v>0.31519223288257314</v>
      </c>
      <c r="W45" s="29">
        <f t="shared" si="27"/>
        <v>220960.6297080488</v>
      </c>
      <c r="X45" s="29">
        <f t="shared" si="20"/>
        <v>592899.81290411402</v>
      </c>
      <c r="Y45" s="35">
        <f t="shared" si="28"/>
        <v>8.2234878677775782</v>
      </c>
      <c r="Z45" s="36">
        <f t="shared" si="29"/>
        <v>4.4463167490651454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387</v>
      </c>
      <c r="E46">
        <v>21</v>
      </c>
      <c r="F46" s="3">
        <f t="shared" si="21"/>
        <v>5.4263565891472867E-2</v>
      </c>
      <c r="G46" s="2">
        <v>0.5</v>
      </c>
      <c r="H46" s="3">
        <f t="shared" si="22"/>
        <v>0.23890784982935151</v>
      </c>
      <c r="I46" s="3">
        <f t="shared" si="23"/>
        <v>0.76109215017064846</v>
      </c>
      <c r="J46" s="5">
        <f t="shared" si="30"/>
        <v>56965.985894435238</v>
      </c>
      <c r="K46" s="5">
        <f t="shared" si="24"/>
        <v>13609.621203448691</v>
      </c>
      <c r="L46" s="5">
        <f t="shared" si="25"/>
        <v>250805.87646355448</v>
      </c>
      <c r="M46" s="5">
        <f>L46+M47</f>
        <v>590811.0521981332</v>
      </c>
      <c r="N46" s="33">
        <f t="shared" si="26"/>
        <v>10.371295132028022</v>
      </c>
      <c r="O46" s="4"/>
      <c r="Q46" s="27" t="s">
        <v>68</v>
      </c>
      <c r="R46" s="29">
        <f t="shared" si="17"/>
        <v>56965.985894435238</v>
      </c>
      <c r="S46" s="29">
        <f t="shared" si="18"/>
        <v>250805.87646355448</v>
      </c>
      <c r="T46" s="35">
        <f t="shared" si="19"/>
        <v>10.371295132028022</v>
      </c>
      <c r="U46" s="42">
        <v>0.65629805890441617</v>
      </c>
      <c r="V46" s="43">
        <f t="shared" si="31"/>
        <v>0.34370194109558383</v>
      </c>
      <c r="W46" s="29">
        <f t="shared" si="27"/>
        <v>164603.4098848516</v>
      </c>
      <c r="X46" s="29">
        <f>X47+W46</f>
        <v>371939.18319606525</v>
      </c>
      <c r="Y46" s="35">
        <f t="shared" si="28"/>
        <v>6.5291450214749709</v>
      </c>
      <c r="Z46" s="36">
        <f t="shared" si="29"/>
        <v>3.8421501105530513</v>
      </c>
    </row>
    <row r="47" spans="1:26" s="2" customFormat="1" x14ac:dyDescent="0.25">
      <c r="A47" s="12">
        <v>19</v>
      </c>
      <c r="B47" s="13" t="s">
        <v>69</v>
      </c>
      <c r="C47" s="12"/>
      <c r="D47">
        <v>298</v>
      </c>
      <c r="E47">
        <v>38</v>
      </c>
      <c r="F47" s="17">
        <f t="shared" si="21"/>
        <v>0.12751677852348994</v>
      </c>
      <c r="G47" s="12"/>
      <c r="H47" s="17">
        <v>1</v>
      </c>
      <c r="I47" s="17">
        <f t="shared" si="23"/>
        <v>0</v>
      </c>
      <c r="J47" s="21">
        <f t="shared" si="30"/>
        <v>43356.364690986549</v>
      </c>
      <c r="K47" s="21">
        <f t="shared" si="24"/>
        <v>43356.364690986549</v>
      </c>
      <c r="L47" s="21">
        <f>K47/F47</f>
        <v>340005.17573457869</v>
      </c>
      <c r="M47" s="21">
        <f>L47</f>
        <v>340005.17573457869</v>
      </c>
      <c r="N47" s="34">
        <f t="shared" si="26"/>
        <v>7.8421052631578938</v>
      </c>
      <c r="O47" s="4"/>
      <c r="Q47" s="30" t="s">
        <v>69</v>
      </c>
      <c r="R47" s="31">
        <f t="shared" si="17"/>
        <v>43356.364690986549</v>
      </c>
      <c r="S47" s="31">
        <f t="shared" si="18"/>
        <v>340005.17573457869</v>
      </c>
      <c r="T47" s="38">
        <f t="shared" si="19"/>
        <v>7.8421052631578938</v>
      </c>
      <c r="U47" s="44">
        <v>0.6098018151143324</v>
      </c>
      <c r="V47" s="45">
        <f t="shared" si="31"/>
        <v>0.3901981848856676</v>
      </c>
      <c r="W47" s="31">
        <f t="shared" si="27"/>
        <v>207335.77331121365</v>
      </c>
      <c r="X47" s="31">
        <f>W47</f>
        <v>207335.77331121365</v>
      </c>
      <c r="Y47" s="38">
        <f t="shared" si="28"/>
        <v>4.7821300237913427</v>
      </c>
      <c r="Z47" s="37">
        <f t="shared" si="29"/>
        <v>3.0599752393665511</v>
      </c>
    </row>
    <row r="48" spans="1:26" s="2" customFormat="1" ht="13.2" x14ac:dyDescent="0.25">
      <c r="B48" s="2" t="s">
        <v>70</v>
      </c>
      <c r="D48" s="25">
        <f>SUM(D29:D47)</f>
        <v>32903</v>
      </c>
      <c r="E48" s="25">
        <f>SUM(E29:E47)</f>
        <v>193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525</v>
      </c>
      <c r="E54" s="49">
        <f>E4+E29</f>
        <v>1</v>
      </c>
      <c r="F54" s="3">
        <f>E54/D54</f>
        <v>1.9047619047619048E-3</v>
      </c>
      <c r="G54" s="2">
        <v>0.3</v>
      </c>
      <c r="H54" s="18">
        <f>C54*F54/(1+(1-G54)*C54*F54)</f>
        <v>1.9022256039566291E-3</v>
      </c>
      <c r="I54" s="18">
        <f>1-H54</f>
        <v>0.99809777439604341</v>
      </c>
      <c r="J54" s="19">
        <v>100000</v>
      </c>
      <c r="K54" s="20">
        <f>J54*H54</f>
        <v>190.2225603956629</v>
      </c>
      <c r="L54" s="20">
        <f>C54*(J55+G54*K54)</f>
        <v>99866.844207723043</v>
      </c>
      <c r="M54" s="5">
        <f t="shared" ref="M54:M70" si="32">L54+M55</f>
        <v>7597302.1709469315</v>
      </c>
      <c r="N54" s="32">
        <f>M54/J54</f>
        <v>75.973021709469322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99866.844207723043</v>
      </c>
      <c r="T54" s="35">
        <f t="shared" ref="T54:T72" si="35">N54</f>
        <v>75.973021709469322</v>
      </c>
      <c r="U54" s="42">
        <v>0.96170886472285344</v>
      </c>
      <c r="V54" s="43">
        <f>1-U54</f>
        <v>3.829113527714656E-2</v>
      </c>
      <c r="W54" s="29">
        <f>S54*U54</f>
        <v>96042.829366463397</v>
      </c>
      <c r="X54" s="29">
        <f t="shared" ref="X54:X70" si="36">X55+W54</f>
        <v>6734742.6868326208</v>
      </c>
      <c r="Y54" s="40">
        <f>X54/R54</f>
        <v>67.34742686832621</v>
      </c>
      <c r="Z54" s="36">
        <f>T54-Y54</f>
        <v>8.625594841143112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2596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99809.777439604339</v>
      </c>
      <c r="K55" s="5">
        <f t="shared" ref="K55:K72" si="41">J55*H55</f>
        <v>0</v>
      </c>
      <c r="L55" s="5">
        <f t="shared" ref="L55:L71" si="42">C55*(J56+G55*K55)</f>
        <v>399239.10975841735</v>
      </c>
      <c r="M55" s="5">
        <f t="shared" si="32"/>
        <v>7497435.3267392088</v>
      </c>
      <c r="N55" s="33">
        <f t="shared" ref="N55:N72" si="43">M55/J55</f>
        <v>75.117243210726173</v>
      </c>
      <c r="O55" s="4"/>
      <c r="Q55" s="27" t="s">
        <v>36</v>
      </c>
      <c r="R55" s="29">
        <f t="shared" si="33"/>
        <v>99809.777439604339</v>
      </c>
      <c r="S55" s="29">
        <f t="shared" si="34"/>
        <v>399239.10975841735</v>
      </c>
      <c r="T55" s="35">
        <f t="shared" si="35"/>
        <v>75.117243210726173</v>
      </c>
      <c r="U55" s="42">
        <v>0.96170886472285344</v>
      </c>
      <c r="V55" s="43">
        <f>1-U55</f>
        <v>3.829113527714656E-2</v>
      </c>
      <c r="W55" s="29">
        <f t="shared" ref="W55:W72" si="44">S55*U55</f>
        <v>383951.79099873023</v>
      </c>
      <c r="X55" s="29">
        <f t="shared" si="36"/>
        <v>6638699.8574661575</v>
      </c>
      <c r="Y55" s="35">
        <f t="shared" ref="Y55:Y72" si="45">X55/R55</f>
        <v>66.513522299789571</v>
      </c>
      <c r="Z55" s="36">
        <f t="shared" ref="Z55:Z72" si="46">T55-Y55</f>
        <v>8.6037209109366017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3986</v>
      </c>
      <c r="E56" s="49">
        <f t="shared" si="37"/>
        <v>1</v>
      </c>
      <c r="F56" s="3">
        <f t="shared" si="38"/>
        <v>2.5087807325639737E-4</v>
      </c>
      <c r="G56" s="2">
        <v>0.5</v>
      </c>
      <c r="H56" s="3">
        <f t="shared" si="39"/>
        <v>1.2536041118214869E-3</v>
      </c>
      <c r="I56" s="3">
        <f t="shared" si="40"/>
        <v>0.99874639588817848</v>
      </c>
      <c r="J56" s="5">
        <f t="shared" ref="J56:J72" si="47">I55*J55</f>
        <v>99809.777439604339</v>
      </c>
      <c r="K56" s="5">
        <f t="shared" si="41"/>
        <v>125.12194739827548</v>
      </c>
      <c r="L56" s="5">
        <f t="shared" si="42"/>
        <v>498736.08232952596</v>
      </c>
      <c r="M56" s="5">
        <f t="shared" si="32"/>
        <v>7098196.2169807917</v>
      </c>
      <c r="N56" s="33">
        <f t="shared" si="43"/>
        <v>71.117243210726173</v>
      </c>
      <c r="O56" s="4"/>
      <c r="Q56" s="27" t="s">
        <v>38</v>
      </c>
      <c r="R56" s="29">
        <f t="shared" si="33"/>
        <v>99809.777439604339</v>
      </c>
      <c r="S56" s="29">
        <f t="shared" si="34"/>
        <v>498736.08232952596</v>
      </c>
      <c r="T56" s="35">
        <f t="shared" si="35"/>
        <v>71.117243210726173</v>
      </c>
      <c r="U56" s="42">
        <v>0.96170886472285344</v>
      </c>
      <c r="V56" s="43">
        <f>1-U56</f>
        <v>3.829113527714656E-2</v>
      </c>
      <c r="W56" s="29">
        <f t="shared" si="44"/>
        <v>479638.91153345199</v>
      </c>
      <c r="X56" s="29">
        <f t="shared" si="36"/>
        <v>6254748.0664674276</v>
      </c>
      <c r="Y56" s="35">
        <f t="shared" si="45"/>
        <v>62.666686840898166</v>
      </c>
      <c r="Z56" s="36">
        <f t="shared" si="46"/>
        <v>8.4505563698280071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3935</v>
      </c>
      <c r="E57" s="49">
        <f t="shared" si="37"/>
        <v>4</v>
      </c>
      <c r="F57" s="3">
        <f t="shared" si="38"/>
        <v>1.0165184243964421E-3</v>
      </c>
      <c r="G57" s="2">
        <v>0.5</v>
      </c>
      <c r="H57" s="3">
        <f t="shared" si="39"/>
        <v>5.0697084917617234E-3</v>
      </c>
      <c r="I57" s="3">
        <f t="shared" si="40"/>
        <v>0.99493029150823831</v>
      </c>
      <c r="J57" s="5">
        <f t="shared" si="47"/>
        <v>99684.65549220606</v>
      </c>
      <c r="K57" s="5">
        <f t="shared" si="41"/>
        <v>505.37214444717898</v>
      </c>
      <c r="L57" s="5">
        <f t="shared" si="42"/>
        <v>497159.84709991235</v>
      </c>
      <c r="M57" s="5">
        <f t="shared" si="32"/>
        <v>6599460.134651266</v>
      </c>
      <c r="N57" s="33">
        <f t="shared" si="43"/>
        <v>66.203370037901678</v>
      </c>
      <c r="O57" s="4"/>
      <c r="Q57" s="27" t="s">
        <v>40</v>
      </c>
      <c r="R57" s="29">
        <f t="shared" si="33"/>
        <v>99684.65549220606</v>
      </c>
      <c r="S57" s="29">
        <f t="shared" si="34"/>
        <v>497159.84709991235</v>
      </c>
      <c r="T57" s="35">
        <f t="shared" si="35"/>
        <v>66.203370037901678</v>
      </c>
      <c r="U57" s="42">
        <v>0.96170886472285344</v>
      </c>
      <c r="V57" s="43">
        <f>1-U57</f>
        <v>3.829113527714656E-2</v>
      </c>
      <c r="W57" s="29">
        <f t="shared" si="44"/>
        <v>478123.03214024409</v>
      </c>
      <c r="X57" s="29">
        <f t="shared" si="36"/>
        <v>5775109.154933976</v>
      </c>
      <c r="Y57" s="35">
        <f t="shared" si="45"/>
        <v>57.9337825507709</v>
      </c>
      <c r="Z57" s="36">
        <f t="shared" si="46"/>
        <v>8.269587487130778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4054</v>
      </c>
      <c r="E58" s="49">
        <f t="shared" si="37"/>
        <v>3</v>
      </c>
      <c r="F58" s="3">
        <f t="shared" si="38"/>
        <v>7.4000986679822393E-4</v>
      </c>
      <c r="G58" s="2">
        <v>0.5</v>
      </c>
      <c r="H58" s="3">
        <f t="shared" si="39"/>
        <v>3.6932167918256806E-3</v>
      </c>
      <c r="I58" s="3">
        <f t="shared" si="40"/>
        <v>0.99630678320817434</v>
      </c>
      <c r="J58" s="5">
        <f t="shared" si="47"/>
        <v>99179.283347758887</v>
      </c>
      <c r="K58" s="5">
        <f t="shared" si="41"/>
        <v>366.29059466118019</v>
      </c>
      <c r="L58" s="5">
        <f t="shared" si="42"/>
        <v>494980.6902521415</v>
      </c>
      <c r="M58" s="5">
        <f t="shared" si="32"/>
        <v>6102300.2875513537</v>
      </c>
      <c r="N58" s="33">
        <f t="shared" si="43"/>
        <v>61.527973197330475</v>
      </c>
      <c r="O58" s="4"/>
      <c r="Q58" s="27" t="s">
        <v>42</v>
      </c>
      <c r="R58" s="29">
        <f t="shared" si="33"/>
        <v>99179.283347758887</v>
      </c>
      <c r="S58" s="29">
        <f t="shared" si="34"/>
        <v>494980.6902521415</v>
      </c>
      <c r="T58" s="35">
        <f t="shared" si="35"/>
        <v>61.527973197330475</v>
      </c>
      <c r="U58" s="42">
        <v>0.96170886472285344</v>
      </c>
      <c r="V58" s="43">
        <f>1-U58</f>
        <v>3.829113527714656E-2</v>
      </c>
      <c r="W58" s="29">
        <f t="shared" si="44"/>
        <v>476027.31768212136</v>
      </c>
      <c r="X58" s="29">
        <f t="shared" si="36"/>
        <v>5296986.1227937322</v>
      </c>
      <c r="Y58" s="35">
        <f t="shared" si="45"/>
        <v>53.408191146336065</v>
      </c>
      <c r="Z58" s="36">
        <f t="shared" si="46"/>
        <v>8.1197820509944094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4335</v>
      </c>
      <c r="E59" s="49">
        <f t="shared" si="37"/>
        <v>4</v>
      </c>
      <c r="F59" s="3">
        <f t="shared" si="38"/>
        <v>9.2272202998846598E-4</v>
      </c>
      <c r="G59" s="2">
        <v>0.5</v>
      </c>
      <c r="H59" s="3">
        <f t="shared" si="39"/>
        <v>4.6029919447640967E-3</v>
      </c>
      <c r="I59" s="3">
        <f t="shared" si="40"/>
        <v>0.9953970080552359</v>
      </c>
      <c r="J59" s="5">
        <f t="shared" si="47"/>
        <v>98812.992753097715</v>
      </c>
      <c r="K59" s="5">
        <f t="shared" si="41"/>
        <v>454.83540968054183</v>
      </c>
      <c r="L59" s="5">
        <f t="shared" si="42"/>
        <v>492927.87524128729</v>
      </c>
      <c r="M59" s="5">
        <f t="shared" si="32"/>
        <v>5607319.5972992126</v>
      </c>
      <c r="N59" s="33">
        <f t="shared" si="43"/>
        <v>56.746784416398796</v>
      </c>
      <c r="O59" s="4"/>
      <c r="Q59" s="27" t="s">
        <v>44</v>
      </c>
      <c r="R59" s="29">
        <f t="shared" si="33"/>
        <v>98812.992753097715</v>
      </c>
      <c r="S59" s="29">
        <f t="shared" si="34"/>
        <v>492927.87524128729</v>
      </c>
      <c r="T59" s="35">
        <f t="shared" si="35"/>
        <v>56.746784416398796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474734.73997565993</v>
      </c>
      <c r="X59" s="29">
        <f t="shared" si="36"/>
        <v>4820958.8051116113</v>
      </c>
      <c r="Y59" s="35">
        <f t="shared" si="45"/>
        <v>48.788713617425351</v>
      </c>
      <c r="Z59" s="36">
        <f t="shared" si="46"/>
        <v>7.9580707989734449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4889</v>
      </c>
      <c r="E60" s="49">
        <f t="shared" si="37"/>
        <v>7</v>
      </c>
      <c r="F60" s="3">
        <f t="shared" si="38"/>
        <v>1.4317856412354264E-3</v>
      </c>
      <c r="G60" s="2">
        <v>0.5</v>
      </c>
      <c r="H60" s="3">
        <f t="shared" si="39"/>
        <v>7.1333944767145614E-3</v>
      </c>
      <c r="I60" s="3">
        <f t="shared" si="40"/>
        <v>0.99286660552328543</v>
      </c>
      <c r="J60" s="5">
        <f t="shared" si="47"/>
        <v>98358.157343417173</v>
      </c>
      <c r="K60" s="5">
        <f t="shared" si="41"/>
        <v>701.62753633335387</v>
      </c>
      <c r="L60" s="5">
        <f t="shared" si="42"/>
        <v>490036.71787625243</v>
      </c>
      <c r="M60" s="5">
        <f t="shared" si="32"/>
        <v>5114391.7220579255</v>
      </c>
      <c r="N60" s="33">
        <f t="shared" si="43"/>
        <v>51.997636598671164</v>
      </c>
      <c r="O60" s="4"/>
      <c r="Q60" s="27" t="s">
        <v>46</v>
      </c>
      <c r="R60" s="29">
        <f t="shared" si="33"/>
        <v>98358.157343417173</v>
      </c>
      <c r="S60" s="29">
        <f t="shared" si="34"/>
        <v>490036.71787625243</v>
      </c>
      <c r="T60" s="35">
        <f t="shared" si="35"/>
        <v>51.997636598671164</v>
      </c>
      <c r="U60" s="42">
        <v>0.95736753435116873</v>
      </c>
      <c r="V60" s="43">
        <f t="shared" si="48"/>
        <v>4.2632465648831275E-2</v>
      </c>
      <c r="W60" s="29">
        <f t="shared" si="44"/>
        <v>469145.24433472706</v>
      </c>
      <c r="X60" s="29">
        <f t="shared" si="36"/>
        <v>4346224.0651359512</v>
      </c>
      <c r="Y60" s="35">
        <f t="shared" si="45"/>
        <v>44.187733712427374</v>
      </c>
      <c r="Z60" s="36">
        <f t="shared" si="46"/>
        <v>7.8099028862437905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4788</v>
      </c>
      <c r="E61" s="49">
        <f t="shared" si="37"/>
        <v>8</v>
      </c>
      <c r="F61" s="3">
        <f t="shared" si="38"/>
        <v>1.6708437761069339E-3</v>
      </c>
      <c r="G61" s="2">
        <v>0.5</v>
      </c>
      <c r="H61" s="3">
        <f t="shared" si="39"/>
        <v>8.3194675540765387E-3</v>
      </c>
      <c r="I61" s="3">
        <f t="shared" si="40"/>
        <v>0.99168053244592347</v>
      </c>
      <c r="J61" s="5">
        <f t="shared" si="47"/>
        <v>97656.529807083818</v>
      </c>
      <c r="K61" s="5">
        <f t="shared" si="41"/>
        <v>812.45033117374226</v>
      </c>
      <c r="L61" s="5">
        <f t="shared" si="42"/>
        <v>486251.5232074848</v>
      </c>
      <c r="M61" s="5">
        <f t="shared" si="32"/>
        <v>4624355.0041816728</v>
      </c>
      <c r="N61" s="33">
        <f t="shared" si="43"/>
        <v>47.353259565099059</v>
      </c>
      <c r="O61" s="4"/>
      <c r="Q61" s="27" t="s">
        <v>48</v>
      </c>
      <c r="R61" s="29">
        <f t="shared" si="33"/>
        <v>97656.529807083818</v>
      </c>
      <c r="S61" s="29">
        <f t="shared" si="34"/>
        <v>486251.5232074848</v>
      </c>
      <c r="T61" s="35">
        <f t="shared" si="35"/>
        <v>47.353259565099059</v>
      </c>
      <c r="U61" s="42">
        <v>0.95681081085376496</v>
      </c>
      <c r="V61" s="43">
        <f t="shared" si="48"/>
        <v>4.3189189146235041E-2</v>
      </c>
      <c r="W61" s="29">
        <f t="shared" si="44"/>
        <v>465250.71419903182</v>
      </c>
      <c r="X61" s="29">
        <f t="shared" si="36"/>
        <v>3877078.8208012241</v>
      </c>
      <c r="Y61" s="35">
        <f t="shared" si="45"/>
        <v>39.701173372228389</v>
      </c>
      <c r="Z61" s="36">
        <f t="shared" si="46"/>
        <v>7.6520861928706694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5188</v>
      </c>
      <c r="E62" s="49">
        <f t="shared" si="37"/>
        <v>18</v>
      </c>
      <c r="F62" s="3">
        <f t="shared" si="38"/>
        <v>3.4695451040863529E-3</v>
      </c>
      <c r="G62" s="2">
        <v>0.5</v>
      </c>
      <c r="H62" s="3">
        <f t="shared" si="39"/>
        <v>1.7198547678196063E-2</v>
      </c>
      <c r="I62" s="3">
        <f t="shared" si="40"/>
        <v>0.98280145232180394</v>
      </c>
      <c r="J62" s="5">
        <f t="shared" si="47"/>
        <v>96844.079475910083</v>
      </c>
      <c r="K62" s="5">
        <f t="shared" si="41"/>
        <v>1665.5775182174484</v>
      </c>
      <c r="L62" s="5">
        <f t="shared" si="42"/>
        <v>480056.45358400675</v>
      </c>
      <c r="M62" s="5">
        <f t="shared" si="32"/>
        <v>4138103.4809741881</v>
      </c>
      <c r="N62" s="33">
        <f t="shared" si="43"/>
        <v>42.729545299705585</v>
      </c>
      <c r="O62" s="4"/>
      <c r="Q62" s="27" t="s">
        <v>50</v>
      </c>
      <c r="R62" s="29">
        <f t="shared" si="33"/>
        <v>96844.079475910083</v>
      </c>
      <c r="S62" s="29">
        <f t="shared" si="34"/>
        <v>480056.45358400675</v>
      </c>
      <c r="T62" s="35">
        <f t="shared" si="35"/>
        <v>42.729545299705585</v>
      </c>
      <c r="U62" s="42">
        <v>0.94800928093814252</v>
      </c>
      <c r="V62" s="43">
        <f t="shared" si="48"/>
        <v>5.1990719061857482E-2</v>
      </c>
      <c r="W62" s="29">
        <f t="shared" si="44"/>
        <v>455097.97337188903</v>
      </c>
      <c r="X62" s="29">
        <f t="shared" si="36"/>
        <v>3411828.1066021924</v>
      </c>
      <c r="Y62" s="35">
        <f t="shared" si="45"/>
        <v>35.230115512129814</v>
      </c>
      <c r="Z62" s="36">
        <f t="shared" si="46"/>
        <v>7.4994297875757709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5624</v>
      </c>
      <c r="E63" s="49">
        <f t="shared" si="37"/>
        <v>28</v>
      </c>
      <c r="F63" s="3">
        <f t="shared" si="38"/>
        <v>4.9786628733997154E-3</v>
      </c>
      <c r="G63" s="2">
        <v>0.5</v>
      </c>
      <c r="H63" s="3">
        <f t="shared" si="39"/>
        <v>2.4587284861257462E-2</v>
      </c>
      <c r="I63" s="3">
        <f t="shared" si="40"/>
        <v>0.9754127151387425</v>
      </c>
      <c r="J63" s="5">
        <f t="shared" si="47"/>
        <v>95178.501957692628</v>
      </c>
      <c r="K63" s="5">
        <f t="shared" si="41"/>
        <v>2340.1809403015395</v>
      </c>
      <c r="L63" s="5">
        <f t="shared" si="42"/>
        <v>470042.0574377093</v>
      </c>
      <c r="M63" s="5">
        <f t="shared" si="32"/>
        <v>3658047.0273901811</v>
      </c>
      <c r="N63" s="33">
        <f t="shared" si="43"/>
        <v>38.433542786964679</v>
      </c>
      <c r="O63" s="4"/>
      <c r="Q63" s="27" t="s">
        <v>52</v>
      </c>
      <c r="R63" s="29">
        <f t="shared" si="33"/>
        <v>95178.501957692628</v>
      </c>
      <c r="S63" s="29">
        <f t="shared" si="34"/>
        <v>470042.0574377093</v>
      </c>
      <c r="T63" s="35">
        <f t="shared" si="35"/>
        <v>38.433542786964679</v>
      </c>
      <c r="U63" s="42">
        <v>0.94216194080535964</v>
      </c>
      <c r="V63" s="43">
        <f t="shared" si="48"/>
        <v>5.7838059194640357E-2</v>
      </c>
      <c r="W63" s="29">
        <f t="shared" si="44"/>
        <v>442855.73709565651</v>
      </c>
      <c r="X63" s="29">
        <f t="shared" si="36"/>
        <v>2956730.1332303034</v>
      </c>
      <c r="Y63" s="35">
        <f t="shared" si="45"/>
        <v>31.06510474964805</v>
      </c>
      <c r="Z63" s="36">
        <f t="shared" si="46"/>
        <v>7.3684380373166292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5987</v>
      </c>
      <c r="E64" s="49">
        <f t="shared" si="37"/>
        <v>27</v>
      </c>
      <c r="F64" s="3">
        <f t="shared" si="38"/>
        <v>4.5097711708702191E-3</v>
      </c>
      <c r="G64" s="2">
        <v>0.5</v>
      </c>
      <c r="H64" s="3">
        <f t="shared" si="39"/>
        <v>2.2297464695680901E-2</v>
      </c>
      <c r="I64" s="3">
        <f t="shared" si="40"/>
        <v>0.97770253530431905</v>
      </c>
      <c r="J64" s="5">
        <f t="shared" si="47"/>
        <v>92838.321017391092</v>
      </c>
      <c r="K64" s="5">
        <f t="shared" si="41"/>
        <v>2070.0591852915682</v>
      </c>
      <c r="L64" s="5">
        <f t="shared" si="42"/>
        <v>459016.45712372661</v>
      </c>
      <c r="M64" s="5">
        <f t="shared" si="32"/>
        <v>3188004.9699524716</v>
      </c>
      <c r="N64" s="33">
        <f t="shared" si="43"/>
        <v>34.339321683287153</v>
      </c>
      <c r="O64" s="4"/>
      <c r="Q64" s="27" t="s">
        <v>54</v>
      </c>
      <c r="R64" s="29">
        <f t="shared" si="33"/>
        <v>92838.321017391092</v>
      </c>
      <c r="S64" s="29">
        <f t="shared" si="34"/>
        <v>459016.45712372661</v>
      </c>
      <c r="T64" s="35">
        <f t="shared" si="35"/>
        <v>34.339321683287153</v>
      </c>
      <c r="U64" s="42">
        <v>0.92489605986448908</v>
      </c>
      <c r="V64" s="43">
        <f t="shared" si="48"/>
        <v>7.5103940135510916E-2</v>
      </c>
      <c r="W64" s="29">
        <f t="shared" si="44"/>
        <v>424542.51260669192</v>
      </c>
      <c r="X64" s="29">
        <f t="shared" si="36"/>
        <v>2513874.3961346471</v>
      </c>
      <c r="Y64" s="35">
        <f t="shared" si="45"/>
        <v>27.077982115421189</v>
      </c>
      <c r="Z64" s="36">
        <f t="shared" si="46"/>
        <v>7.2613395678659636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5331</v>
      </c>
      <c r="E65" s="49">
        <f t="shared" si="37"/>
        <v>35</v>
      </c>
      <c r="F65" s="3">
        <f t="shared" si="38"/>
        <v>6.5653723504033017E-3</v>
      </c>
      <c r="G65" s="2">
        <v>0.5</v>
      </c>
      <c r="H65" s="3">
        <f t="shared" si="39"/>
        <v>3.2296761096244353E-2</v>
      </c>
      <c r="I65" s="3">
        <f t="shared" si="40"/>
        <v>0.96770323890375565</v>
      </c>
      <c r="J65" s="5">
        <f t="shared" si="47"/>
        <v>90768.261832099524</v>
      </c>
      <c r="K65" s="5">
        <f t="shared" si="41"/>
        <v>2931.5208675126732</v>
      </c>
      <c r="L65" s="5">
        <f t="shared" si="42"/>
        <v>446512.50699171593</v>
      </c>
      <c r="M65" s="5">
        <f t="shared" si="32"/>
        <v>2728988.5128287449</v>
      </c>
      <c r="N65" s="33">
        <f t="shared" si="43"/>
        <v>30.065448624286187</v>
      </c>
      <c r="O65" s="4"/>
      <c r="Q65" s="27" t="s">
        <v>56</v>
      </c>
      <c r="R65" s="29">
        <f t="shared" si="33"/>
        <v>90768.261832099524</v>
      </c>
      <c r="S65" s="29">
        <f t="shared" si="34"/>
        <v>446512.50699171593</v>
      </c>
      <c r="T65" s="35">
        <f t="shared" si="35"/>
        <v>30.065448624286187</v>
      </c>
      <c r="U65" s="42">
        <v>0.89970667843387275</v>
      </c>
      <c r="V65" s="43">
        <f t="shared" si="48"/>
        <v>0.10029332156612725</v>
      </c>
      <c r="W65" s="29">
        <f t="shared" si="44"/>
        <v>401730.28454469814</v>
      </c>
      <c r="X65" s="29">
        <f t="shared" si="36"/>
        <v>2089331.8835279553</v>
      </c>
      <c r="Y65" s="35">
        <f t="shared" si="45"/>
        <v>23.018308837870446</v>
      </c>
      <c r="Z65" s="36">
        <f t="shared" si="46"/>
        <v>7.047139786415741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4162</v>
      </c>
      <c r="E66" s="49">
        <f t="shared" si="37"/>
        <v>42</v>
      </c>
      <c r="F66" s="3">
        <f t="shared" si="38"/>
        <v>1.0091302258529554E-2</v>
      </c>
      <c r="G66" s="2">
        <v>0.5</v>
      </c>
      <c r="H66" s="3">
        <f t="shared" si="39"/>
        <v>4.9214905085540196E-2</v>
      </c>
      <c r="I66" s="3">
        <f t="shared" si="40"/>
        <v>0.95078509491445984</v>
      </c>
      <c r="J66" s="5">
        <f t="shared" si="47"/>
        <v>87836.740964586847</v>
      </c>
      <c r="K66" s="5">
        <f t="shared" si="41"/>
        <v>4322.8768695953222</v>
      </c>
      <c r="L66" s="5">
        <f t="shared" si="42"/>
        <v>428376.51264894591</v>
      </c>
      <c r="M66" s="5">
        <f t="shared" si="32"/>
        <v>2282476.0058370288</v>
      </c>
      <c r="N66" s="33">
        <f t="shared" si="43"/>
        <v>25.985435943681644</v>
      </c>
      <c r="O66" s="4"/>
      <c r="Q66" s="27" t="s">
        <v>58</v>
      </c>
      <c r="R66" s="29">
        <f t="shared" si="33"/>
        <v>87836.740964586847</v>
      </c>
      <c r="S66" s="29">
        <f t="shared" si="34"/>
        <v>428376.51264894591</v>
      </c>
      <c r="T66" s="35">
        <f t="shared" si="35"/>
        <v>25.985435943681644</v>
      </c>
      <c r="U66" s="42">
        <v>0.86438699185239576</v>
      </c>
      <c r="V66" s="43">
        <f t="shared" si="48"/>
        <v>0.13561300814760424</v>
      </c>
      <c r="W66" s="29">
        <f t="shared" si="44"/>
        <v>370283.08514884213</v>
      </c>
      <c r="X66" s="29">
        <f t="shared" si="36"/>
        <v>1687601.5989832571</v>
      </c>
      <c r="Y66" s="35">
        <f t="shared" si="45"/>
        <v>19.212935048030161</v>
      </c>
      <c r="Z66" s="36">
        <f t="shared" si="46"/>
        <v>6.7725008956514827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3537</v>
      </c>
      <c r="E67" s="49">
        <f t="shared" si="37"/>
        <v>36</v>
      </c>
      <c r="F67" s="3">
        <f t="shared" si="38"/>
        <v>1.0178117048346057E-2</v>
      </c>
      <c r="G67" s="2">
        <v>0.5</v>
      </c>
      <c r="H67" s="3">
        <f t="shared" si="39"/>
        <v>4.9627791563275445E-2</v>
      </c>
      <c r="I67" s="3">
        <f t="shared" si="40"/>
        <v>0.95037220843672454</v>
      </c>
      <c r="J67" s="5">
        <f t="shared" si="47"/>
        <v>83513.864094991528</v>
      </c>
      <c r="K67" s="5">
        <f t="shared" si="41"/>
        <v>4144.6086399499527</v>
      </c>
      <c r="L67" s="5">
        <f t="shared" si="42"/>
        <v>407207.79887508281</v>
      </c>
      <c r="M67" s="5">
        <f t="shared" si="32"/>
        <v>1854099.4931880832</v>
      </c>
      <c r="N67" s="33">
        <f t="shared" si="43"/>
        <v>22.20109814436519</v>
      </c>
      <c r="O67" s="4"/>
      <c r="Q67" s="27" t="s">
        <v>60</v>
      </c>
      <c r="R67" s="29">
        <f t="shared" si="33"/>
        <v>83513.864094991528</v>
      </c>
      <c r="S67" s="29">
        <f t="shared" si="34"/>
        <v>407207.79887508281</v>
      </c>
      <c r="T67" s="35">
        <f t="shared" si="35"/>
        <v>22.20109814436519</v>
      </c>
      <c r="U67" s="42">
        <v>0.82345390469096191</v>
      </c>
      <c r="V67" s="43">
        <f t="shared" si="48"/>
        <v>0.17654609530903809</v>
      </c>
      <c r="W67" s="29">
        <f t="shared" si="44"/>
        <v>335316.85200429882</v>
      </c>
      <c r="X67" s="29">
        <f t="shared" si="36"/>
        <v>1317318.513834415</v>
      </c>
      <c r="Y67" s="35">
        <f t="shared" si="45"/>
        <v>15.773650616094734</v>
      </c>
      <c r="Z67" s="36">
        <f t="shared" si="46"/>
        <v>6.4274475282704557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2664</v>
      </c>
      <c r="E68" s="49">
        <f t="shared" si="37"/>
        <v>37</v>
      </c>
      <c r="F68" s="3">
        <f t="shared" si="38"/>
        <v>1.3888888888888888E-2</v>
      </c>
      <c r="G68" s="2">
        <v>0.5</v>
      </c>
      <c r="H68" s="3">
        <f t="shared" si="39"/>
        <v>6.7114093959731544E-2</v>
      </c>
      <c r="I68" s="3">
        <f t="shared" si="40"/>
        <v>0.93288590604026844</v>
      </c>
      <c r="J68" s="5">
        <f t="shared" si="47"/>
        <v>79369.255455041581</v>
      </c>
      <c r="K68" s="5">
        <f t="shared" si="41"/>
        <v>5326.7956681235964</v>
      </c>
      <c r="L68" s="5">
        <f t="shared" si="42"/>
        <v>383529.28810489894</v>
      </c>
      <c r="M68" s="5">
        <f t="shared" si="32"/>
        <v>1446891.6943130004</v>
      </c>
      <c r="N68" s="33">
        <f t="shared" si="43"/>
        <v>18.229876115350319</v>
      </c>
      <c r="O68" s="4"/>
      <c r="Q68" s="27" t="s">
        <v>62</v>
      </c>
      <c r="R68" s="29">
        <f t="shared" si="33"/>
        <v>79369.255455041581</v>
      </c>
      <c r="S68" s="29">
        <f t="shared" si="34"/>
        <v>383529.28810489894</v>
      </c>
      <c r="T68" s="35">
        <f t="shared" si="35"/>
        <v>18.229876115350319</v>
      </c>
      <c r="U68" s="42">
        <v>0.7557222850963411</v>
      </c>
      <c r="V68" s="43">
        <f t="shared" si="48"/>
        <v>0.2442777149036589</v>
      </c>
      <c r="W68" s="29">
        <f t="shared" si="44"/>
        <v>289841.63000800717</v>
      </c>
      <c r="X68" s="29">
        <f t="shared" si="36"/>
        <v>982001.6618301163</v>
      </c>
      <c r="Y68" s="35">
        <f t="shared" si="45"/>
        <v>12.37256991010036</v>
      </c>
      <c r="Z68" s="36">
        <f t="shared" si="46"/>
        <v>5.8573062052499587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1903</v>
      </c>
      <c r="E69" s="49">
        <f t="shared" si="37"/>
        <v>64</v>
      </c>
      <c r="F69" s="3">
        <f t="shared" si="38"/>
        <v>3.3631108775617445E-2</v>
      </c>
      <c r="G69" s="2">
        <v>0.5</v>
      </c>
      <c r="H69" s="3">
        <f t="shared" si="39"/>
        <v>0.15511391177896269</v>
      </c>
      <c r="I69" s="3">
        <f t="shared" si="40"/>
        <v>0.84488608822103728</v>
      </c>
      <c r="J69" s="5">
        <f t="shared" si="47"/>
        <v>74042.459786917985</v>
      </c>
      <c r="K69" s="5">
        <f t="shared" si="41"/>
        <v>11485.01557528539</v>
      </c>
      <c r="L69" s="5">
        <f t="shared" si="42"/>
        <v>341499.75999637647</v>
      </c>
      <c r="M69" s="5">
        <f t="shared" si="32"/>
        <v>1063362.4062081014</v>
      </c>
      <c r="N69" s="33">
        <f t="shared" si="43"/>
        <v>14.361521879044584</v>
      </c>
      <c r="O69" s="4"/>
      <c r="Q69" s="27" t="s">
        <v>64</v>
      </c>
      <c r="R69" s="29">
        <f t="shared" si="33"/>
        <v>74042.459786917985</v>
      </c>
      <c r="S69" s="29">
        <f t="shared" si="34"/>
        <v>341499.75999637647</v>
      </c>
      <c r="T69" s="35">
        <f t="shared" si="35"/>
        <v>14.361521879044584</v>
      </c>
      <c r="U69" s="42">
        <v>0.69850988448397933</v>
      </c>
      <c r="V69" s="43">
        <f t="shared" si="48"/>
        <v>0.30149011551602067</v>
      </c>
      <c r="W69" s="29">
        <f t="shared" si="44"/>
        <v>238540.95790637558</v>
      </c>
      <c r="X69" s="29">
        <f t="shared" si="36"/>
        <v>692160.03182210913</v>
      </c>
      <c r="Y69" s="35">
        <f t="shared" si="45"/>
        <v>9.3481501534934388</v>
      </c>
      <c r="Z69" s="36">
        <f t="shared" si="46"/>
        <v>5.0133717255511456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1184</v>
      </c>
      <c r="E70" s="49">
        <f t="shared" si="37"/>
        <v>67</v>
      </c>
      <c r="F70" s="3">
        <f t="shared" si="38"/>
        <v>5.6587837837837836E-2</v>
      </c>
      <c r="G70" s="2">
        <v>0.5</v>
      </c>
      <c r="H70" s="3">
        <f t="shared" si="39"/>
        <v>0.2478727339992601</v>
      </c>
      <c r="I70" s="3">
        <f t="shared" si="40"/>
        <v>0.75212726600073987</v>
      </c>
      <c r="J70" s="5">
        <f t="shared" si="47"/>
        <v>62557.444211632595</v>
      </c>
      <c r="K70" s="5">
        <f t="shared" si="41"/>
        <v>15506.28472874356</v>
      </c>
      <c r="L70" s="5">
        <f t="shared" si="42"/>
        <v>274021.50923630403</v>
      </c>
      <c r="M70" s="5">
        <f t="shared" si="32"/>
        <v>721862.64621172496</v>
      </c>
      <c r="N70" s="33">
        <f t="shared" si="43"/>
        <v>11.539196578582317</v>
      </c>
      <c r="O70" s="4"/>
      <c r="Q70" s="27" t="s">
        <v>66</v>
      </c>
      <c r="R70" s="29">
        <f t="shared" si="33"/>
        <v>62557.444211632595</v>
      </c>
      <c r="S70" s="29">
        <f t="shared" si="34"/>
        <v>274021.50923630403</v>
      </c>
      <c r="T70" s="35">
        <f t="shared" si="35"/>
        <v>11.539196578582317</v>
      </c>
      <c r="U70" s="42">
        <v>0.67065690345363116</v>
      </c>
      <c r="V70" s="43">
        <f t="shared" si="48"/>
        <v>0.32934309654636884</v>
      </c>
      <c r="W70" s="29">
        <f t="shared" si="44"/>
        <v>183774.41686411024</v>
      </c>
      <c r="X70" s="29">
        <f t="shared" si="36"/>
        <v>453619.07391573349</v>
      </c>
      <c r="Y70" s="35">
        <f t="shared" si="45"/>
        <v>7.2512405139368328</v>
      </c>
      <c r="Z70" s="36">
        <f t="shared" si="46"/>
        <v>4.287956064645484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648</v>
      </c>
      <c r="E71" s="49">
        <f t="shared" si="49"/>
        <v>44</v>
      </c>
      <c r="F71" s="3">
        <f t="shared" si="38"/>
        <v>6.7901234567901231E-2</v>
      </c>
      <c r="G71" s="2">
        <v>0.5</v>
      </c>
      <c r="H71" s="3">
        <f t="shared" si="39"/>
        <v>0.29023746701846959</v>
      </c>
      <c r="I71" s="3">
        <f t="shared" si="40"/>
        <v>0.70976253298153047</v>
      </c>
      <c r="J71" s="5">
        <f t="shared" si="47"/>
        <v>47051.15948288903</v>
      </c>
      <c r="K71" s="5">
        <f t="shared" si="41"/>
        <v>13656.009348595757</v>
      </c>
      <c r="L71" s="5">
        <f t="shared" si="42"/>
        <v>201115.77404295577</v>
      </c>
      <c r="M71" s="5">
        <f>L71+M72</f>
        <v>447841.13697542099</v>
      </c>
      <c r="N71" s="33">
        <f t="shared" si="43"/>
        <v>9.5181743000039383</v>
      </c>
      <c r="O71" s="4"/>
      <c r="Q71" s="27" t="s">
        <v>68</v>
      </c>
      <c r="R71" s="29">
        <f t="shared" si="33"/>
        <v>47051.15948288903</v>
      </c>
      <c r="S71" s="29">
        <f t="shared" si="34"/>
        <v>201115.77404295577</v>
      </c>
      <c r="T71" s="35">
        <f t="shared" si="35"/>
        <v>9.5181743000039383</v>
      </c>
      <c r="U71" s="42">
        <v>0.63527807449444496</v>
      </c>
      <c r="V71" s="43">
        <f t="shared" si="48"/>
        <v>0.36472192550555504</v>
      </c>
      <c r="W71" s="29">
        <f t="shared" si="44"/>
        <v>127764.44168446882</v>
      </c>
      <c r="X71" s="29">
        <f>X72+W71</f>
        <v>269844.65705162322</v>
      </c>
      <c r="Y71" s="35">
        <f t="shared" si="45"/>
        <v>5.7351329917758331</v>
      </c>
      <c r="Z71" s="36">
        <f t="shared" si="46"/>
        <v>3.7830413082281051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495</v>
      </c>
      <c r="E72" s="50">
        <f t="shared" si="49"/>
        <v>67</v>
      </c>
      <c r="F72" s="17">
        <f t="shared" si="38"/>
        <v>0.13535353535353536</v>
      </c>
      <c r="G72" s="12"/>
      <c r="H72" s="17">
        <v>1</v>
      </c>
      <c r="I72" s="17">
        <f t="shared" si="40"/>
        <v>0</v>
      </c>
      <c r="J72" s="21">
        <f t="shared" si="47"/>
        <v>33395.150134293275</v>
      </c>
      <c r="K72" s="21">
        <f t="shared" si="41"/>
        <v>33395.150134293275</v>
      </c>
      <c r="L72" s="21">
        <f>K72/F72</f>
        <v>246725.36293246521</v>
      </c>
      <c r="M72" s="21">
        <f>L72</f>
        <v>246725.36293246521</v>
      </c>
      <c r="N72" s="34">
        <f t="shared" si="43"/>
        <v>7.3880597014925362</v>
      </c>
      <c r="O72" s="4"/>
      <c r="Q72" s="30" t="s">
        <v>69</v>
      </c>
      <c r="R72" s="31">
        <f t="shared" si="33"/>
        <v>33395.150134293275</v>
      </c>
      <c r="S72" s="31">
        <f t="shared" si="34"/>
        <v>246725.36293246521</v>
      </c>
      <c r="T72" s="38">
        <f t="shared" si="35"/>
        <v>7.3880597014925362</v>
      </c>
      <c r="U72" s="44">
        <v>0.57586384179742911</v>
      </c>
      <c r="V72" s="45">
        <f t="shared" si="48"/>
        <v>0.42413615820257089</v>
      </c>
      <c r="W72" s="31">
        <f t="shared" si="44"/>
        <v>142080.21536715442</v>
      </c>
      <c r="X72" s="31">
        <f>W72</f>
        <v>142080.21536715442</v>
      </c>
      <c r="Y72" s="38">
        <f t="shared" si="45"/>
        <v>4.2545164431302593</v>
      </c>
      <c r="Z72" s="37">
        <f t="shared" si="46"/>
        <v>3.1335432583622769</v>
      </c>
    </row>
    <row r="73" spans="1:26" s="2" customFormat="1" ht="13.2" x14ac:dyDescent="0.25">
      <c r="B73" s="2" t="s">
        <v>70</v>
      </c>
      <c r="D73" s="25">
        <f>SUM(D54:D72)</f>
        <v>65831</v>
      </c>
      <c r="E73" s="25">
        <f>SUM(E54:E72)</f>
        <v>493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71.623220930022669</v>
      </c>
      <c r="F78" s="55">
        <f>$Y$4</f>
        <v>65.04714453908413</v>
      </c>
      <c r="G78" s="55">
        <f>E78-F78</f>
        <v>6.5760763909385389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80.801746250413842</v>
      </c>
      <c r="F79" s="55">
        <f>$Y$29</f>
        <v>71.295270967324896</v>
      </c>
      <c r="G79" s="55">
        <f t="shared" ref="G79:G80" si="50">E79-F79</f>
        <v>9.5064752830889461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75.973021709469322</v>
      </c>
      <c r="F80" s="55">
        <f>$Y$54</f>
        <v>67.34742686832621</v>
      </c>
      <c r="G80" s="55">
        <f t="shared" si="50"/>
        <v>8.625594841143112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25" workbookViewId="0">
      <selection activeCell="D29" sqref="D29:D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250</v>
      </c>
      <c r="E4">
        <v>3</v>
      </c>
      <c r="F4" s="3">
        <f>E4/D4</f>
        <v>1.2E-2</v>
      </c>
      <c r="G4" s="2">
        <v>0.3</v>
      </c>
      <c r="H4" s="18">
        <f>C4*F4/(1+(1-G4)*C4*F4)</f>
        <v>1.190003966679889E-2</v>
      </c>
      <c r="I4" s="18">
        <f>1-H4</f>
        <v>0.98809996033320113</v>
      </c>
      <c r="J4" s="41">
        <v>100000</v>
      </c>
      <c r="K4" s="20">
        <f>J4*H4</f>
        <v>1190.0039666798889</v>
      </c>
      <c r="L4" s="20">
        <f>C4*(J5+G4*K4)</f>
        <v>99166.997223324084</v>
      </c>
      <c r="M4" s="5">
        <f t="shared" ref="M4:M20" si="0">L4+M5</f>
        <v>7248735.6267207647</v>
      </c>
      <c r="N4" s="32">
        <f>M4/J4</f>
        <v>72.487356267207645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99166.997223324084</v>
      </c>
      <c r="T4" s="35">
        <f t="shared" ref="T4:T22" si="3">N4</f>
        <v>72.487356267207645</v>
      </c>
      <c r="U4" s="42">
        <v>0.96680194174873568</v>
      </c>
      <c r="V4" s="43">
        <f>1-U4</f>
        <v>3.3198058251264317E-2</v>
      </c>
      <c r="W4" s="29">
        <f>S4*U4</f>
        <v>95874.845472901201</v>
      </c>
      <c r="X4" s="29">
        <f t="shared" ref="X4:X20" si="4">X5+W4</f>
        <v>6578609.2604128718</v>
      </c>
      <c r="Y4" s="40">
        <f>X4/R4</f>
        <v>65.786092604128712</v>
      </c>
      <c r="Z4" s="36">
        <f>T4-Y4</f>
        <v>6.7012636630789331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1312</v>
      </c>
      <c r="E5">
        <v>1</v>
      </c>
      <c r="F5" s="3">
        <f t="shared" ref="F5:F22" si="5">E5/D5</f>
        <v>7.6219512195121954E-4</v>
      </c>
      <c r="G5" s="2">
        <v>0.4</v>
      </c>
      <c r="H5" s="3">
        <f t="shared" ref="H5:H21" si="6">C5*F5/(1+(1-G5)*C5*F5)</f>
        <v>3.0432136335970788E-3</v>
      </c>
      <c r="I5" s="3">
        <f t="shared" ref="I5:I22" si="7">1-H5</f>
        <v>0.99695678636640295</v>
      </c>
      <c r="J5" s="5">
        <f>I4*J4</f>
        <v>98809.996033320116</v>
      </c>
      <c r="K5" s="5">
        <f t="shared" ref="K5:K22" si="8">J5*H5</f>
        <v>300.69992706427303</v>
      </c>
      <c r="L5" s="5">
        <f t="shared" ref="L5:L21" si="9">C5*(J6+G5*K5)</f>
        <v>394518.30430832622</v>
      </c>
      <c r="M5" s="5">
        <f t="shared" si="0"/>
        <v>7149568.6294974405</v>
      </c>
      <c r="N5" s="33">
        <f t="shared" ref="N5:N22" si="10">M5/J5</f>
        <v>72.356734303344226</v>
      </c>
      <c r="O5" s="4"/>
      <c r="Q5" s="27" t="s">
        <v>36</v>
      </c>
      <c r="R5" s="29">
        <f t="shared" si="1"/>
        <v>98809.996033320116</v>
      </c>
      <c r="S5" s="29">
        <f t="shared" si="2"/>
        <v>394518.30430832622</v>
      </c>
      <c r="T5" s="35">
        <f t="shared" si="3"/>
        <v>72.356734303344226</v>
      </c>
      <c r="U5" s="42">
        <v>0.96680194174873568</v>
      </c>
      <c r="V5" s="43">
        <f>1-U5</f>
        <v>3.3198058251264317E-2</v>
      </c>
      <c r="W5" s="29">
        <f t="shared" ref="W5:W22" si="11">S5*U5</f>
        <v>381421.06266070838</v>
      </c>
      <c r="X5" s="29">
        <f t="shared" si="4"/>
        <v>6482734.4149399707</v>
      </c>
      <c r="Y5" s="35">
        <f t="shared" ref="Y5:Y22" si="12">X5/R5</f>
        <v>65.608082938834471</v>
      </c>
      <c r="Z5" s="36">
        <f t="shared" ref="Z5:Z22" si="13">T5-Y5</f>
        <v>6.7486513645097546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2004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98509.296106255846</v>
      </c>
      <c r="K6" s="5">
        <f t="shared" si="8"/>
        <v>0</v>
      </c>
      <c r="L6" s="5">
        <f t="shared" si="9"/>
        <v>492546.48053127923</v>
      </c>
      <c r="M6" s="5">
        <f t="shared" si="0"/>
        <v>6755050.3251891145</v>
      </c>
      <c r="N6" s="33">
        <f t="shared" si="10"/>
        <v>68.572719450790331</v>
      </c>
      <c r="O6" s="4"/>
      <c r="Q6" s="27" t="s">
        <v>38</v>
      </c>
      <c r="R6" s="29">
        <f t="shared" si="1"/>
        <v>98509.296106255846</v>
      </c>
      <c r="S6" s="29">
        <f t="shared" si="2"/>
        <v>492546.48053127923</v>
      </c>
      <c r="T6" s="35">
        <f t="shared" si="3"/>
        <v>68.572719450790331</v>
      </c>
      <c r="U6" s="42">
        <v>0.96680194174873568</v>
      </c>
      <c r="V6" s="43">
        <f>1-U6</f>
        <v>3.3198058251264317E-2</v>
      </c>
      <c r="W6" s="29">
        <f t="shared" si="11"/>
        <v>476194.8937791466</v>
      </c>
      <c r="X6" s="29">
        <f t="shared" si="4"/>
        <v>6101313.3522792626</v>
      </c>
      <c r="Y6" s="35">
        <f t="shared" si="12"/>
        <v>61.936422179873823</v>
      </c>
      <c r="Z6" s="36">
        <f t="shared" si="13"/>
        <v>6.6362972709165078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1979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98509.296106255846</v>
      </c>
      <c r="K7" s="5">
        <f t="shared" si="8"/>
        <v>0</v>
      </c>
      <c r="L7" s="5">
        <f t="shared" si="9"/>
        <v>492546.48053127923</v>
      </c>
      <c r="M7" s="5">
        <f t="shared" si="0"/>
        <v>6262503.8446578356</v>
      </c>
      <c r="N7" s="33">
        <f t="shared" si="10"/>
        <v>63.572719450790331</v>
      </c>
      <c r="O7" s="4"/>
      <c r="Q7" s="27" t="s">
        <v>40</v>
      </c>
      <c r="R7" s="29">
        <f t="shared" si="1"/>
        <v>98509.296106255846</v>
      </c>
      <c r="S7" s="29">
        <f t="shared" si="2"/>
        <v>492546.48053127923</v>
      </c>
      <c r="T7" s="35">
        <f t="shared" si="3"/>
        <v>63.572719450790331</v>
      </c>
      <c r="U7" s="42">
        <v>0.96680194174873568</v>
      </c>
      <c r="V7" s="43">
        <f>1-U7</f>
        <v>3.3198058251264317E-2</v>
      </c>
      <c r="W7" s="29">
        <f t="shared" si="11"/>
        <v>476194.8937791466</v>
      </c>
      <c r="X7" s="29">
        <f t="shared" si="4"/>
        <v>5625118.4585001161</v>
      </c>
      <c r="Y7" s="35">
        <f t="shared" si="12"/>
        <v>57.102412471130144</v>
      </c>
      <c r="Z7" s="36">
        <f t="shared" si="13"/>
        <v>6.4703069796601866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2086</v>
      </c>
      <c r="E8">
        <v>3</v>
      </c>
      <c r="F8" s="3">
        <f t="shared" si="5"/>
        <v>1.4381591562799617E-3</v>
      </c>
      <c r="G8" s="2">
        <v>0.5</v>
      </c>
      <c r="H8" s="3">
        <f t="shared" si="6"/>
        <v>7.1650346310007159E-3</v>
      </c>
      <c r="I8" s="3">
        <f t="shared" si="7"/>
        <v>0.99283496536899929</v>
      </c>
      <c r="J8" s="5">
        <f t="shared" si="14"/>
        <v>98509.296106255846</v>
      </c>
      <c r="K8" s="5">
        <f t="shared" si="8"/>
        <v>705.82251807682712</v>
      </c>
      <c r="L8" s="5">
        <f t="shared" si="9"/>
        <v>490781.92423608724</v>
      </c>
      <c r="M8" s="5">
        <f t="shared" si="0"/>
        <v>5769957.3641265566</v>
      </c>
      <c r="N8" s="33">
        <f t="shared" si="10"/>
        <v>58.572719450790338</v>
      </c>
      <c r="O8" s="4"/>
      <c r="Q8" s="27" t="s">
        <v>42</v>
      </c>
      <c r="R8" s="29">
        <f t="shared" si="1"/>
        <v>98509.296106255846</v>
      </c>
      <c r="S8" s="29">
        <f t="shared" si="2"/>
        <v>490781.92423608724</v>
      </c>
      <c r="T8" s="35">
        <f t="shared" si="3"/>
        <v>58.572719450790338</v>
      </c>
      <c r="U8" s="42">
        <v>0.96680194174873568</v>
      </c>
      <c r="V8" s="43">
        <f>1-U8</f>
        <v>3.3198058251264317E-2</v>
      </c>
      <c r="W8" s="29">
        <f t="shared" si="11"/>
        <v>474488.91732663003</v>
      </c>
      <c r="X8" s="29">
        <f t="shared" si="4"/>
        <v>5148923.5647209696</v>
      </c>
      <c r="Y8" s="35">
        <f t="shared" si="12"/>
        <v>52.268402762386465</v>
      </c>
      <c r="Z8" s="36">
        <f t="shared" si="13"/>
        <v>6.3043166884038726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2076</v>
      </c>
      <c r="E9">
        <v>3</v>
      </c>
      <c r="F9" s="3">
        <f t="shared" si="5"/>
        <v>1.4450867052023121E-3</v>
      </c>
      <c r="G9" s="2">
        <v>0.5</v>
      </c>
      <c r="H9" s="3">
        <f t="shared" si="6"/>
        <v>7.199424046076314E-3</v>
      </c>
      <c r="I9" s="3">
        <f t="shared" si="7"/>
        <v>0.99280057595392368</v>
      </c>
      <c r="J9" s="5">
        <f t="shared" si="14"/>
        <v>97803.473588179026</v>
      </c>
      <c r="K9" s="5">
        <f t="shared" si="8"/>
        <v>704.12867954052581</v>
      </c>
      <c r="L9" s="5">
        <f t="shared" si="9"/>
        <v>487257.04624204378</v>
      </c>
      <c r="M9" s="5">
        <f t="shared" si="0"/>
        <v>5279175.4398904694</v>
      </c>
      <c r="N9" s="33">
        <f t="shared" si="10"/>
        <v>53.977381847596611</v>
      </c>
      <c r="O9" s="4"/>
      <c r="Q9" s="27" t="s">
        <v>44</v>
      </c>
      <c r="R9" s="29">
        <f t="shared" si="1"/>
        <v>97803.473588179026</v>
      </c>
      <c r="S9" s="29">
        <f t="shared" si="2"/>
        <v>487257.04624204378</v>
      </c>
      <c r="T9" s="35">
        <f t="shared" si="3"/>
        <v>53.977381847596611</v>
      </c>
      <c r="U9" s="42">
        <v>0.9555940589531835</v>
      </c>
      <c r="V9" s="43">
        <f t="shared" ref="V9:V22" si="15">1-U9</f>
        <v>4.4405941046816499E-2</v>
      </c>
      <c r="W9" s="29">
        <f t="shared" si="11"/>
        <v>465619.93857197365</v>
      </c>
      <c r="X9" s="29">
        <f t="shared" si="4"/>
        <v>4674434.6473943396</v>
      </c>
      <c r="Y9" s="35">
        <f t="shared" si="12"/>
        <v>47.794157772728774</v>
      </c>
      <c r="Z9" s="36">
        <f t="shared" si="13"/>
        <v>6.1832240748678373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2458</v>
      </c>
      <c r="E10">
        <v>1</v>
      </c>
      <c r="F10" s="3">
        <f t="shared" si="5"/>
        <v>4.0683482506102521E-4</v>
      </c>
      <c r="G10" s="2">
        <v>0.5</v>
      </c>
      <c r="H10" s="3">
        <f t="shared" si="6"/>
        <v>2.0321072952651903E-3</v>
      </c>
      <c r="I10" s="3">
        <f t="shared" si="7"/>
        <v>0.99796789270473485</v>
      </c>
      <c r="J10" s="5">
        <f t="shared" si="14"/>
        <v>97099.344908638494</v>
      </c>
      <c r="K10" s="5">
        <f t="shared" si="8"/>
        <v>197.31628715431521</v>
      </c>
      <c r="L10" s="5">
        <f t="shared" si="9"/>
        <v>485003.43382530665</v>
      </c>
      <c r="M10" s="5">
        <f t="shared" si="0"/>
        <v>4791918.393648426</v>
      </c>
      <c r="N10" s="33">
        <f t="shared" si="10"/>
        <v>49.350676857368896</v>
      </c>
      <c r="O10" s="4"/>
      <c r="Q10" s="27" t="s">
        <v>46</v>
      </c>
      <c r="R10" s="29">
        <f t="shared" si="1"/>
        <v>97099.344908638494</v>
      </c>
      <c r="S10" s="29">
        <f t="shared" si="2"/>
        <v>485003.43382530665</v>
      </c>
      <c r="T10" s="35">
        <f t="shared" si="3"/>
        <v>49.350676857368896</v>
      </c>
      <c r="U10" s="42">
        <v>0.96363095511775332</v>
      </c>
      <c r="V10" s="43">
        <f t="shared" si="15"/>
        <v>3.6369044882246682E-2</v>
      </c>
      <c r="W10" s="29">
        <f t="shared" si="11"/>
        <v>467364.32217247033</v>
      </c>
      <c r="X10" s="29">
        <f t="shared" si="4"/>
        <v>4208814.7088223659</v>
      </c>
      <c r="Y10" s="35">
        <f t="shared" si="12"/>
        <v>43.345449063353328</v>
      </c>
      <c r="Z10" s="36">
        <f t="shared" si="13"/>
        <v>6.0052277940155676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2448</v>
      </c>
      <c r="E11">
        <v>6</v>
      </c>
      <c r="F11" s="3">
        <f t="shared" si="5"/>
        <v>2.4509803921568627E-3</v>
      </c>
      <c r="G11" s="2">
        <v>0.5</v>
      </c>
      <c r="H11" s="3">
        <f t="shared" si="6"/>
        <v>1.2180267965895249E-2</v>
      </c>
      <c r="I11" s="3">
        <f t="shared" si="7"/>
        <v>0.98781973203410478</v>
      </c>
      <c r="J11" s="5">
        <f t="shared" si="14"/>
        <v>96902.028621484176</v>
      </c>
      <c r="K11" s="5">
        <f t="shared" si="8"/>
        <v>1180.2926750485283</v>
      </c>
      <c r="L11" s="5">
        <f t="shared" si="9"/>
        <v>481559.41141979955</v>
      </c>
      <c r="M11" s="5">
        <f t="shared" si="0"/>
        <v>4306914.9598231195</v>
      </c>
      <c r="N11" s="33">
        <f t="shared" si="10"/>
        <v>44.446076321545988</v>
      </c>
      <c r="O11" s="4"/>
      <c r="Q11" s="27" t="s">
        <v>48</v>
      </c>
      <c r="R11" s="29">
        <f t="shared" si="1"/>
        <v>96902.028621484176</v>
      </c>
      <c r="S11" s="29">
        <f t="shared" si="2"/>
        <v>481559.41141979955</v>
      </c>
      <c r="T11" s="35">
        <f t="shared" si="3"/>
        <v>44.446076321545988</v>
      </c>
      <c r="U11" s="42">
        <v>0.96005435016735896</v>
      </c>
      <c r="V11" s="43">
        <f t="shared" si="15"/>
        <v>3.9945649832641039E-2</v>
      </c>
      <c r="W11" s="29">
        <f t="shared" si="11"/>
        <v>462323.20779761154</v>
      </c>
      <c r="X11" s="29">
        <f t="shared" si="4"/>
        <v>3741450.3866498959</v>
      </c>
      <c r="Y11" s="35">
        <f t="shared" si="12"/>
        <v>38.610650776617263</v>
      </c>
      <c r="Z11" s="36">
        <f t="shared" si="13"/>
        <v>5.8354255449287251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2529</v>
      </c>
      <c r="E12">
        <v>12</v>
      </c>
      <c r="F12" s="3">
        <f t="shared" si="5"/>
        <v>4.7449584816132862E-3</v>
      </c>
      <c r="G12" s="2">
        <v>0.5</v>
      </c>
      <c r="H12" s="3">
        <f t="shared" si="6"/>
        <v>2.3446658851113716E-2</v>
      </c>
      <c r="I12" s="3">
        <f t="shared" si="7"/>
        <v>0.97655334114888626</v>
      </c>
      <c r="J12" s="5">
        <f t="shared" si="14"/>
        <v>95721.735946435656</v>
      </c>
      <c r="K12" s="5">
        <f t="shared" si="8"/>
        <v>2244.3548873724658</v>
      </c>
      <c r="L12" s="5">
        <f t="shared" si="9"/>
        <v>472997.79251374712</v>
      </c>
      <c r="M12" s="5">
        <f t="shared" si="0"/>
        <v>3825355.5484033199</v>
      </c>
      <c r="N12" s="33">
        <f t="shared" si="10"/>
        <v>39.963290579518194</v>
      </c>
      <c r="O12" s="4"/>
      <c r="Q12" s="27" t="s">
        <v>50</v>
      </c>
      <c r="R12" s="29">
        <f t="shared" si="1"/>
        <v>95721.735946435656</v>
      </c>
      <c r="S12" s="29">
        <f t="shared" si="2"/>
        <v>472997.79251374712</v>
      </c>
      <c r="T12" s="35">
        <f t="shared" si="3"/>
        <v>39.963290579518194</v>
      </c>
      <c r="U12" s="42">
        <v>0.94127750867207383</v>
      </c>
      <c r="V12" s="43">
        <f t="shared" si="15"/>
        <v>5.8722491327926174E-2</v>
      </c>
      <c r="W12" s="29">
        <f t="shared" si="11"/>
        <v>445222.18374473037</v>
      </c>
      <c r="X12" s="29">
        <f t="shared" si="4"/>
        <v>3279127.1788522843</v>
      </c>
      <c r="Y12" s="35">
        <f t="shared" si="12"/>
        <v>34.256871194722493</v>
      </c>
      <c r="Z12" s="36">
        <f t="shared" si="13"/>
        <v>5.7064193847957014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2793</v>
      </c>
      <c r="E13">
        <v>14</v>
      </c>
      <c r="F13" s="3">
        <f t="shared" si="5"/>
        <v>5.0125313283208017E-3</v>
      </c>
      <c r="G13" s="2">
        <v>0.5</v>
      </c>
      <c r="H13" s="3">
        <f t="shared" si="6"/>
        <v>2.4752475247524754E-2</v>
      </c>
      <c r="I13" s="3">
        <f t="shared" si="7"/>
        <v>0.97524752475247523</v>
      </c>
      <c r="J13" s="5">
        <f t="shared" si="14"/>
        <v>93477.381059063191</v>
      </c>
      <c r="K13" s="5">
        <f t="shared" si="8"/>
        <v>2313.796560867901</v>
      </c>
      <c r="L13" s="5">
        <f t="shared" si="9"/>
        <v>461602.41389314615</v>
      </c>
      <c r="M13" s="5">
        <f t="shared" si="0"/>
        <v>3352357.7558895727</v>
      </c>
      <c r="N13" s="33">
        <f t="shared" si="10"/>
        <v>35.862769344932794</v>
      </c>
      <c r="O13" s="4"/>
      <c r="Q13" s="27" t="s">
        <v>52</v>
      </c>
      <c r="R13" s="29">
        <f t="shared" si="1"/>
        <v>93477.381059063191</v>
      </c>
      <c r="S13" s="29">
        <f t="shared" si="2"/>
        <v>461602.41389314615</v>
      </c>
      <c r="T13" s="35">
        <f t="shared" si="3"/>
        <v>35.862769344932794</v>
      </c>
      <c r="U13" s="42">
        <v>0.95386474178345915</v>
      </c>
      <c r="V13" s="43">
        <f t="shared" si="15"/>
        <v>4.6135258216540853E-2</v>
      </c>
      <c r="W13" s="29">
        <f t="shared" si="11"/>
        <v>440306.26733480731</v>
      </c>
      <c r="X13" s="29">
        <f t="shared" si="4"/>
        <v>2833904.9951075539</v>
      </c>
      <c r="Y13" s="35">
        <f t="shared" si="12"/>
        <v>30.316478307377547</v>
      </c>
      <c r="Z13" s="36">
        <f t="shared" si="13"/>
        <v>5.5462910375552461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2953</v>
      </c>
      <c r="E14">
        <v>18</v>
      </c>
      <c r="F14" s="3">
        <f t="shared" si="5"/>
        <v>6.0954961056552655E-3</v>
      </c>
      <c r="G14" s="2">
        <v>0.5</v>
      </c>
      <c r="H14" s="3">
        <f t="shared" si="6"/>
        <v>3.0020013342228154E-2</v>
      </c>
      <c r="I14" s="3">
        <f t="shared" si="7"/>
        <v>0.96997998665777185</v>
      </c>
      <c r="J14" s="5">
        <f t="shared" si="14"/>
        <v>91163.584498195283</v>
      </c>
      <c r="K14" s="5">
        <f t="shared" si="8"/>
        <v>2736.732022961166</v>
      </c>
      <c r="L14" s="5">
        <f t="shared" si="9"/>
        <v>448976.0924335735</v>
      </c>
      <c r="M14" s="5">
        <f t="shared" si="0"/>
        <v>2890755.3419964267</v>
      </c>
      <c r="N14" s="33">
        <f t="shared" si="10"/>
        <v>31.709540140489466</v>
      </c>
      <c r="O14" s="4"/>
      <c r="Q14" s="27" t="s">
        <v>54</v>
      </c>
      <c r="R14" s="29">
        <f t="shared" si="1"/>
        <v>91163.584498195283</v>
      </c>
      <c r="S14" s="29">
        <f t="shared" si="2"/>
        <v>448976.0924335735</v>
      </c>
      <c r="T14" s="35">
        <f t="shared" si="3"/>
        <v>31.709540140489466</v>
      </c>
      <c r="U14" s="42">
        <v>0.94210046609890041</v>
      </c>
      <c r="V14" s="43">
        <f t="shared" si="15"/>
        <v>5.7899533901099587E-2</v>
      </c>
      <c r="W14" s="29">
        <f t="shared" si="11"/>
        <v>422980.58594893257</v>
      </c>
      <c r="X14" s="29">
        <f t="shared" si="4"/>
        <v>2393598.7277727467</v>
      </c>
      <c r="Y14" s="35">
        <f t="shared" si="12"/>
        <v>26.256083950057178</v>
      </c>
      <c r="Z14" s="36">
        <f t="shared" si="13"/>
        <v>5.4534561904322878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2726</v>
      </c>
      <c r="E15">
        <v>24</v>
      </c>
      <c r="F15" s="3">
        <f t="shared" si="5"/>
        <v>8.8041085840058694E-3</v>
      </c>
      <c r="G15" s="2">
        <v>0.5</v>
      </c>
      <c r="H15" s="3">
        <f t="shared" si="6"/>
        <v>4.3072505384063167E-2</v>
      </c>
      <c r="I15" s="3">
        <f t="shared" si="7"/>
        <v>0.95692749461593685</v>
      </c>
      <c r="J15" s="5">
        <f t="shared" si="14"/>
        <v>88426.852475234118</v>
      </c>
      <c r="K15" s="5">
        <f t="shared" si="8"/>
        <v>3808.7660793352811</v>
      </c>
      <c r="L15" s="5">
        <f t="shared" si="9"/>
        <v>432612.34717783233</v>
      </c>
      <c r="M15" s="5">
        <f t="shared" si="0"/>
        <v>2441779.249562853</v>
      </c>
      <c r="N15" s="33">
        <f t="shared" si="10"/>
        <v>27.61354929201768</v>
      </c>
      <c r="O15" s="4"/>
      <c r="Q15" s="27" t="s">
        <v>56</v>
      </c>
      <c r="R15" s="29">
        <f t="shared" si="1"/>
        <v>88426.852475234118</v>
      </c>
      <c r="S15" s="29">
        <f t="shared" si="2"/>
        <v>432612.34717783233</v>
      </c>
      <c r="T15" s="35">
        <f t="shared" si="3"/>
        <v>27.61354929201768</v>
      </c>
      <c r="U15" s="42">
        <v>0.91645683631107144</v>
      </c>
      <c r="V15" s="43">
        <f t="shared" si="15"/>
        <v>8.3543163688928557E-2</v>
      </c>
      <c r="W15" s="29">
        <f t="shared" si="11"/>
        <v>396470.54304370307</v>
      </c>
      <c r="X15" s="29">
        <f t="shared" si="4"/>
        <v>1970618.1418238143</v>
      </c>
      <c r="Y15" s="35">
        <f t="shared" si="12"/>
        <v>22.285291024869725</v>
      </c>
      <c r="Z15" s="36">
        <f t="shared" si="13"/>
        <v>5.3282582671479553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2152</v>
      </c>
      <c r="E16">
        <v>28</v>
      </c>
      <c r="F16" s="3">
        <f t="shared" si="5"/>
        <v>1.3011152416356878E-2</v>
      </c>
      <c r="G16" s="2">
        <v>0.5</v>
      </c>
      <c r="H16" s="3">
        <f t="shared" si="6"/>
        <v>6.3006300630063003E-2</v>
      </c>
      <c r="I16" s="3">
        <f t="shared" si="7"/>
        <v>0.93699369936993704</v>
      </c>
      <c r="J16" s="5">
        <f t="shared" si="14"/>
        <v>84618.086395898834</v>
      </c>
      <c r="K16" s="5">
        <f t="shared" si="8"/>
        <v>5331.4725902006467</v>
      </c>
      <c r="L16" s="5">
        <f t="shared" si="9"/>
        <v>409761.75050399255</v>
      </c>
      <c r="M16" s="5">
        <f t="shared" si="0"/>
        <v>2009166.9023850206</v>
      </c>
      <c r="N16" s="33">
        <f t="shared" si="10"/>
        <v>23.743941608237531</v>
      </c>
      <c r="O16" s="4"/>
      <c r="Q16" s="27" t="s">
        <v>58</v>
      </c>
      <c r="R16" s="29">
        <f t="shared" si="1"/>
        <v>84618.086395898834</v>
      </c>
      <c r="S16" s="29">
        <f t="shared" si="2"/>
        <v>409761.75050399255</v>
      </c>
      <c r="T16" s="35">
        <f t="shared" si="3"/>
        <v>23.743941608237531</v>
      </c>
      <c r="U16" s="42">
        <v>0.8859396016463057</v>
      </c>
      <c r="V16" s="43">
        <f t="shared" si="15"/>
        <v>0.1140603983536943</v>
      </c>
      <c r="W16" s="29">
        <f t="shared" si="11"/>
        <v>363024.16201140004</v>
      </c>
      <c r="X16" s="29">
        <f t="shared" si="4"/>
        <v>1574147.5987801112</v>
      </c>
      <c r="Y16" s="35">
        <f t="shared" si="12"/>
        <v>18.602968535771627</v>
      </c>
      <c r="Z16" s="36">
        <f t="shared" si="13"/>
        <v>5.1409730724659042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1748</v>
      </c>
      <c r="E17">
        <v>27</v>
      </c>
      <c r="F17" s="3">
        <f t="shared" si="5"/>
        <v>1.5446224256292907E-2</v>
      </c>
      <c r="G17" s="2">
        <v>0.5</v>
      </c>
      <c r="H17" s="3">
        <f t="shared" si="6"/>
        <v>7.4359680528779948E-2</v>
      </c>
      <c r="I17" s="3">
        <f t="shared" si="7"/>
        <v>0.92564031947122005</v>
      </c>
      <c r="J17" s="5">
        <f t="shared" si="14"/>
        <v>79286.613805698187</v>
      </c>
      <c r="K17" s="5">
        <f t="shared" si="8"/>
        <v>5895.7272728004709</v>
      </c>
      <c r="L17" s="5">
        <f t="shared" si="9"/>
        <v>381693.75084648968</v>
      </c>
      <c r="M17" s="5">
        <f t="shared" si="0"/>
        <v>1599405.151881028</v>
      </c>
      <c r="N17" s="33">
        <f t="shared" si="10"/>
        <v>20.172448728868297</v>
      </c>
      <c r="O17" s="4"/>
      <c r="Q17" s="27" t="s">
        <v>60</v>
      </c>
      <c r="R17" s="29">
        <f t="shared" si="1"/>
        <v>79286.613805698187</v>
      </c>
      <c r="S17" s="29">
        <f t="shared" si="2"/>
        <v>381693.75084648968</v>
      </c>
      <c r="T17" s="35">
        <f t="shared" si="3"/>
        <v>20.172448728868297</v>
      </c>
      <c r="U17" s="42">
        <v>0.85631920960893304</v>
      </c>
      <c r="V17" s="43">
        <f t="shared" si="15"/>
        <v>0.14368079039106696</v>
      </c>
      <c r="W17" s="29">
        <f t="shared" si="11"/>
        <v>326851.69103753509</v>
      </c>
      <c r="X17" s="29">
        <f t="shared" si="4"/>
        <v>1211123.4367687111</v>
      </c>
      <c r="Y17" s="35">
        <f t="shared" si="12"/>
        <v>15.275257431686025</v>
      </c>
      <c r="Z17" s="36">
        <f t="shared" si="13"/>
        <v>4.8971912971822711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1328</v>
      </c>
      <c r="E18">
        <v>39</v>
      </c>
      <c r="F18" s="3">
        <f t="shared" si="5"/>
        <v>2.9367469879518073E-2</v>
      </c>
      <c r="G18" s="2">
        <v>0.5</v>
      </c>
      <c r="H18" s="3">
        <f t="shared" si="6"/>
        <v>0.13679410733076111</v>
      </c>
      <c r="I18" s="3">
        <f t="shared" si="7"/>
        <v>0.86320589266923886</v>
      </c>
      <c r="J18" s="5">
        <f t="shared" si="14"/>
        <v>73390.886532897712</v>
      </c>
      <c r="K18" s="5">
        <f t="shared" si="8"/>
        <v>10039.440809480921</v>
      </c>
      <c r="L18" s="5">
        <f t="shared" si="9"/>
        <v>341855.83064078633</v>
      </c>
      <c r="M18" s="5">
        <f t="shared" si="0"/>
        <v>1217711.4010345382</v>
      </c>
      <c r="N18" s="33">
        <f t="shared" si="10"/>
        <v>16.592133690723234</v>
      </c>
      <c r="O18" s="4"/>
      <c r="Q18" s="27" t="s">
        <v>62</v>
      </c>
      <c r="R18" s="29">
        <f t="shared" si="1"/>
        <v>73390.886532897712</v>
      </c>
      <c r="S18" s="29">
        <f t="shared" si="2"/>
        <v>341855.83064078633</v>
      </c>
      <c r="T18" s="35">
        <f t="shared" si="3"/>
        <v>16.592133690723234</v>
      </c>
      <c r="U18" s="42">
        <v>0.77613843304153718</v>
      </c>
      <c r="V18" s="43">
        <f t="shared" si="15"/>
        <v>0.22386156695846282</v>
      </c>
      <c r="W18" s="29">
        <f t="shared" si="11"/>
        <v>265327.44871965301</v>
      </c>
      <c r="X18" s="29">
        <f t="shared" si="4"/>
        <v>884271.74573117611</v>
      </c>
      <c r="Y18" s="35">
        <f t="shared" si="12"/>
        <v>12.048794986756269</v>
      </c>
      <c r="Z18" s="36">
        <f t="shared" si="13"/>
        <v>4.543338703966965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934</v>
      </c>
      <c r="E19">
        <v>26</v>
      </c>
      <c r="F19" s="3">
        <f t="shared" si="5"/>
        <v>2.7837259100642397E-2</v>
      </c>
      <c r="G19" s="2">
        <v>0.5</v>
      </c>
      <c r="H19" s="3">
        <f t="shared" si="6"/>
        <v>0.13013013013013011</v>
      </c>
      <c r="I19" s="3">
        <f t="shared" si="7"/>
        <v>0.86986986986986992</v>
      </c>
      <c r="J19" s="5">
        <f t="shared" si="14"/>
        <v>63351.445723416793</v>
      </c>
      <c r="K19" s="5">
        <f t="shared" si="8"/>
        <v>8243.9318759201014</v>
      </c>
      <c r="L19" s="5">
        <f t="shared" si="9"/>
        <v>296147.39892728371</v>
      </c>
      <c r="M19" s="5">
        <f t="shared" si="0"/>
        <v>875855.57039375184</v>
      </c>
      <c r="N19" s="33">
        <f t="shared" si="10"/>
        <v>13.825344637241745</v>
      </c>
      <c r="O19" s="4"/>
      <c r="Q19" s="27" t="s">
        <v>64</v>
      </c>
      <c r="R19" s="29">
        <f t="shared" si="1"/>
        <v>63351.445723416793</v>
      </c>
      <c r="S19" s="29">
        <f t="shared" si="2"/>
        <v>296147.39892728371</v>
      </c>
      <c r="T19" s="35">
        <f t="shared" si="3"/>
        <v>13.825344637241745</v>
      </c>
      <c r="U19" s="42">
        <v>0.73716277889453141</v>
      </c>
      <c r="V19" s="43">
        <f t="shared" si="15"/>
        <v>0.26283722110546859</v>
      </c>
      <c r="W19" s="29">
        <f t="shared" si="11"/>
        <v>218308.83955562382</v>
      </c>
      <c r="X19" s="29">
        <f t="shared" si="4"/>
        <v>618944.29701152304</v>
      </c>
      <c r="Y19" s="35">
        <f t="shared" si="12"/>
        <v>9.7700106121294201</v>
      </c>
      <c r="Z19" s="36">
        <f t="shared" si="13"/>
        <v>4.0553340251123249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547</v>
      </c>
      <c r="E20">
        <v>30</v>
      </c>
      <c r="F20" s="3">
        <f t="shared" si="5"/>
        <v>5.4844606946983544E-2</v>
      </c>
      <c r="G20" s="2">
        <v>0.5</v>
      </c>
      <c r="H20" s="3">
        <f t="shared" si="6"/>
        <v>0.24115755627009644</v>
      </c>
      <c r="I20" s="3">
        <f t="shared" si="7"/>
        <v>0.7588424437299035</v>
      </c>
      <c r="J20" s="5">
        <f t="shared" si="14"/>
        <v>55107.513847496695</v>
      </c>
      <c r="K20" s="5">
        <f t="shared" si="8"/>
        <v>13289.593371582803</v>
      </c>
      <c r="L20" s="5">
        <f t="shared" si="9"/>
        <v>242313.58580852643</v>
      </c>
      <c r="M20" s="5">
        <f t="shared" si="0"/>
        <v>579708.17146646813</v>
      </c>
      <c r="N20" s="33">
        <f t="shared" si="10"/>
        <v>10.519584916691027</v>
      </c>
      <c r="O20" s="4"/>
      <c r="Q20" s="27" t="s">
        <v>66</v>
      </c>
      <c r="R20" s="29">
        <f t="shared" si="1"/>
        <v>55107.513847496695</v>
      </c>
      <c r="S20" s="29">
        <f t="shared" si="2"/>
        <v>242313.58580852643</v>
      </c>
      <c r="T20" s="35">
        <f t="shared" si="3"/>
        <v>10.519584916691027</v>
      </c>
      <c r="U20" s="42">
        <v>0.7271372759570951</v>
      </c>
      <c r="V20" s="43">
        <f t="shared" si="15"/>
        <v>0.2728627240429049</v>
      </c>
      <c r="W20" s="29">
        <f t="shared" si="11"/>
        <v>176195.24071220774</v>
      </c>
      <c r="X20" s="29">
        <f t="shared" si="4"/>
        <v>400635.45745589916</v>
      </c>
      <c r="Y20" s="35">
        <f t="shared" si="12"/>
        <v>7.2700695328881793</v>
      </c>
      <c r="Z20" s="36">
        <f t="shared" si="13"/>
        <v>3.2495153838028479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270</v>
      </c>
      <c r="E21">
        <v>24</v>
      </c>
      <c r="F21" s="3">
        <f t="shared" si="5"/>
        <v>8.8888888888888892E-2</v>
      </c>
      <c r="G21" s="2">
        <v>0.5</v>
      </c>
      <c r="H21" s="3">
        <f t="shared" si="6"/>
        <v>0.36363636363636365</v>
      </c>
      <c r="I21" s="3">
        <f t="shared" si="7"/>
        <v>0.63636363636363635</v>
      </c>
      <c r="J21" s="5">
        <f t="shared" si="14"/>
        <v>41817.920475913888</v>
      </c>
      <c r="K21" s="5">
        <f t="shared" si="8"/>
        <v>15206.516536695959</v>
      </c>
      <c r="L21" s="5">
        <f t="shared" si="9"/>
        <v>171073.31103782955</v>
      </c>
      <c r="M21" s="5">
        <f>L21+M22</f>
        <v>337394.58565794164</v>
      </c>
      <c r="N21" s="33">
        <f t="shared" si="10"/>
        <v>8.0681818181818183</v>
      </c>
      <c r="O21" s="4"/>
      <c r="Q21" s="27" t="s">
        <v>68</v>
      </c>
      <c r="R21" s="29">
        <f t="shared" si="1"/>
        <v>41817.920475913888</v>
      </c>
      <c r="S21" s="29">
        <f t="shared" si="2"/>
        <v>171073.31103782955</v>
      </c>
      <c r="T21" s="35">
        <f t="shared" si="3"/>
        <v>8.0681818181818183</v>
      </c>
      <c r="U21" s="42">
        <v>0.68635947845240242</v>
      </c>
      <c r="V21" s="43">
        <f t="shared" si="15"/>
        <v>0.31364052154759758</v>
      </c>
      <c r="W21" s="29">
        <f t="shared" si="11"/>
        <v>117417.78854105031</v>
      </c>
      <c r="X21" s="29">
        <f>X22+W21</f>
        <v>224440.21674369142</v>
      </c>
      <c r="Y21" s="35">
        <f t="shared" si="12"/>
        <v>5.3670822027834584</v>
      </c>
      <c r="Z21" s="36">
        <f t="shared" si="13"/>
        <v>2.70109961539836</v>
      </c>
    </row>
    <row r="22" spans="1:26" s="2" customFormat="1" x14ac:dyDescent="0.25">
      <c r="A22" s="12">
        <v>19</v>
      </c>
      <c r="B22" s="13" t="s">
        <v>69</v>
      </c>
      <c r="C22" s="12"/>
      <c r="D22">
        <v>200</v>
      </c>
      <c r="E22">
        <v>32</v>
      </c>
      <c r="F22" s="17">
        <f t="shared" si="5"/>
        <v>0.16</v>
      </c>
      <c r="G22" s="12"/>
      <c r="H22" s="17">
        <v>1</v>
      </c>
      <c r="I22" s="17">
        <f t="shared" si="7"/>
        <v>0</v>
      </c>
      <c r="J22" s="21">
        <f t="shared" si="14"/>
        <v>26611.403939217929</v>
      </c>
      <c r="K22" s="21">
        <f t="shared" si="8"/>
        <v>26611.403939217929</v>
      </c>
      <c r="L22" s="21">
        <f>K22/F22</f>
        <v>166321.27462011206</v>
      </c>
      <c r="M22" s="21">
        <f>L22</f>
        <v>166321.27462011206</v>
      </c>
      <c r="N22" s="34">
        <f t="shared" si="10"/>
        <v>6.25</v>
      </c>
      <c r="O22" s="4"/>
      <c r="Q22" s="30" t="s">
        <v>69</v>
      </c>
      <c r="R22" s="31">
        <f t="shared" si="1"/>
        <v>26611.403939217929</v>
      </c>
      <c r="S22" s="31">
        <f t="shared" si="2"/>
        <v>166321.27462011206</v>
      </c>
      <c r="T22" s="38">
        <f t="shared" si="3"/>
        <v>6.25</v>
      </c>
      <c r="U22" s="44">
        <v>0.64346806172022719</v>
      </c>
      <c r="V22" s="45">
        <f t="shared" si="15"/>
        <v>0.35653193827977281</v>
      </c>
      <c r="W22" s="31">
        <f t="shared" si="11"/>
        <v>107022.42820264112</v>
      </c>
      <c r="X22" s="31">
        <f>W22</f>
        <v>107022.42820264112</v>
      </c>
      <c r="Y22" s="38">
        <f t="shared" si="12"/>
        <v>4.0216753857514203</v>
      </c>
      <c r="Z22" s="37">
        <f t="shared" si="13"/>
        <v>2.2283246142485797</v>
      </c>
    </row>
    <row r="23" spans="1:26" s="2" customFormat="1" ht="13.2" x14ac:dyDescent="0.25">
      <c r="B23" s="2" t="s">
        <v>70</v>
      </c>
      <c r="D23" s="25">
        <f>SUM(D4:D22)</f>
        <v>32793</v>
      </c>
      <c r="E23" s="25">
        <f>SUM(E4:E22)</f>
        <v>291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264</v>
      </c>
      <c r="E29">
        <v>2</v>
      </c>
      <c r="F29" s="3">
        <f>E29/D29</f>
        <v>7.575757575757576E-3</v>
      </c>
      <c r="G29" s="2">
        <v>0.3</v>
      </c>
      <c r="H29" s="18">
        <f>C29*F29/(1+(1-G29)*C29*F29)</f>
        <v>7.5357950263752827E-3</v>
      </c>
      <c r="I29" s="18">
        <f>1-H29</f>
        <v>0.99246420497362475</v>
      </c>
      <c r="J29" s="19">
        <v>100000</v>
      </c>
      <c r="K29" s="20">
        <f>J29*H29</f>
        <v>753.57950263752832</v>
      </c>
      <c r="L29" s="20">
        <f>C29*(J30+G29*K29)</f>
        <v>99472.494348153734</v>
      </c>
      <c r="M29" s="5">
        <f t="shared" ref="M29:M45" si="16">L29+M30</f>
        <v>7899167.4262389867</v>
      </c>
      <c r="N29" s="32">
        <f>M29/J29</f>
        <v>78.991674262389864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99472.494348153734</v>
      </c>
      <c r="T29" s="35">
        <f t="shared" ref="T29:T47" si="19">N29</f>
        <v>78.991674262389864</v>
      </c>
      <c r="U29" s="42">
        <v>0.95864674002964168</v>
      </c>
      <c r="V29" s="43">
        <f>1-U29</f>
        <v>4.1353259970358325E-2</v>
      </c>
      <c r="W29" s="29">
        <f>S29*U29</f>
        <v>95358.982429474534</v>
      </c>
      <c r="X29" s="29">
        <f t="shared" ref="X29:X45" si="20">X30+W29</f>
        <v>6999097.8822514834</v>
      </c>
      <c r="Y29" s="40">
        <f>X29/R29</f>
        <v>69.990978822514833</v>
      </c>
      <c r="Z29" s="36">
        <f>T29-Y29</f>
        <v>9.000695439875031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1149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99246.420497362473</v>
      </c>
      <c r="K30" s="5">
        <f t="shared" ref="K30:K47" si="24">J30*H30</f>
        <v>0</v>
      </c>
      <c r="L30" s="5">
        <f t="shared" ref="L30:L46" si="25">C30*(J31+G30*K30)</f>
        <v>396985.68198944989</v>
      </c>
      <c r="M30" s="5">
        <f t="shared" si="16"/>
        <v>7799694.9318908332</v>
      </c>
      <c r="N30" s="33">
        <f t="shared" ref="N30:N47" si="26">M30/J30</f>
        <v>78.589181280327523</v>
      </c>
      <c r="O30" s="4"/>
      <c r="Q30" s="27" t="s">
        <v>36</v>
      </c>
      <c r="R30" s="29">
        <f t="shared" si="17"/>
        <v>99246.420497362473</v>
      </c>
      <c r="S30" s="29">
        <f t="shared" si="18"/>
        <v>396985.68198944989</v>
      </c>
      <c r="T30" s="35">
        <f t="shared" si="19"/>
        <v>78.589181280327523</v>
      </c>
      <c r="U30" s="42">
        <v>0.95864674002964168</v>
      </c>
      <c r="V30" s="43">
        <f>1-U30</f>
        <v>4.1353259970358325E-2</v>
      </c>
      <c r="W30" s="29">
        <f t="shared" ref="W30:W47" si="27">S30*U30</f>
        <v>380569.02987763018</v>
      </c>
      <c r="X30" s="29">
        <f t="shared" si="20"/>
        <v>6903738.8998220088</v>
      </c>
      <c r="Y30" s="35">
        <f t="shared" ref="Y30:Y47" si="28">X30/R30</f>
        <v>69.561590888867158</v>
      </c>
      <c r="Z30" s="36">
        <f t="shared" ref="Z30:Z47" si="29">T30-Y30</f>
        <v>9.0275903914603646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1892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99246.420497362473</v>
      </c>
      <c r="K31" s="5">
        <f t="shared" si="24"/>
        <v>0</v>
      </c>
      <c r="L31" s="5">
        <f t="shared" si="25"/>
        <v>496232.10248681239</v>
      </c>
      <c r="M31" s="5">
        <f t="shared" si="16"/>
        <v>7402709.2499013832</v>
      </c>
      <c r="N31" s="33">
        <f t="shared" si="26"/>
        <v>74.589181280327523</v>
      </c>
      <c r="O31" s="4"/>
      <c r="Q31" s="27" t="s">
        <v>38</v>
      </c>
      <c r="R31" s="29">
        <f t="shared" si="17"/>
        <v>99246.420497362473</v>
      </c>
      <c r="S31" s="29">
        <f t="shared" si="18"/>
        <v>496232.10248681239</v>
      </c>
      <c r="T31" s="35">
        <f t="shared" si="19"/>
        <v>74.589181280327523</v>
      </c>
      <c r="U31" s="42">
        <v>0.95864674002964168</v>
      </c>
      <c r="V31" s="43">
        <f>1-U31</f>
        <v>4.1353259970358325E-2</v>
      </c>
      <c r="W31" s="29">
        <f t="shared" si="27"/>
        <v>475711.28734703775</v>
      </c>
      <c r="X31" s="29">
        <f t="shared" si="20"/>
        <v>6523169.8699443787</v>
      </c>
      <c r="Y31" s="35">
        <f t="shared" si="28"/>
        <v>65.727003928748601</v>
      </c>
      <c r="Z31" s="36">
        <f t="shared" si="29"/>
        <v>8.8621773515789215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1921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99246.420497362473</v>
      </c>
      <c r="K32" s="5">
        <f t="shared" si="24"/>
        <v>0</v>
      </c>
      <c r="L32" s="5">
        <f t="shared" si="25"/>
        <v>496232.10248681239</v>
      </c>
      <c r="M32" s="5">
        <f t="shared" si="16"/>
        <v>6906477.1474145707</v>
      </c>
      <c r="N32" s="33">
        <f t="shared" si="26"/>
        <v>69.589181280327523</v>
      </c>
      <c r="O32" s="4"/>
      <c r="Q32" s="27" t="s">
        <v>40</v>
      </c>
      <c r="R32" s="29">
        <f t="shared" si="17"/>
        <v>99246.420497362473</v>
      </c>
      <c r="S32" s="29">
        <f t="shared" si="18"/>
        <v>496232.10248681239</v>
      </c>
      <c r="T32" s="35">
        <f t="shared" si="19"/>
        <v>69.589181280327523</v>
      </c>
      <c r="U32" s="42">
        <v>0.95864674002964168</v>
      </c>
      <c r="V32" s="43">
        <f>1-U32</f>
        <v>4.1353259970358325E-2</v>
      </c>
      <c r="W32" s="29">
        <f t="shared" si="27"/>
        <v>475711.28734703775</v>
      </c>
      <c r="X32" s="29">
        <f t="shared" si="20"/>
        <v>6047458.5825973414</v>
      </c>
      <c r="Y32" s="35">
        <f t="shared" si="28"/>
        <v>60.933770228600395</v>
      </c>
      <c r="Z32" s="36">
        <f t="shared" si="29"/>
        <v>8.6554110517271283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1964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99246.420497362473</v>
      </c>
      <c r="K33" s="5">
        <f t="shared" si="24"/>
        <v>0</v>
      </c>
      <c r="L33" s="5">
        <f t="shared" si="25"/>
        <v>496232.10248681239</v>
      </c>
      <c r="M33" s="5">
        <f t="shared" si="16"/>
        <v>6410245.0449277582</v>
      </c>
      <c r="N33" s="33">
        <f t="shared" si="26"/>
        <v>64.589181280327523</v>
      </c>
      <c r="O33" s="4"/>
      <c r="Q33" s="27" t="s">
        <v>42</v>
      </c>
      <c r="R33" s="29">
        <f t="shared" si="17"/>
        <v>99246.420497362473</v>
      </c>
      <c r="S33" s="29">
        <f t="shared" si="18"/>
        <v>496232.10248681239</v>
      </c>
      <c r="T33" s="35">
        <f t="shared" si="19"/>
        <v>64.589181280327523</v>
      </c>
      <c r="U33" s="42">
        <v>0.95864674002964168</v>
      </c>
      <c r="V33" s="43">
        <f>1-U33</f>
        <v>4.1353259970358325E-2</v>
      </c>
      <c r="W33" s="29">
        <f t="shared" si="27"/>
        <v>475711.28734703775</v>
      </c>
      <c r="X33" s="29">
        <f t="shared" si="20"/>
        <v>5571747.295250304</v>
      </c>
      <c r="Y33" s="35">
        <f t="shared" si="28"/>
        <v>56.140536528452188</v>
      </c>
      <c r="Z33" s="36">
        <f t="shared" si="29"/>
        <v>8.4486447518753351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2119</v>
      </c>
      <c r="E34">
        <v>1</v>
      </c>
      <c r="F34" s="3">
        <f t="shared" si="21"/>
        <v>4.7192071731949034E-4</v>
      </c>
      <c r="G34" s="2">
        <v>0.5</v>
      </c>
      <c r="H34" s="3">
        <f t="shared" si="22"/>
        <v>2.3568230025925053E-3</v>
      </c>
      <c r="I34" s="3">
        <f t="shared" si="23"/>
        <v>0.99764317699740745</v>
      </c>
      <c r="J34" s="5">
        <f t="shared" si="30"/>
        <v>99246.420497362473</v>
      </c>
      <c r="K34" s="5">
        <f t="shared" si="24"/>
        <v>233.90624675315217</v>
      </c>
      <c r="L34" s="5">
        <f t="shared" si="25"/>
        <v>495647.33686992945</v>
      </c>
      <c r="M34" s="5">
        <f t="shared" si="16"/>
        <v>5914012.9424409457</v>
      </c>
      <c r="N34" s="33">
        <f t="shared" si="26"/>
        <v>59.589181280327523</v>
      </c>
      <c r="O34" s="4"/>
      <c r="Q34" s="27" t="s">
        <v>44</v>
      </c>
      <c r="R34" s="29">
        <f t="shared" si="17"/>
        <v>99246.420497362473</v>
      </c>
      <c r="S34" s="29">
        <f t="shared" si="18"/>
        <v>495647.33686992945</v>
      </c>
      <c r="T34" s="35">
        <f t="shared" si="19"/>
        <v>59.589181280327523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480371.59363389463</v>
      </c>
      <c r="X34" s="29">
        <f t="shared" si="20"/>
        <v>5096036.0079032667</v>
      </c>
      <c r="Y34" s="35">
        <f t="shared" si="28"/>
        <v>51.347302828303988</v>
      </c>
      <c r="Z34" s="36">
        <f t="shared" si="29"/>
        <v>8.2418784520235349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2414</v>
      </c>
      <c r="E35">
        <v>1</v>
      </c>
      <c r="F35" s="3">
        <f t="shared" si="21"/>
        <v>4.1425020712510354E-4</v>
      </c>
      <c r="G35" s="2">
        <v>0.5</v>
      </c>
      <c r="H35" s="3">
        <f t="shared" si="22"/>
        <v>2.0691082143596108E-3</v>
      </c>
      <c r="I35" s="3">
        <f t="shared" si="23"/>
        <v>0.99793089178564043</v>
      </c>
      <c r="J35" s="5">
        <f t="shared" si="30"/>
        <v>99012.514250609311</v>
      </c>
      <c r="K35" s="5">
        <f t="shared" si="24"/>
        <v>204.86760656033374</v>
      </c>
      <c r="L35" s="5">
        <f t="shared" si="25"/>
        <v>494550.40223664569</v>
      </c>
      <c r="M35" s="5">
        <f t="shared" si="16"/>
        <v>5418365.6055710157</v>
      </c>
      <c r="N35" s="33">
        <f t="shared" si="26"/>
        <v>54.724048233505712</v>
      </c>
      <c r="O35" s="4"/>
      <c r="Q35" s="27" t="s">
        <v>46</v>
      </c>
      <c r="R35" s="29">
        <f t="shared" si="17"/>
        <v>99012.514250609311</v>
      </c>
      <c r="S35" s="29">
        <f t="shared" si="18"/>
        <v>494550.40223664569</v>
      </c>
      <c r="T35" s="35">
        <f t="shared" si="19"/>
        <v>54.724048233505712</v>
      </c>
      <c r="U35" s="42">
        <v>0.96192878092594225</v>
      </c>
      <c r="V35" s="43">
        <f t="shared" si="31"/>
        <v>3.8071219074057749E-2</v>
      </c>
      <c r="W35" s="29">
        <f t="shared" si="27"/>
        <v>475722.265529931</v>
      </c>
      <c r="X35" s="29">
        <f t="shared" si="20"/>
        <v>4615664.4142693719</v>
      </c>
      <c r="Y35" s="35">
        <f t="shared" si="28"/>
        <v>46.616980178755206</v>
      </c>
      <c r="Z35" s="36">
        <f t="shared" si="29"/>
        <v>8.1070680547505063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2271</v>
      </c>
      <c r="E36">
        <v>1</v>
      </c>
      <c r="F36" s="3">
        <f t="shared" si="21"/>
        <v>4.4033465433729633E-4</v>
      </c>
      <c r="G36" s="2">
        <v>0.5</v>
      </c>
      <c r="H36" s="3">
        <f t="shared" si="22"/>
        <v>2.1992522542335609E-3</v>
      </c>
      <c r="I36" s="3">
        <f t="shared" si="23"/>
        <v>0.99780074774576644</v>
      </c>
      <c r="J36" s="5">
        <f t="shared" si="30"/>
        <v>98807.646644048975</v>
      </c>
      <c r="K36" s="5">
        <f t="shared" si="24"/>
        <v>217.30293961743786</v>
      </c>
      <c r="L36" s="5">
        <f t="shared" si="25"/>
        <v>493494.97587120126</v>
      </c>
      <c r="M36" s="5">
        <f t="shared" si="16"/>
        <v>4923815.2033343697</v>
      </c>
      <c r="N36" s="33">
        <f t="shared" si="26"/>
        <v>49.832329486322436</v>
      </c>
      <c r="O36" s="4"/>
      <c r="Q36" s="27" t="s">
        <v>48</v>
      </c>
      <c r="R36" s="29">
        <f t="shared" si="17"/>
        <v>98807.646644048975</v>
      </c>
      <c r="S36" s="29">
        <f t="shared" si="18"/>
        <v>493494.97587120126</v>
      </c>
      <c r="T36" s="35">
        <f t="shared" si="19"/>
        <v>49.832329486322436</v>
      </c>
      <c r="U36" s="42">
        <v>0.95558309086652893</v>
      </c>
      <c r="V36" s="43">
        <f t="shared" si="31"/>
        <v>4.4416909133471072E-2</v>
      </c>
      <c r="W36" s="29">
        <f t="shared" si="27"/>
        <v>471575.45437010564</v>
      </c>
      <c r="X36" s="29">
        <f t="shared" si="20"/>
        <v>4139942.1487394413</v>
      </c>
      <c r="Y36" s="35">
        <f t="shared" si="28"/>
        <v>41.899005687823283</v>
      </c>
      <c r="Z36" s="36">
        <f t="shared" si="29"/>
        <v>7.9333237984991527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2514</v>
      </c>
      <c r="E37">
        <v>4</v>
      </c>
      <c r="F37" s="3">
        <f t="shared" si="21"/>
        <v>1.5910898965791568E-3</v>
      </c>
      <c r="G37" s="2">
        <v>0.5</v>
      </c>
      <c r="H37" s="3">
        <f t="shared" si="22"/>
        <v>7.9239302694136295E-3</v>
      </c>
      <c r="I37" s="3">
        <f t="shared" si="23"/>
        <v>0.99207606973058637</v>
      </c>
      <c r="J37" s="5">
        <f t="shared" si="30"/>
        <v>98590.343704431536</v>
      </c>
      <c r="K37" s="5">
        <f t="shared" si="24"/>
        <v>781.22300875143856</v>
      </c>
      <c r="L37" s="5">
        <f t="shared" si="25"/>
        <v>490998.66100027913</v>
      </c>
      <c r="M37" s="5">
        <f t="shared" si="16"/>
        <v>4430320.2274631681</v>
      </c>
      <c r="N37" s="33">
        <f t="shared" si="26"/>
        <v>44.93665465600796</v>
      </c>
      <c r="O37" s="4"/>
      <c r="Q37" s="27" t="s">
        <v>50</v>
      </c>
      <c r="R37" s="29">
        <f t="shared" si="17"/>
        <v>98590.343704431536</v>
      </c>
      <c r="S37" s="29">
        <f t="shared" si="18"/>
        <v>490998.66100027913</v>
      </c>
      <c r="T37" s="35">
        <f t="shared" si="19"/>
        <v>44.93665465600796</v>
      </c>
      <c r="U37" s="42">
        <v>0.95343645724036619</v>
      </c>
      <c r="V37" s="43">
        <f t="shared" si="31"/>
        <v>4.6563542759633814E-2</v>
      </c>
      <c r="W37" s="29">
        <f t="shared" si="27"/>
        <v>468136.0238538697</v>
      </c>
      <c r="X37" s="29">
        <f t="shared" si="20"/>
        <v>3668366.6943693357</v>
      </c>
      <c r="Y37" s="35">
        <f t="shared" si="28"/>
        <v>37.208174315396434</v>
      </c>
      <c r="Z37" s="36">
        <f t="shared" si="29"/>
        <v>7.7284803406115259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2702</v>
      </c>
      <c r="E38">
        <v>8</v>
      </c>
      <c r="F38" s="3">
        <f t="shared" si="21"/>
        <v>2.9607698001480384E-3</v>
      </c>
      <c r="G38" s="2">
        <v>0.5</v>
      </c>
      <c r="H38" s="3">
        <f t="shared" si="22"/>
        <v>1.4695077149155033E-2</v>
      </c>
      <c r="I38" s="3">
        <f t="shared" si="23"/>
        <v>0.98530492285084492</v>
      </c>
      <c r="J38" s="5">
        <f t="shared" si="30"/>
        <v>97809.120695680103</v>
      </c>
      <c r="K38" s="5">
        <f t="shared" si="24"/>
        <v>1437.3125745140353</v>
      </c>
      <c r="L38" s="5">
        <f t="shared" si="25"/>
        <v>485452.32204211538</v>
      </c>
      <c r="M38" s="5">
        <f t="shared" si="16"/>
        <v>3939321.5664628893</v>
      </c>
      <c r="N38" s="33">
        <f t="shared" si="26"/>
        <v>40.27560557179077</v>
      </c>
      <c r="O38" s="4"/>
      <c r="Q38" s="27" t="s">
        <v>52</v>
      </c>
      <c r="R38" s="29">
        <f t="shared" si="17"/>
        <v>97809.120695680103</v>
      </c>
      <c r="S38" s="29">
        <f t="shared" si="18"/>
        <v>485452.32204211538</v>
      </c>
      <c r="T38" s="35">
        <f t="shared" si="19"/>
        <v>40.27560557179077</v>
      </c>
      <c r="U38" s="42">
        <v>0.93748024841036759</v>
      </c>
      <c r="V38" s="43">
        <f t="shared" si="31"/>
        <v>6.2519751589632411E-2</v>
      </c>
      <c r="W38" s="29">
        <f t="shared" si="27"/>
        <v>455101.96345943207</v>
      </c>
      <c r="X38" s="29">
        <f t="shared" si="20"/>
        <v>3200230.670515466</v>
      </c>
      <c r="Y38" s="35">
        <f t="shared" si="28"/>
        <v>32.719143651976509</v>
      </c>
      <c r="Z38" s="36">
        <f t="shared" si="29"/>
        <v>7.5564619198142609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2964</v>
      </c>
      <c r="E39">
        <v>10</v>
      </c>
      <c r="F39" s="3">
        <f t="shared" si="21"/>
        <v>3.3738191632928477E-3</v>
      </c>
      <c r="G39" s="2">
        <v>0.5</v>
      </c>
      <c r="H39" s="3">
        <f t="shared" si="22"/>
        <v>1.6728002676480426E-2</v>
      </c>
      <c r="I39" s="3">
        <f t="shared" si="23"/>
        <v>0.98327199732351955</v>
      </c>
      <c r="J39" s="5">
        <f t="shared" si="30"/>
        <v>96371.808121166061</v>
      </c>
      <c r="K39" s="5">
        <f t="shared" si="24"/>
        <v>1612.1078641881238</v>
      </c>
      <c r="L39" s="5">
        <f t="shared" si="25"/>
        <v>477828.77094535995</v>
      </c>
      <c r="M39" s="5">
        <f t="shared" si="16"/>
        <v>3453869.2444207738</v>
      </c>
      <c r="N39" s="33">
        <f t="shared" si="26"/>
        <v>35.839000136619866</v>
      </c>
      <c r="O39" s="4"/>
      <c r="Q39" s="27" t="s">
        <v>54</v>
      </c>
      <c r="R39" s="29">
        <f t="shared" si="17"/>
        <v>96371.808121166061</v>
      </c>
      <c r="S39" s="29">
        <f t="shared" si="18"/>
        <v>477828.77094535995</v>
      </c>
      <c r="T39" s="35">
        <f t="shared" si="19"/>
        <v>35.839000136619866</v>
      </c>
      <c r="U39" s="42">
        <v>0.91788799906018037</v>
      </c>
      <c r="V39" s="43">
        <f t="shared" si="31"/>
        <v>8.2112000939819629E-2</v>
      </c>
      <c r="W39" s="29">
        <f t="shared" si="27"/>
        <v>438593.29445642169</v>
      </c>
      <c r="X39" s="29">
        <f t="shared" si="20"/>
        <v>2745128.7070560339</v>
      </c>
      <c r="Y39" s="35">
        <f t="shared" si="28"/>
        <v>28.48476915162416</v>
      </c>
      <c r="Z39" s="36">
        <f t="shared" si="29"/>
        <v>7.3542309849957057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2703</v>
      </c>
      <c r="E40">
        <v>10</v>
      </c>
      <c r="F40" s="3">
        <f t="shared" si="21"/>
        <v>3.6995930447650759E-3</v>
      </c>
      <c r="G40" s="2">
        <v>0.5</v>
      </c>
      <c r="H40" s="3">
        <f t="shared" si="22"/>
        <v>1.8328445747800588E-2</v>
      </c>
      <c r="I40" s="3">
        <f t="shared" si="23"/>
        <v>0.98167155425219943</v>
      </c>
      <c r="J40" s="5">
        <f t="shared" si="30"/>
        <v>94759.700256977929</v>
      </c>
      <c r="K40" s="5">
        <f t="shared" si="24"/>
        <v>1736.7980252378654</v>
      </c>
      <c r="L40" s="5">
        <f t="shared" si="25"/>
        <v>469456.50622179499</v>
      </c>
      <c r="M40" s="5">
        <f t="shared" si="16"/>
        <v>2976040.4734754139</v>
      </c>
      <c r="N40" s="33">
        <f t="shared" si="26"/>
        <v>31.406182854153379</v>
      </c>
      <c r="O40" s="4"/>
      <c r="Q40" s="27" t="s">
        <v>56</v>
      </c>
      <c r="R40" s="29">
        <f t="shared" si="17"/>
        <v>94759.700256977929</v>
      </c>
      <c r="S40" s="29">
        <f t="shared" si="18"/>
        <v>469456.50622179499</v>
      </c>
      <c r="T40" s="35">
        <f t="shared" si="19"/>
        <v>31.406182854153379</v>
      </c>
      <c r="U40" s="42">
        <v>0.89571782863194893</v>
      </c>
      <c r="V40" s="43">
        <f t="shared" si="31"/>
        <v>0.10428217136805107</v>
      </c>
      <c r="W40" s="29">
        <f t="shared" si="27"/>
        <v>420500.56239012722</v>
      </c>
      <c r="X40" s="29">
        <f t="shared" si="20"/>
        <v>2306535.412599612</v>
      </c>
      <c r="Y40" s="35">
        <f t="shared" si="28"/>
        <v>24.340889706748129</v>
      </c>
      <c r="Z40" s="36">
        <f t="shared" si="29"/>
        <v>7.0652931474052494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2228</v>
      </c>
      <c r="E41">
        <v>9</v>
      </c>
      <c r="F41" s="3">
        <f t="shared" si="21"/>
        <v>4.039497307001795E-3</v>
      </c>
      <c r="G41" s="2">
        <v>0.5</v>
      </c>
      <c r="H41" s="3">
        <f t="shared" si="22"/>
        <v>1.9995556542990442E-2</v>
      </c>
      <c r="I41" s="3">
        <f t="shared" si="23"/>
        <v>0.98000444345700954</v>
      </c>
      <c r="J41" s="5">
        <f t="shared" si="30"/>
        <v>93022.902231740067</v>
      </c>
      <c r="K41" s="5">
        <f t="shared" si="24"/>
        <v>1860.0447013678304</v>
      </c>
      <c r="L41" s="5">
        <f t="shared" si="25"/>
        <v>460464.39940528071</v>
      </c>
      <c r="M41" s="5">
        <f t="shared" si="16"/>
        <v>2506583.9672536189</v>
      </c>
      <c r="N41" s="33">
        <f t="shared" si="26"/>
        <v>26.945880069503517</v>
      </c>
      <c r="O41" s="4"/>
      <c r="Q41" s="27" t="s">
        <v>58</v>
      </c>
      <c r="R41" s="29">
        <f t="shared" si="17"/>
        <v>93022.902231740067</v>
      </c>
      <c r="S41" s="29">
        <f t="shared" si="18"/>
        <v>460464.39940528071</v>
      </c>
      <c r="T41" s="35">
        <f t="shared" si="19"/>
        <v>26.945880069503517</v>
      </c>
      <c r="U41" s="42">
        <v>0.86473435856680392</v>
      </c>
      <c r="V41" s="43">
        <f t="shared" si="31"/>
        <v>0.13526564143319608</v>
      </c>
      <c r="W41" s="29">
        <f t="shared" si="27"/>
        <v>398179.38706257404</v>
      </c>
      <c r="X41" s="29">
        <f t="shared" si="20"/>
        <v>1886034.850209485</v>
      </c>
      <c r="Y41" s="35">
        <f t="shared" si="28"/>
        <v>20.274951705021699</v>
      </c>
      <c r="Z41" s="36">
        <f t="shared" si="29"/>
        <v>6.6709283644818171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1866</v>
      </c>
      <c r="E42">
        <v>15</v>
      </c>
      <c r="F42" s="3">
        <f t="shared" si="21"/>
        <v>8.0385852090032149E-3</v>
      </c>
      <c r="G42" s="2">
        <v>0.5</v>
      </c>
      <c r="H42" s="3">
        <f t="shared" si="22"/>
        <v>3.9401103230890466E-2</v>
      </c>
      <c r="I42" s="3">
        <f t="shared" si="23"/>
        <v>0.96059889676910948</v>
      </c>
      <c r="J42" s="5">
        <f t="shared" si="30"/>
        <v>91162.857530372232</v>
      </c>
      <c r="K42" s="5">
        <f t="shared" si="24"/>
        <v>3591.9171603771565</v>
      </c>
      <c r="L42" s="5">
        <f t="shared" si="25"/>
        <v>446834.49475091824</v>
      </c>
      <c r="M42" s="5">
        <f t="shared" si="16"/>
        <v>2046119.5678483383</v>
      </c>
      <c r="N42" s="33">
        <f t="shared" si="26"/>
        <v>22.444662478538959</v>
      </c>
      <c r="O42" s="4"/>
      <c r="Q42" s="27" t="s">
        <v>60</v>
      </c>
      <c r="R42" s="29">
        <f t="shared" si="17"/>
        <v>91162.857530372232</v>
      </c>
      <c r="S42" s="29">
        <f t="shared" si="18"/>
        <v>446834.49475091824</v>
      </c>
      <c r="T42" s="35">
        <f t="shared" si="19"/>
        <v>22.444662478538959</v>
      </c>
      <c r="U42" s="42">
        <v>0.81758889711164551</v>
      </c>
      <c r="V42" s="43">
        <f t="shared" si="31"/>
        <v>0.18241110288835449</v>
      </c>
      <c r="W42" s="29">
        <f t="shared" si="27"/>
        <v>365326.92175484262</v>
      </c>
      <c r="X42" s="29">
        <f t="shared" si="20"/>
        <v>1487855.463146911</v>
      </c>
      <c r="Y42" s="35">
        <f t="shared" si="28"/>
        <v>16.320851533764291</v>
      </c>
      <c r="Z42" s="36">
        <f t="shared" si="29"/>
        <v>6.123810944774668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1432</v>
      </c>
      <c r="E43">
        <v>29</v>
      </c>
      <c r="F43" s="3">
        <f t="shared" si="21"/>
        <v>2.0251396648044692E-2</v>
      </c>
      <c r="G43" s="2">
        <v>0.5</v>
      </c>
      <c r="H43" s="3">
        <f t="shared" si="22"/>
        <v>9.6377534064473261E-2</v>
      </c>
      <c r="I43" s="3">
        <f t="shared" si="23"/>
        <v>0.90362246593552675</v>
      </c>
      <c r="J43" s="5">
        <f t="shared" si="30"/>
        <v>87570.940369995064</v>
      </c>
      <c r="K43" s="5">
        <f t="shared" si="24"/>
        <v>8439.8712885671557</v>
      </c>
      <c r="L43" s="5">
        <f t="shared" si="25"/>
        <v>416755.02362855739</v>
      </c>
      <c r="M43" s="5">
        <f t="shared" si="16"/>
        <v>1599285.0730974202</v>
      </c>
      <c r="N43" s="33">
        <f t="shared" si="26"/>
        <v>18.262737231555327</v>
      </c>
      <c r="O43" s="4"/>
      <c r="Q43" s="27" t="s">
        <v>62</v>
      </c>
      <c r="R43" s="29">
        <f t="shared" si="17"/>
        <v>87570.940369995064</v>
      </c>
      <c r="S43" s="29">
        <f t="shared" si="18"/>
        <v>416755.02362855739</v>
      </c>
      <c r="T43" s="35">
        <f t="shared" si="19"/>
        <v>18.262737231555327</v>
      </c>
      <c r="U43" s="42">
        <v>0.77888026534586052</v>
      </c>
      <c r="V43" s="43">
        <f t="shared" si="31"/>
        <v>0.22111973465413948</v>
      </c>
      <c r="W43" s="29">
        <f t="shared" si="27"/>
        <v>324602.26338803116</v>
      </c>
      <c r="X43" s="29">
        <f t="shared" si="20"/>
        <v>1122528.5413920684</v>
      </c>
      <c r="Y43" s="35">
        <f t="shared" si="28"/>
        <v>12.818505050297334</v>
      </c>
      <c r="Z43" s="36">
        <f t="shared" si="29"/>
        <v>5.444232181257993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1092</v>
      </c>
      <c r="E44">
        <v>25</v>
      </c>
      <c r="F44" s="3">
        <f t="shared" si="21"/>
        <v>2.2893772893772892E-2</v>
      </c>
      <c r="G44" s="2">
        <v>0.5</v>
      </c>
      <c r="H44" s="3">
        <f t="shared" si="22"/>
        <v>0.10827197921177999</v>
      </c>
      <c r="I44" s="3">
        <f t="shared" si="23"/>
        <v>0.89172802078822</v>
      </c>
      <c r="J44" s="5">
        <f t="shared" si="30"/>
        <v>79131.069081427908</v>
      </c>
      <c r="K44" s="5">
        <f t="shared" si="24"/>
        <v>8567.6774665902885</v>
      </c>
      <c r="L44" s="5">
        <f t="shared" si="25"/>
        <v>374236.1517406638</v>
      </c>
      <c r="M44" s="5">
        <f t="shared" si="16"/>
        <v>1182530.0494688628</v>
      </c>
      <c r="N44" s="33">
        <f t="shared" si="26"/>
        <v>14.943941276112534</v>
      </c>
      <c r="O44" s="4"/>
      <c r="Q44" s="27" t="s">
        <v>64</v>
      </c>
      <c r="R44" s="29">
        <f t="shared" si="17"/>
        <v>79131.069081427908</v>
      </c>
      <c r="S44" s="29">
        <f t="shared" si="18"/>
        <v>374236.1517406638</v>
      </c>
      <c r="T44" s="35">
        <f t="shared" si="19"/>
        <v>14.943941276112534</v>
      </c>
      <c r="U44" s="42">
        <v>0.71980976748499381</v>
      </c>
      <c r="V44" s="43">
        <f t="shared" si="31"/>
        <v>0.28019023251500619</v>
      </c>
      <c r="W44" s="29">
        <f t="shared" si="27"/>
        <v>269378.83736892609</v>
      </c>
      <c r="X44" s="29">
        <f t="shared" si="20"/>
        <v>797926.27800403722</v>
      </c>
      <c r="Y44" s="35">
        <f t="shared" si="28"/>
        <v>10.083602904226538</v>
      </c>
      <c r="Z44" s="36">
        <f t="shared" si="29"/>
        <v>4.8603383718859963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688</v>
      </c>
      <c r="E45">
        <v>26</v>
      </c>
      <c r="F45" s="3">
        <f t="shared" si="21"/>
        <v>3.7790697674418602E-2</v>
      </c>
      <c r="G45" s="2">
        <v>0.5</v>
      </c>
      <c r="H45" s="3">
        <f t="shared" si="22"/>
        <v>0.17264276228419653</v>
      </c>
      <c r="I45" s="3">
        <f t="shared" si="23"/>
        <v>0.8273572377158035</v>
      </c>
      <c r="J45" s="5">
        <f t="shared" si="30"/>
        <v>70563.391614837616</v>
      </c>
      <c r="K45" s="5">
        <f t="shared" si="24"/>
        <v>12182.258844527078</v>
      </c>
      <c r="L45" s="5">
        <f t="shared" si="25"/>
        <v>322361.31096287043</v>
      </c>
      <c r="M45" s="5">
        <f t="shared" si="16"/>
        <v>808293.89772819891</v>
      </c>
      <c r="N45" s="33">
        <f t="shared" si="26"/>
        <v>11.454861780740087</v>
      </c>
      <c r="O45" s="4"/>
      <c r="Q45" s="27" t="s">
        <v>66</v>
      </c>
      <c r="R45" s="29">
        <f t="shared" si="17"/>
        <v>70563.391614837616</v>
      </c>
      <c r="S45" s="29">
        <f t="shared" si="18"/>
        <v>322361.31096287043</v>
      </c>
      <c r="T45" s="35">
        <f t="shared" si="19"/>
        <v>11.454861780740087</v>
      </c>
      <c r="U45" s="42">
        <v>0.68480776711742686</v>
      </c>
      <c r="V45" s="43">
        <f t="shared" si="31"/>
        <v>0.31519223288257314</v>
      </c>
      <c r="W45" s="29">
        <f t="shared" si="27"/>
        <v>220755.52956552978</v>
      </c>
      <c r="X45" s="29">
        <f t="shared" si="20"/>
        <v>528547.44063511118</v>
      </c>
      <c r="Y45" s="35">
        <f t="shared" si="28"/>
        <v>7.4903916682481517</v>
      </c>
      <c r="Z45" s="36">
        <f t="shared" si="29"/>
        <v>3.9644701124919353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409</v>
      </c>
      <c r="E46">
        <v>30</v>
      </c>
      <c r="F46" s="3">
        <f t="shared" si="21"/>
        <v>7.3349633251833746E-2</v>
      </c>
      <c r="G46" s="2">
        <v>0.5</v>
      </c>
      <c r="H46" s="3">
        <f t="shared" si="22"/>
        <v>0.30991735537190085</v>
      </c>
      <c r="I46" s="3">
        <f t="shared" si="23"/>
        <v>0.69008264462809921</v>
      </c>
      <c r="J46" s="5">
        <f t="shared" si="30"/>
        <v>58381.132770310542</v>
      </c>
      <c r="K46" s="5">
        <f t="shared" si="24"/>
        <v>18093.326271790458</v>
      </c>
      <c r="L46" s="5">
        <f t="shared" si="25"/>
        <v>246672.34817207657</v>
      </c>
      <c r="M46" s="5">
        <f>L46+M47</f>
        <v>485932.58676532848</v>
      </c>
      <c r="N46" s="33">
        <f t="shared" si="26"/>
        <v>8.3234525215044695</v>
      </c>
      <c r="O46" s="4"/>
      <c r="Q46" s="27" t="s">
        <v>68</v>
      </c>
      <c r="R46" s="29">
        <f t="shared" si="17"/>
        <v>58381.132770310542</v>
      </c>
      <c r="S46" s="29">
        <f t="shared" si="18"/>
        <v>246672.34817207657</v>
      </c>
      <c r="T46" s="35">
        <f t="shared" si="19"/>
        <v>8.3234525215044695</v>
      </c>
      <c r="U46" s="42">
        <v>0.65629805890441617</v>
      </c>
      <c r="V46" s="43">
        <f t="shared" si="31"/>
        <v>0.34370194109558383</v>
      </c>
      <c r="W46" s="29">
        <f t="shared" si="27"/>
        <v>161890.58329072816</v>
      </c>
      <c r="X46" s="29">
        <f>X47+W46</f>
        <v>307791.9110695814</v>
      </c>
      <c r="Y46" s="35">
        <f t="shared" si="28"/>
        <v>5.2721126923064361</v>
      </c>
      <c r="Z46" s="36">
        <f t="shared" si="29"/>
        <v>3.0513398291980334</v>
      </c>
    </row>
    <row r="47" spans="1:26" s="2" customFormat="1" x14ac:dyDescent="0.25">
      <c r="A47" s="12">
        <v>19</v>
      </c>
      <c r="B47" s="13" t="s">
        <v>69</v>
      </c>
      <c r="C47" s="12"/>
      <c r="D47">
        <v>291</v>
      </c>
      <c r="E47">
        <v>49</v>
      </c>
      <c r="F47" s="17">
        <f t="shared" si="21"/>
        <v>0.16838487972508592</v>
      </c>
      <c r="G47" s="12"/>
      <c r="H47" s="17">
        <v>1</v>
      </c>
      <c r="I47" s="17">
        <f t="shared" si="23"/>
        <v>0</v>
      </c>
      <c r="J47" s="21">
        <f t="shared" si="30"/>
        <v>40287.806498520084</v>
      </c>
      <c r="K47" s="21">
        <f t="shared" si="24"/>
        <v>40287.806498520084</v>
      </c>
      <c r="L47" s="21">
        <f>K47/F47</f>
        <v>239260.23859325191</v>
      </c>
      <c r="M47" s="21">
        <f>L47</f>
        <v>239260.23859325191</v>
      </c>
      <c r="N47" s="34">
        <f t="shared" si="26"/>
        <v>5.9387755102040813</v>
      </c>
      <c r="O47" s="4"/>
      <c r="Q47" s="30" t="s">
        <v>69</v>
      </c>
      <c r="R47" s="31">
        <f t="shared" si="17"/>
        <v>40287.806498520084</v>
      </c>
      <c r="S47" s="31">
        <f t="shared" si="18"/>
        <v>239260.23859325191</v>
      </c>
      <c r="T47" s="38">
        <f t="shared" si="19"/>
        <v>5.9387755102040813</v>
      </c>
      <c r="U47" s="44">
        <v>0.6098018151143324</v>
      </c>
      <c r="V47" s="45">
        <f t="shared" si="31"/>
        <v>0.3901981848856676</v>
      </c>
      <c r="W47" s="31">
        <f t="shared" si="27"/>
        <v>145901.32777885327</v>
      </c>
      <c r="X47" s="31">
        <f>W47</f>
        <v>145901.32777885327</v>
      </c>
      <c r="Y47" s="38">
        <f t="shared" si="28"/>
        <v>3.6214760856789945</v>
      </c>
      <c r="Z47" s="37">
        <f t="shared" si="29"/>
        <v>2.3172994245250869</v>
      </c>
    </row>
    <row r="48" spans="1:26" s="2" customFormat="1" ht="13.2" x14ac:dyDescent="0.25">
      <c r="B48" s="2" t="s">
        <v>70</v>
      </c>
      <c r="D48" s="25">
        <f>SUM(D29:D47)</f>
        <v>32883</v>
      </c>
      <c r="E48" s="25">
        <f>SUM(E29:E47)</f>
        <v>220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514</v>
      </c>
      <c r="E54" s="49">
        <f>E4+E29</f>
        <v>5</v>
      </c>
      <c r="F54" s="3">
        <f>E54/D54</f>
        <v>9.727626459143969E-3</v>
      </c>
      <c r="G54" s="2">
        <v>0.3</v>
      </c>
      <c r="H54" s="18">
        <f>C54*F54/(1+(1-G54)*C54*F54)</f>
        <v>9.6618357487922701E-3</v>
      </c>
      <c r="I54" s="18">
        <f>1-H54</f>
        <v>0.99033816425120769</v>
      </c>
      <c r="J54" s="19">
        <v>100000</v>
      </c>
      <c r="K54" s="20">
        <f>J54*H54</f>
        <v>966.18357487922697</v>
      </c>
      <c r="L54" s="20">
        <f>C54*(J55+G54*K54)</f>
        <v>99323.671497584539</v>
      </c>
      <c r="M54" s="5">
        <f t="shared" ref="M54:M70" si="32">L54+M55</f>
        <v>7562679.2423750767</v>
      </c>
      <c r="N54" s="32">
        <f>M54/J54</f>
        <v>75.626792423750771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99323.671497584539</v>
      </c>
      <c r="T54" s="35">
        <f t="shared" ref="T54:T72" si="35">N54</f>
        <v>75.626792423750771</v>
      </c>
      <c r="U54" s="42">
        <v>0.96170886472285344</v>
      </c>
      <c r="V54" s="43">
        <f>1-U54</f>
        <v>3.829113527714656E-2</v>
      </c>
      <c r="W54" s="29">
        <f>S54*U54</f>
        <v>95520.455356047663</v>
      </c>
      <c r="X54" s="29">
        <f t="shared" ref="X54:X70" si="36">X55+W54</f>
        <v>6716183.8014861718</v>
      </c>
      <c r="Y54" s="40">
        <f>X54/R54</f>
        <v>67.161838014861715</v>
      </c>
      <c r="Z54" s="36">
        <f>T54-Y54</f>
        <v>8.4649544088890565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2461</v>
      </c>
      <c r="E55" s="49">
        <f t="shared" si="37"/>
        <v>1</v>
      </c>
      <c r="F55" s="3">
        <f t="shared" ref="F55:F72" si="38">E55/D55</f>
        <v>4.0633888663145062E-4</v>
      </c>
      <c r="G55" s="2">
        <v>0.4</v>
      </c>
      <c r="H55" s="3">
        <f t="shared" ref="H55:H71" si="39">C55*F55/(1+(1-G55)*C55*F55)</f>
        <v>1.6237720224080538E-3</v>
      </c>
      <c r="I55" s="3">
        <f t="shared" ref="I55:I72" si="40">1-H55</f>
        <v>0.99837622797759196</v>
      </c>
      <c r="J55" s="5">
        <f>I54*J54</f>
        <v>99033.816425120764</v>
      </c>
      <c r="K55" s="5">
        <f t="shared" ref="K55:K72" si="41">J55*H55</f>
        <v>160.80834038340629</v>
      </c>
      <c r="L55" s="5">
        <f t="shared" ref="L55:L71" si="42">C55*(J56+G55*K55)</f>
        <v>395749.3256835629</v>
      </c>
      <c r="M55" s="5">
        <f t="shared" si="32"/>
        <v>7463355.5708774924</v>
      </c>
      <c r="N55" s="33">
        <f t="shared" ref="N55:N72" si="43">M55/J55</f>
        <v>75.361687959592246</v>
      </c>
      <c r="O55" s="4"/>
      <c r="Q55" s="27" t="s">
        <v>36</v>
      </c>
      <c r="R55" s="29">
        <f t="shared" si="33"/>
        <v>99033.816425120764</v>
      </c>
      <c r="S55" s="29">
        <f t="shared" si="34"/>
        <v>395749.3256835629</v>
      </c>
      <c r="T55" s="35">
        <f t="shared" si="35"/>
        <v>75.361687959592246</v>
      </c>
      <c r="U55" s="42">
        <v>0.96170886472285344</v>
      </c>
      <c r="V55" s="43">
        <f>1-U55</f>
        <v>3.829113527714656E-2</v>
      </c>
      <c r="W55" s="29">
        <f t="shared" ref="W55:W72" si="44">S55*U55</f>
        <v>380595.63471797406</v>
      </c>
      <c r="X55" s="29">
        <f t="shared" si="36"/>
        <v>6620663.3461301243</v>
      </c>
      <c r="Y55" s="35">
        <f t="shared" ref="Y55:Y72" si="45">X55/R55</f>
        <v>66.852551836533451</v>
      </c>
      <c r="Z55" s="36">
        <f t="shared" ref="Z55:Z72" si="46">T55-Y55</f>
        <v>8.509136123058795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3896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98873.008084737361</v>
      </c>
      <c r="K56" s="5">
        <f t="shared" si="41"/>
        <v>0</v>
      </c>
      <c r="L56" s="5">
        <f t="shared" si="42"/>
        <v>494365.04042368679</v>
      </c>
      <c r="M56" s="5">
        <f t="shared" si="32"/>
        <v>7067606.2451939294</v>
      </c>
      <c r="N56" s="33">
        <f t="shared" si="43"/>
        <v>71.481654923826753</v>
      </c>
      <c r="O56" s="4"/>
      <c r="Q56" s="27" t="s">
        <v>38</v>
      </c>
      <c r="R56" s="29">
        <f t="shared" si="33"/>
        <v>98873.008084737361</v>
      </c>
      <c r="S56" s="29">
        <f t="shared" si="34"/>
        <v>494365.04042368679</v>
      </c>
      <c r="T56" s="35">
        <f t="shared" si="35"/>
        <v>71.481654923826753</v>
      </c>
      <c r="U56" s="42">
        <v>0.96170886472285344</v>
      </c>
      <c r="V56" s="43">
        <f>1-U56</f>
        <v>3.829113527714656E-2</v>
      </c>
      <c r="W56" s="29">
        <f t="shared" si="44"/>
        <v>475435.24178453139</v>
      </c>
      <c r="X56" s="29">
        <f t="shared" si="36"/>
        <v>6240067.7114121504</v>
      </c>
      <c r="Y56" s="35">
        <f t="shared" si="45"/>
        <v>63.11194361624166</v>
      </c>
      <c r="Z56" s="36">
        <f t="shared" si="46"/>
        <v>8.3697113075850922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3900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98873.008084737361</v>
      </c>
      <c r="K57" s="5">
        <f t="shared" si="41"/>
        <v>0</v>
      </c>
      <c r="L57" s="5">
        <f t="shared" si="42"/>
        <v>494365.04042368679</v>
      </c>
      <c r="M57" s="5">
        <f t="shared" si="32"/>
        <v>6573241.2047702428</v>
      </c>
      <c r="N57" s="33">
        <f t="shared" si="43"/>
        <v>66.481654923826767</v>
      </c>
      <c r="O57" s="4"/>
      <c r="Q57" s="27" t="s">
        <v>40</v>
      </c>
      <c r="R57" s="29">
        <f t="shared" si="33"/>
        <v>98873.008084737361</v>
      </c>
      <c r="S57" s="29">
        <f t="shared" si="34"/>
        <v>494365.04042368679</v>
      </c>
      <c r="T57" s="35">
        <f t="shared" si="35"/>
        <v>66.481654923826767</v>
      </c>
      <c r="U57" s="42">
        <v>0.96170886472285344</v>
      </c>
      <c r="V57" s="43">
        <f>1-U57</f>
        <v>3.829113527714656E-2</v>
      </c>
      <c r="W57" s="29">
        <f t="shared" si="44"/>
        <v>475435.24178453139</v>
      </c>
      <c r="X57" s="29">
        <f t="shared" si="36"/>
        <v>5764632.4696276188</v>
      </c>
      <c r="Y57" s="35">
        <f t="shared" si="45"/>
        <v>58.303399292627397</v>
      </c>
      <c r="Z57" s="36">
        <f t="shared" si="46"/>
        <v>8.1782556311993702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4050</v>
      </c>
      <c r="E58" s="49">
        <f t="shared" si="37"/>
        <v>3</v>
      </c>
      <c r="F58" s="3">
        <f t="shared" si="38"/>
        <v>7.407407407407407E-4</v>
      </c>
      <c r="G58" s="2">
        <v>0.5</v>
      </c>
      <c r="H58" s="3">
        <f t="shared" si="39"/>
        <v>3.6968576709796672E-3</v>
      </c>
      <c r="I58" s="3">
        <f t="shared" si="40"/>
        <v>0.99630314232902029</v>
      </c>
      <c r="J58" s="5">
        <f t="shared" si="47"/>
        <v>98873.008084737361</v>
      </c>
      <c r="K58" s="5">
        <f t="shared" si="41"/>
        <v>365.51943839089597</v>
      </c>
      <c r="L58" s="5">
        <f t="shared" si="42"/>
        <v>493451.24182770954</v>
      </c>
      <c r="M58" s="5">
        <f t="shared" si="32"/>
        <v>6078876.1643465562</v>
      </c>
      <c r="N58" s="33">
        <f t="shared" si="43"/>
        <v>61.481654923826767</v>
      </c>
      <c r="O58" s="4"/>
      <c r="Q58" s="27" t="s">
        <v>42</v>
      </c>
      <c r="R58" s="29">
        <f t="shared" si="33"/>
        <v>98873.008084737361</v>
      </c>
      <c r="S58" s="29">
        <f t="shared" si="34"/>
        <v>493451.24182770954</v>
      </c>
      <c r="T58" s="35">
        <f t="shared" si="35"/>
        <v>61.481654923826767</v>
      </c>
      <c r="U58" s="42">
        <v>0.96170886472285344</v>
      </c>
      <c r="V58" s="43">
        <f>1-U58</f>
        <v>3.829113527714656E-2</v>
      </c>
      <c r="W58" s="29">
        <f t="shared" si="44"/>
        <v>474556.43357420876</v>
      </c>
      <c r="X58" s="29">
        <f t="shared" si="36"/>
        <v>5289197.2278430872</v>
      </c>
      <c r="Y58" s="35">
        <f t="shared" si="45"/>
        <v>53.494854969013126</v>
      </c>
      <c r="Z58" s="36">
        <f t="shared" si="46"/>
        <v>7.986799954813641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4195</v>
      </c>
      <c r="E59" s="49">
        <f t="shared" si="37"/>
        <v>4</v>
      </c>
      <c r="F59" s="3">
        <f t="shared" si="38"/>
        <v>9.5351609058402862E-4</v>
      </c>
      <c r="G59" s="2">
        <v>0.5</v>
      </c>
      <c r="H59" s="3">
        <f t="shared" si="39"/>
        <v>4.7562425683709865E-3</v>
      </c>
      <c r="I59" s="3">
        <f t="shared" si="40"/>
        <v>0.99524375743162896</v>
      </c>
      <c r="J59" s="5">
        <f t="shared" si="47"/>
        <v>98507.488646346465</v>
      </c>
      <c r="K59" s="5">
        <f t="shared" si="41"/>
        <v>468.52551080307472</v>
      </c>
      <c r="L59" s="5">
        <f t="shared" si="42"/>
        <v>491366.12945472461</v>
      </c>
      <c r="M59" s="5">
        <f t="shared" si="32"/>
        <v>5585424.9225188466</v>
      </c>
      <c r="N59" s="33">
        <f t="shared" si="43"/>
        <v>56.700510786252835</v>
      </c>
      <c r="O59" s="4"/>
      <c r="Q59" s="27" t="s">
        <v>44</v>
      </c>
      <c r="R59" s="29">
        <f t="shared" si="33"/>
        <v>98507.488646346465</v>
      </c>
      <c r="S59" s="29">
        <f t="shared" si="34"/>
        <v>491366.12945472461</v>
      </c>
      <c r="T59" s="35">
        <f t="shared" si="35"/>
        <v>56.700510786252835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473230.63558811846</v>
      </c>
      <c r="X59" s="29">
        <f t="shared" si="36"/>
        <v>4814640.7942688782</v>
      </c>
      <c r="Y59" s="35">
        <f t="shared" si="45"/>
        <v>48.875886091807779</v>
      </c>
      <c r="Z59" s="36">
        <f t="shared" si="46"/>
        <v>7.8246246944450562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4872</v>
      </c>
      <c r="E60" s="49">
        <f t="shared" si="37"/>
        <v>2</v>
      </c>
      <c r="F60" s="3">
        <f t="shared" si="38"/>
        <v>4.1050903119868636E-4</v>
      </c>
      <c r="G60" s="2">
        <v>0.5</v>
      </c>
      <c r="H60" s="3">
        <f t="shared" si="39"/>
        <v>2.0504408447816281E-3</v>
      </c>
      <c r="I60" s="3">
        <f t="shared" si="40"/>
        <v>0.99794955915521832</v>
      </c>
      <c r="J60" s="5">
        <f t="shared" si="47"/>
        <v>98038.963135543381</v>
      </c>
      <c r="K60" s="5">
        <f t="shared" si="41"/>
        <v>201.02309439315846</v>
      </c>
      <c r="L60" s="5">
        <f t="shared" si="42"/>
        <v>489692.25794173399</v>
      </c>
      <c r="M60" s="5">
        <f t="shared" si="32"/>
        <v>5094058.7930641221</v>
      </c>
      <c r="N60" s="33">
        <f t="shared" si="43"/>
        <v>51.959533537919526</v>
      </c>
      <c r="O60" s="4"/>
      <c r="Q60" s="27" t="s">
        <v>46</v>
      </c>
      <c r="R60" s="29">
        <f t="shared" si="33"/>
        <v>98038.963135543381</v>
      </c>
      <c r="S60" s="29">
        <f t="shared" si="34"/>
        <v>489692.25794173399</v>
      </c>
      <c r="T60" s="35">
        <f t="shared" si="35"/>
        <v>51.959533537919526</v>
      </c>
      <c r="U60" s="42">
        <v>0.95736753435116873</v>
      </c>
      <c r="V60" s="43">
        <f t="shared" si="48"/>
        <v>4.2632465648831275E-2</v>
      </c>
      <c r="W60" s="29">
        <f t="shared" si="44"/>
        <v>468815.46957653441</v>
      </c>
      <c r="X60" s="29">
        <f t="shared" si="36"/>
        <v>4341410.1586807594</v>
      </c>
      <c r="Y60" s="35">
        <f t="shared" si="45"/>
        <v>44.282497691030862</v>
      </c>
      <c r="Z60" s="36">
        <f t="shared" si="46"/>
        <v>7.6770358468886641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4719</v>
      </c>
      <c r="E61" s="49">
        <f t="shared" si="37"/>
        <v>7</v>
      </c>
      <c r="F61" s="3">
        <f t="shared" si="38"/>
        <v>1.4833651197287562E-3</v>
      </c>
      <c r="G61" s="2">
        <v>0.5</v>
      </c>
      <c r="H61" s="3">
        <f t="shared" si="39"/>
        <v>7.3894225694077905E-3</v>
      </c>
      <c r="I61" s="3">
        <f t="shared" si="40"/>
        <v>0.99261057743059222</v>
      </c>
      <c r="J61" s="5">
        <f t="shared" si="47"/>
        <v>97837.940041150214</v>
      </c>
      <c r="K61" s="5">
        <f t="shared" si="41"/>
        <v>722.96588228444159</v>
      </c>
      <c r="L61" s="5">
        <f t="shared" si="42"/>
        <v>487382.28550004005</v>
      </c>
      <c r="M61" s="5">
        <f t="shared" si="32"/>
        <v>4604366.535122388</v>
      </c>
      <c r="N61" s="33">
        <f t="shared" si="43"/>
        <v>47.061155755996204</v>
      </c>
      <c r="O61" s="4"/>
      <c r="Q61" s="27" t="s">
        <v>48</v>
      </c>
      <c r="R61" s="29">
        <f t="shared" si="33"/>
        <v>97837.940041150214</v>
      </c>
      <c r="S61" s="29">
        <f t="shared" si="34"/>
        <v>487382.28550004005</v>
      </c>
      <c r="T61" s="35">
        <f t="shared" si="35"/>
        <v>47.061155755996204</v>
      </c>
      <c r="U61" s="42">
        <v>0.95681081085376496</v>
      </c>
      <c r="V61" s="43">
        <f t="shared" si="48"/>
        <v>4.3189189146235041E-2</v>
      </c>
      <c r="W61" s="29">
        <f t="shared" si="44"/>
        <v>466332.63978505449</v>
      </c>
      <c r="X61" s="29">
        <f t="shared" si="36"/>
        <v>3872594.6891042246</v>
      </c>
      <c r="Y61" s="35">
        <f t="shared" si="45"/>
        <v>39.581727573939396</v>
      </c>
      <c r="Z61" s="36">
        <f t="shared" si="46"/>
        <v>7.4794281820568074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5043</v>
      </c>
      <c r="E62" s="49">
        <f t="shared" si="37"/>
        <v>16</v>
      </c>
      <c r="F62" s="3">
        <f t="shared" si="38"/>
        <v>3.1727146539758081E-3</v>
      </c>
      <c r="G62" s="2">
        <v>0.5</v>
      </c>
      <c r="H62" s="3">
        <f t="shared" si="39"/>
        <v>1.5738736966358451E-2</v>
      </c>
      <c r="I62" s="3">
        <f t="shared" si="40"/>
        <v>0.98426126303364159</v>
      </c>
      <c r="J62" s="5">
        <f t="shared" si="47"/>
        <v>97114.974158865778</v>
      </c>
      <c r="K62" s="5">
        <f t="shared" si="41"/>
        <v>1528.4670337810865</v>
      </c>
      <c r="L62" s="5">
        <f t="shared" si="42"/>
        <v>481753.7032098762</v>
      </c>
      <c r="M62" s="5">
        <f t="shared" si="32"/>
        <v>4116984.2496223478</v>
      </c>
      <c r="N62" s="33">
        <f t="shared" si="43"/>
        <v>42.392888277842388</v>
      </c>
      <c r="O62" s="4"/>
      <c r="Q62" s="27" t="s">
        <v>50</v>
      </c>
      <c r="R62" s="29">
        <f t="shared" si="33"/>
        <v>97114.974158865778</v>
      </c>
      <c r="S62" s="29">
        <f t="shared" si="34"/>
        <v>481753.7032098762</v>
      </c>
      <c r="T62" s="35">
        <f t="shared" si="35"/>
        <v>42.392888277842388</v>
      </c>
      <c r="U62" s="42">
        <v>0.94800928093814252</v>
      </c>
      <c r="V62" s="43">
        <f t="shared" si="48"/>
        <v>5.1990719061857482E-2</v>
      </c>
      <c r="W62" s="29">
        <f t="shared" si="44"/>
        <v>456706.98176928208</v>
      </c>
      <c r="X62" s="29">
        <f t="shared" si="36"/>
        <v>3406262.0493191699</v>
      </c>
      <c r="Y62" s="35">
        <f t="shared" si="45"/>
        <v>35.074529739842461</v>
      </c>
      <c r="Z62" s="36">
        <f t="shared" si="46"/>
        <v>7.3183585379999272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5495</v>
      </c>
      <c r="E63" s="49">
        <f t="shared" si="37"/>
        <v>22</v>
      </c>
      <c r="F63" s="3">
        <f t="shared" si="38"/>
        <v>4.0036396724294817E-3</v>
      </c>
      <c r="G63" s="2">
        <v>0.5</v>
      </c>
      <c r="H63" s="3">
        <f t="shared" si="39"/>
        <v>1.9819819819819822E-2</v>
      </c>
      <c r="I63" s="3">
        <f t="shared" si="40"/>
        <v>0.98018018018018016</v>
      </c>
      <c r="J63" s="5">
        <f t="shared" si="47"/>
        <v>95586.507125084696</v>
      </c>
      <c r="K63" s="5">
        <f t="shared" si="41"/>
        <v>1894.5073484251022</v>
      </c>
      <c r="L63" s="5">
        <f t="shared" si="42"/>
        <v>473196.26725436072</v>
      </c>
      <c r="M63" s="5">
        <f t="shared" si="32"/>
        <v>3635230.5464124717</v>
      </c>
      <c r="N63" s="33">
        <f t="shared" si="43"/>
        <v>38.030791748205651</v>
      </c>
      <c r="O63" s="4"/>
      <c r="Q63" s="27" t="s">
        <v>52</v>
      </c>
      <c r="R63" s="29">
        <f t="shared" si="33"/>
        <v>95586.507125084696</v>
      </c>
      <c r="S63" s="29">
        <f t="shared" si="34"/>
        <v>473196.26725436072</v>
      </c>
      <c r="T63" s="35">
        <f t="shared" si="35"/>
        <v>38.030791748205651</v>
      </c>
      <c r="U63" s="42">
        <v>0.94216194080535964</v>
      </c>
      <c r="V63" s="43">
        <f t="shared" si="48"/>
        <v>5.7838059194640357E-2</v>
      </c>
      <c r="W63" s="29">
        <f t="shared" si="44"/>
        <v>445827.51353822014</v>
      </c>
      <c r="X63" s="29">
        <f t="shared" si="36"/>
        <v>2949555.067549888</v>
      </c>
      <c r="Y63" s="35">
        <f t="shared" si="45"/>
        <v>30.857441664753942</v>
      </c>
      <c r="Z63" s="36">
        <f t="shared" si="46"/>
        <v>7.1733500834517088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5917</v>
      </c>
      <c r="E64" s="49">
        <f t="shared" si="37"/>
        <v>28</v>
      </c>
      <c r="F64" s="3">
        <f t="shared" si="38"/>
        <v>4.732127767449721E-3</v>
      </c>
      <c r="G64" s="2">
        <v>0.5</v>
      </c>
      <c r="H64" s="3">
        <f t="shared" si="39"/>
        <v>2.3383998663771506E-2</v>
      </c>
      <c r="I64" s="3">
        <f t="shared" si="40"/>
        <v>0.9766160013362285</v>
      </c>
      <c r="J64" s="5">
        <f t="shared" si="47"/>
        <v>93691.999776659592</v>
      </c>
      <c r="K64" s="5">
        <f t="shared" si="41"/>
        <v>2190.8935975834879</v>
      </c>
      <c r="L64" s="5">
        <f t="shared" si="42"/>
        <v>462982.76488933922</v>
      </c>
      <c r="M64" s="5">
        <f t="shared" si="32"/>
        <v>3162034.2791581107</v>
      </c>
      <c r="N64" s="33">
        <f t="shared" si="43"/>
        <v>33.7492452578201</v>
      </c>
      <c r="O64" s="4"/>
      <c r="Q64" s="27" t="s">
        <v>54</v>
      </c>
      <c r="R64" s="29">
        <f t="shared" si="33"/>
        <v>93691.999776659592</v>
      </c>
      <c r="S64" s="29">
        <f t="shared" si="34"/>
        <v>462982.76488933922</v>
      </c>
      <c r="T64" s="35">
        <f t="shared" si="35"/>
        <v>33.7492452578201</v>
      </c>
      <c r="U64" s="42">
        <v>0.92489605986448908</v>
      </c>
      <c r="V64" s="43">
        <f t="shared" si="48"/>
        <v>7.5103940135510916E-2</v>
      </c>
      <c r="W64" s="29">
        <f t="shared" si="44"/>
        <v>428210.93503131694</v>
      </c>
      <c r="X64" s="29">
        <f t="shared" si="36"/>
        <v>2503727.5540116681</v>
      </c>
      <c r="Y64" s="35">
        <f t="shared" si="45"/>
        <v>26.722959910984766</v>
      </c>
      <c r="Z64" s="36">
        <f t="shared" si="46"/>
        <v>7.0262853468353335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5429</v>
      </c>
      <c r="E65" s="49">
        <f t="shared" si="37"/>
        <v>34</v>
      </c>
      <c r="F65" s="3">
        <f t="shared" si="38"/>
        <v>6.2626634739362686E-3</v>
      </c>
      <c r="G65" s="2">
        <v>0.5</v>
      </c>
      <c r="H65" s="3">
        <f t="shared" si="39"/>
        <v>3.0830612985128767E-2</v>
      </c>
      <c r="I65" s="3">
        <f t="shared" si="40"/>
        <v>0.96916938701487121</v>
      </c>
      <c r="J65" s="5">
        <f t="shared" si="47"/>
        <v>91501.106179076101</v>
      </c>
      <c r="K65" s="5">
        <f t="shared" si="41"/>
        <v>2821.0351923182698</v>
      </c>
      <c r="L65" s="5">
        <f t="shared" si="42"/>
        <v>450452.94291458477</v>
      </c>
      <c r="M65" s="5">
        <f t="shared" si="32"/>
        <v>2699051.5142687717</v>
      </c>
      <c r="N65" s="33">
        <f t="shared" si="43"/>
        <v>29.497474150601843</v>
      </c>
      <c r="O65" s="4"/>
      <c r="Q65" s="27" t="s">
        <v>56</v>
      </c>
      <c r="R65" s="29">
        <f t="shared" si="33"/>
        <v>91501.106179076101</v>
      </c>
      <c r="S65" s="29">
        <f t="shared" si="34"/>
        <v>450452.94291458477</v>
      </c>
      <c r="T65" s="35">
        <f t="shared" si="35"/>
        <v>29.497474150601843</v>
      </c>
      <c r="U65" s="42">
        <v>0.89970667843387275</v>
      </c>
      <c r="V65" s="43">
        <f t="shared" si="48"/>
        <v>0.10029332156612725</v>
      </c>
      <c r="W65" s="29">
        <f t="shared" si="44"/>
        <v>405275.52106044395</v>
      </c>
      <c r="X65" s="29">
        <f t="shared" si="36"/>
        <v>2075516.6189803509</v>
      </c>
      <c r="Y65" s="35">
        <f t="shared" si="45"/>
        <v>22.682967514276534</v>
      </c>
      <c r="Z65" s="36">
        <f t="shared" si="46"/>
        <v>6.8145066363253086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4380</v>
      </c>
      <c r="E66" s="49">
        <f t="shared" si="37"/>
        <v>37</v>
      </c>
      <c r="F66" s="3">
        <f t="shared" si="38"/>
        <v>8.4474885844748864E-3</v>
      </c>
      <c r="G66" s="2">
        <v>0.5</v>
      </c>
      <c r="H66" s="3">
        <f t="shared" si="39"/>
        <v>4.1363890441587482E-2</v>
      </c>
      <c r="I66" s="3">
        <f t="shared" si="40"/>
        <v>0.9586361095584125</v>
      </c>
      <c r="J66" s="5">
        <f t="shared" si="47"/>
        <v>88680.070986757826</v>
      </c>
      <c r="K66" s="5">
        <f t="shared" si="41"/>
        <v>3668.1527406484515</v>
      </c>
      <c r="L66" s="5">
        <f t="shared" si="42"/>
        <v>434229.97308216803</v>
      </c>
      <c r="M66" s="5">
        <f t="shared" si="32"/>
        <v>2248598.5713541871</v>
      </c>
      <c r="N66" s="33">
        <f t="shared" si="43"/>
        <v>25.356300985482516</v>
      </c>
      <c r="O66" s="4"/>
      <c r="Q66" s="27" t="s">
        <v>58</v>
      </c>
      <c r="R66" s="29">
        <f t="shared" si="33"/>
        <v>88680.070986757826</v>
      </c>
      <c r="S66" s="29">
        <f t="shared" si="34"/>
        <v>434229.97308216803</v>
      </c>
      <c r="T66" s="35">
        <f t="shared" si="35"/>
        <v>25.356300985482516</v>
      </c>
      <c r="U66" s="42">
        <v>0.86438699185239576</v>
      </c>
      <c r="V66" s="43">
        <f t="shared" si="48"/>
        <v>0.13561300814760424</v>
      </c>
      <c r="W66" s="29">
        <f t="shared" si="44"/>
        <v>375342.740204642</v>
      </c>
      <c r="X66" s="29">
        <f t="shared" si="36"/>
        <v>1670241.097919907</v>
      </c>
      <c r="Y66" s="35">
        <f t="shared" si="45"/>
        <v>18.834458287356536</v>
      </c>
      <c r="Z66" s="36">
        <f t="shared" si="46"/>
        <v>6.5218426981259796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3614</v>
      </c>
      <c r="E67" s="49">
        <f t="shared" si="37"/>
        <v>42</v>
      </c>
      <c r="F67" s="3">
        <f t="shared" si="38"/>
        <v>1.1621472053126729E-2</v>
      </c>
      <c r="G67" s="2">
        <v>0.5</v>
      </c>
      <c r="H67" s="3">
        <f t="shared" si="39"/>
        <v>5.6466792148427009E-2</v>
      </c>
      <c r="I67" s="3">
        <f t="shared" si="40"/>
        <v>0.94353320785157302</v>
      </c>
      <c r="J67" s="5">
        <f t="shared" si="47"/>
        <v>85011.918246109373</v>
      </c>
      <c r="K67" s="5">
        <f t="shared" si="41"/>
        <v>4800.3503177421271</v>
      </c>
      <c r="L67" s="5">
        <f t="shared" si="42"/>
        <v>413058.71543619153</v>
      </c>
      <c r="M67" s="5">
        <f t="shared" si="32"/>
        <v>1814368.5982720188</v>
      </c>
      <c r="N67" s="33">
        <f t="shared" si="43"/>
        <v>21.342520386605376</v>
      </c>
      <c r="O67" s="4"/>
      <c r="Q67" s="27" t="s">
        <v>60</v>
      </c>
      <c r="R67" s="29">
        <f t="shared" si="33"/>
        <v>85011.918246109373</v>
      </c>
      <c r="S67" s="29">
        <f t="shared" si="34"/>
        <v>413058.71543619153</v>
      </c>
      <c r="T67" s="35">
        <f t="shared" si="35"/>
        <v>21.342520386605376</v>
      </c>
      <c r="U67" s="42">
        <v>0.82345390469096191</v>
      </c>
      <c r="V67" s="43">
        <f t="shared" si="48"/>
        <v>0.17654609530903809</v>
      </c>
      <c r="W67" s="29">
        <f t="shared" si="44"/>
        <v>340134.81209256483</v>
      </c>
      <c r="X67" s="29">
        <f t="shared" si="36"/>
        <v>1294898.3577152649</v>
      </c>
      <c r="Y67" s="35">
        <f t="shared" si="45"/>
        <v>15.231962581605748</v>
      </c>
      <c r="Z67" s="36">
        <f t="shared" si="46"/>
        <v>6.1105578049996279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2760</v>
      </c>
      <c r="E68" s="49">
        <f t="shared" si="37"/>
        <v>68</v>
      </c>
      <c r="F68" s="3">
        <f t="shared" si="38"/>
        <v>2.4637681159420291E-2</v>
      </c>
      <c r="G68" s="2">
        <v>0.5</v>
      </c>
      <c r="H68" s="3">
        <f t="shared" si="39"/>
        <v>0.11604095563139932</v>
      </c>
      <c r="I68" s="3">
        <f t="shared" si="40"/>
        <v>0.88395904436860073</v>
      </c>
      <c r="J68" s="5">
        <f t="shared" si="47"/>
        <v>80211.567928367251</v>
      </c>
      <c r="K68" s="5">
        <f t="shared" si="41"/>
        <v>9307.8269951006369</v>
      </c>
      <c r="L68" s="5">
        <f t="shared" si="42"/>
        <v>377788.2721540847</v>
      </c>
      <c r="M68" s="5">
        <f t="shared" si="32"/>
        <v>1401309.8828358273</v>
      </c>
      <c r="N68" s="33">
        <f t="shared" si="43"/>
        <v>17.4701719343931</v>
      </c>
      <c r="O68" s="4"/>
      <c r="Q68" s="27" t="s">
        <v>62</v>
      </c>
      <c r="R68" s="29">
        <f t="shared" si="33"/>
        <v>80211.567928367251</v>
      </c>
      <c r="S68" s="29">
        <f t="shared" si="34"/>
        <v>377788.2721540847</v>
      </c>
      <c r="T68" s="35">
        <f t="shared" si="35"/>
        <v>17.4701719343931</v>
      </c>
      <c r="U68" s="42">
        <v>0.7557222850963411</v>
      </c>
      <c r="V68" s="43">
        <f t="shared" si="48"/>
        <v>0.2442777149036589</v>
      </c>
      <c r="W68" s="29">
        <f t="shared" si="44"/>
        <v>285503.01631488331</v>
      </c>
      <c r="X68" s="29">
        <f t="shared" si="36"/>
        <v>954763.54562270013</v>
      </c>
      <c r="Y68" s="35">
        <f t="shared" si="45"/>
        <v>11.90306548396298</v>
      </c>
      <c r="Z68" s="36">
        <f t="shared" si="46"/>
        <v>5.5671064504301206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2026</v>
      </c>
      <c r="E69" s="49">
        <f t="shared" si="37"/>
        <v>51</v>
      </c>
      <c r="F69" s="3">
        <f t="shared" si="38"/>
        <v>2.5172754195459033E-2</v>
      </c>
      <c r="G69" s="2">
        <v>0.5</v>
      </c>
      <c r="H69" s="3">
        <f t="shared" si="39"/>
        <v>0.11841188762479685</v>
      </c>
      <c r="I69" s="3">
        <f t="shared" si="40"/>
        <v>0.88158811237520318</v>
      </c>
      <c r="J69" s="5">
        <f t="shared" si="47"/>
        <v>70903.740933266614</v>
      </c>
      <c r="K69" s="5">
        <f t="shared" si="41"/>
        <v>8395.845803567674</v>
      </c>
      <c r="L69" s="5">
        <f t="shared" si="42"/>
        <v>333529.09015741386</v>
      </c>
      <c r="M69" s="5">
        <f t="shared" si="32"/>
        <v>1023521.6106817427</v>
      </c>
      <c r="N69" s="33">
        <f t="shared" si="43"/>
        <v>14.435368250104936</v>
      </c>
      <c r="O69" s="4"/>
      <c r="Q69" s="27" t="s">
        <v>64</v>
      </c>
      <c r="R69" s="29">
        <f t="shared" si="33"/>
        <v>70903.740933266614</v>
      </c>
      <c r="S69" s="29">
        <f t="shared" si="34"/>
        <v>333529.09015741386</v>
      </c>
      <c r="T69" s="35">
        <f t="shared" si="35"/>
        <v>14.435368250104936</v>
      </c>
      <c r="U69" s="42">
        <v>0.69850988448397933</v>
      </c>
      <c r="V69" s="43">
        <f t="shared" si="48"/>
        <v>0.30149011551602067</v>
      </c>
      <c r="W69" s="29">
        <f t="shared" si="44"/>
        <v>232973.36623790188</v>
      </c>
      <c r="X69" s="29">
        <f t="shared" si="36"/>
        <v>669260.52930781676</v>
      </c>
      <c r="Y69" s="35">
        <f t="shared" si="45"/>
        <v>9.4390016732363016</v>
      </c>
      <c r="Z69" s="36">
        <f t="shared" si="46"/>
        <v>4.9963665768686347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1235</v>
      </c>
      <c r="E70" s="49">
        <f t="shared" si="37"/>
        <v>56</v>
      </c>
      <c r="F70" s="3">
        <f t="shared" si="38"/>
        <v>4.5344129554655874E-2</v>
      </c>
      <c r="G70" s="2">
        <v>0.5</v>
      </c>
      <c r="H70" s="3">
        <f t="shared" si="39"/>
        <v>0.20363636363636367</v>
      </c>
      <c r="I70" s="3">
        <f t="shared" si="40"/>
        <v>0.79636363636363638</v>
      </c>
      <c r="J70" s="5">
        <f t="shared" si="47"/>
        <v>62507.89512969894</v>
      </c>
      <c r="K70" s="5">
        <f t="shared" si="41"/>
        <v>12728.88046277506</v>
      </c>
      <c r="L70" s="5">
        <f t="shared" si="42"/>
        <v>280717.27449155709</v>
      </c>
      <c r="M70" s="5">
        <f t="shared" si="32"/>
        <v>689992.52052432881</v>
      </c>
      <c r="N70" s="33">
        <f t="shared" si="43"/>
        <v>11.03848592394047</v>
      </c>
      <c r="O70" s="4"/>
      <c r="Q70" s="27" t="s">
        <v>66</v>
      </c>
      <c r="R70" s="29">
        <f t="shared" si="33"/>
        <v>62507.89512969894</v>
      </c>
      <c r="S70" s="29">
        <f t="shared" si="34"/>
        <v>280717.27449155709</v>
      </c>
      <c r="T70" s="35">
        <f t="shared" si="35"/>
        <v>11.03848592394047</v>
      </c>
      <c r="U70" s="42">
        <v>0.67065690345363116</v>
      </c>
      <c r="V70" s="43">
        <f t="shared" si="48"/>
        <v>0.32934309654636884</v>
      </c>
      <c r="W70" s="29">
        <f t="shared" si="44"/>
        <v>188264.97805645069</v>
      </c>
      <c r="X70" s="29">
        <f t="shared" si="36"/>
        <v>436287.16306991491</v>
      </c>
      <c r="Y70" s="35">
        <f t="shared" si="45"/>
        <v>6.9797129172987438</v>
      </c>
      <c r="Z70" s="36">
        <f t="shared" si="46"/>
        <v>4.0587730066417267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679</v>
      </c>
      <c r="E71" s="49">
        <f t="shared" si="49"/>
        <v>54</v>
      </c>
      <c r="F71" s="3">
        <f t="shared" si="38"/>
        <v>7.9528718703976431E-2</v>
      </c>
      <c r="G71" s="2">
        <v>0.5</v>
      </c>
      <c r="H71" s="3">
        <f t="shared" si="39"/>
        <v>0.33169533169533166</v>
      </c>
      <c r="I71" s="3">
        <f t="shared" si="40"/>
        <v>0.66830466830466828</v>
      </c>
      <c r="J71" s="5">
        <f t="shared" si="47"/>
        <v>49779.014666923882</v>
      </c>
      <c r="K71" s="5">
        <f t="shared" si="41"/>
        <v>16511.466781412098</v>
      </c>
      <c r="L71" s="5">
        <f t="shared" si="42"/>
        <v>207616.40638108918</v>
      </c>
      <c r="M71" s="5">
        <f>L71+M72</f>
        <v>409275.24603277171</v>
      </c>
      <c r="N71" s="33">
        <f t="shared" si="43"/>
        <v>8.2218430551763895</v>
      </c>
      <c r="O71" s="4"/>
      <c r="Q71" s="27" t="s">
        <v>68</v>
      </c>
      <c r="R71" s="29">
        <f t="shared" si="33"/>
        <v>49779.014666923882</v>
      </c>
      <c r="S71" s="29">
        <f t="shared" si="34"/>
        <v>207616.40638108918</v>
      </c>
      <c r="T71" s="35">
        <f t="shared" si="35"/>
        <v>8.2218430551763895</v>
      </c>
      <c r="U71" s="42">
        <v>0.63527807449444496</v>
      </c>
      <c r="V71" s="43">
        <f t="shared" si="48"/>
        <v>0.36472192550555504</v>
      </c>
      <c r="W71" s="29">
        <f t="shared" si="44"/>
        <v>131894.15087923454</v>
      </c>
      <c r="X71" s="29">
        <f>X72+W71</f>
        <v>248022.18501346419</v>
      </c>
      <c r="Y71" s="35">
        <f t="shared" si="45"/>
        <v>4.9824647328398157</v>
      </c>
      <c r="Z71" s="36">
        <f t="shared" si="46"/>
        <v>3.2393783223365737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491</v>
      </c>
      <c r="E72" s="50">
        <f t="shared" si="49"/>
        <v>81</v>
      </c>
      <c r="F72" s="17">
        <f t="shared" si="38"/>
        <v>0.164969450101833</v>
      </c>
      <c r="G72" s="12"/>
      <c r="H72" s="17">
        <v>1</v>
      </c>
      <c r="I72" s="17">
        <f t="shared" si="40"/>
        <v>0</v>
      </c>
      <c r="J72" s="21">
        <f t="shared" si="47"/>
        <v>33267.547885511784</v>
      </c>
      <c r="K72" s="21">
        <f t="shared" si="41"/>
        <v>33267.547885511784</v>
      </c>
      <c r="L72" s="21">
        <f>K72/F72</f>
        <v>201658.83965168253</v>
      </c>
      <c r="M72" s="21">
        <f>L72</f>
        <v>201658.83965168253</v>
      </c>
      <c r="N72" s="34">
        <f t="shared" si="43"/>
        <v>6.0617283950617278</v>
      </c>
      <c r="O72" s="4"/>
      <c r="Q72" s="30" t="s">
        <v>69</v>
      </c>
      <c r="R72" s="31">
        <f t="shared" si="33"/>
        <v>33267.547885511784</v>
      </c>
      <c r="S72" s="31">
        <f t="shared" si="34"/>
        <v>201658.83965168253</v>
      </c>
      <c r="T72" s="38">
        <f t="shared" si="35"/>
        <v>6.0617283950617278</v>
      </c>
      <c r="U72" s="44">
        <v>0.57586384179742911</v>
      </c>
      <c r="V72" s="45">
        <f t="shared" si="48"/>
        <v>0.42413615820257089</v>
      </c>
      <c r="W72" s="31">
        <f t="shared" si="44"/>
        <v>116128.03413422963</v>
      </c>
      <c r="X72" s="31">
        <f>W72</f>
        <v>116128.03413422963</v>
      </c>
      <c r="Y72" s="38">
        <f t="shared" si="45"/>
        <v>3.490730201512811</v>
      </c>
      <c r="Z72" s="37">
        <f t="shared" si="46"/>
        <v>2.5709981935489168</v>
      </c>
    </row>
    <row r="73" spans="1:26" s="2" customFormat="1" ht="13.2" x14ac:dyDescent="0.25">
      <c r="B73" s="2" t="s">
        <v>70</v>
      </c>
      <c r="D73" s="25">
        <f>SUM(D54:D72)</f>
        <v>65676</v>
      </c>
      <c r="E73" s="25">
        <f>SUM(E54:E72)</f>
        <v>511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72.487356267207645</v>
      </c>
      <c r="F78" s="55">
        <f>$Y$4</f>
        <v>65.786092604128712</v>
      </c>
      <c r="G78" s="55">
        <f>E78-F78</f>
        <v>6.7012636630789331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78.991674262389864</v>
      </c>
      <c r="F79" s="55">
        <f>$Y$29</f>
        <v>69.990978822514833</v>
      </c>
      <c r="G79" s="55">
        <f t="shared" ref="G79:G80" si="50">E79-F79</f>
        <v>9.000695439875031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75.626792423750771</v>
      </c>
      <c r="F80" s="55">
        <f>$Y$54</f>
        <v>67.161838014861715</v>
      </c>
      <c r="G80" s="55">
        <f t="shared" si="50"/>
        <v>8.4649544088890565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topLeftCell="A23" workbookViewId="0">
      <selection activeCell="D4" sqref="D4:D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233</v>
      </c>
      <c r="E4">
        <v>3</v>
      </c>
      <c r="F4" s="3">
        <f>E4/D4</f>
        <v>1.2875536480686695E-2</v>
      </c>
      <c r="G4" s="2">
        <v>0.3</v>
      </c>
      <c r="H4" s="18">
        <f>C4*F4/(1+(1-G4)*C4*F4)</f>
        <v>1.2760527435133985E-2</v>
      </c>
      <c r="I4" s="18">
        <f>1-H4</f>
        <v>0.98723947256486599</v>
      </c>
      <c r="J4" s="41">
        <v>100000</v>
      </c>
      <c r="K4" s="20">
        <f>J4*H4</f>
        <v>1276.0527435133986</v>
      </c>
      <c r="L4" s="20">
        <f>C4*(J5+G4*K4)</f>
        <v>99106.763079540615</v>
      </c>
      <c r="M4" s="5">
        <f t="shared" ref="M4:M20" si="0">L4+M5</f>
        <v>7247323.1474077357</v>
      </c>
      <c r="N4" s="32">
        <f>M4/J4</f>
        <v>72.473231474077352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99106.763079540615</v>
      </c>
      <c r="T4" s="35">
        <f t="shared" ref="T4:T22" si="3">N4</f>
        <v>72.473231474077352</v>
      </c>
      <c r="U4" s="42">
        <v>0.96680194174873568</v>
      </c>
      <c r="V4" s="43">
        <f>1-U4</f>
        <v>3.3198058251264317E-2</v>
      </c>
      <c r="W4" s="29">
        <f>S4*U4</f>
        <v>95816.610985731779</v>
      </c>
      <c r="X4" s="29">
        <f t="shared" ref="X4:X20" si="4">X5+W4</f>
        <v>6572837.6973108109</v>
      </c>
      <c r="Y4" s="40">
        <f>X4/R4</f>
        <v>65.728376973108112</v>
      </c>
      <c r="Z4" s="36">
        <f>T4-Y4</f>
        <v>6.7448545009692396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1219</v>
      </c>
      <c r="E5">
        <v>1</v>
      </c>
      <c r="F5" s="3">
        <f t="shared" ref="F5:F22" si="5">E5/D5</f>
        <v>8.2034454470877774E-4</v>
      </c>
      <c r="G5" s="2">
        <v>0.4</v>
      </c>
      <c r="H5" s="3">
        <f t="shared" ref="H5:H21" si="6">C5*F5/(1+(1-G5)*C5*F5)</f>
        <v>3.2749304077288361E-3</v>
      </c>
      <c r="I5" s="3">
        <f t="shared" ref="I5:I22" si="7">1-H5</f>
        <v>0.99672506959227114</v>
      </c>
      <c r="J5" s="5">
        <f>I4*J4</f>
        <v>98723.947256486601</v>
      </c>
      <c r="K5" s="5">
        <f t="shared" ref="K5:K22" si="8">J5*H5</f>
        <v>323.31405684128578</v>
      </c>
      <c r="L5" s="5">
        <f t="shared" ref="L5:L21" si="9">C5*(J6+G5*K5)</f>
        <v>394119.83528952731</v>
      </c>
      <c r="M5" s="5">
        <f t="shared" si="0"/>
        <v>7148216.3843281949</v>
      </c>
      <c r="N5" s="33">
        <f t="shared" ref="N5:N22" si="10">M5/J5</f>
        <v>72.40610391880908</v>
      </c>
      <c r="O5" s="4"/>
      <c r="Q5" s="27" t="s">
        <v>36</v>
      </c>
      <c r="R5" s="29">
        <f t="shared" si="1"/>
        <v>98723.947256486601</v>
      </c>
      <c r="S5" s="29">
        <f t="shared" si="2"/>
        <v>394119.83528952731</v>
      </c>
      <c r="T5" s="35">
        <f t="shared" si="3"/>
        <v>72.40610391880908</v>
      </c>
      <c r="U5" s="42">
        <v>0.96680194174873568</v>
      </c>
      <c r="V5" s="43">
        <f>1-U5</f>
        <v>3.3198058251264317E-2</v>
      </c>
      <c r="W5" s="29">
        <f t="shared" ref="W5:W22" si="11">S5*U5</f>
        <v>381035.82203960686</v>
      </c>
      <c r="X5" s="29">
        <f t="shared" si="4"/>
        <v>6477021.0863250792</v>
      </c>
      <c r="Y5" s="35">
        <f t="shared" ref="Y5:Y22" si="12">X5/R5</f>
        <v>65.607395837786569</v>
      </c>
      <c r="Z5" s="36">
        <f t="shared" ref="Z5:Z22" si="13">T5-Y5</f>
        <v>6.7987080810225109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1955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98400.633199645308</v>
      </c>
      <c r="K6" s="5">
        <f t="shared" si="8"/>
        <v>0</v>
      </c>
      <c r="L6" s="5">
        <f t="shared" si="9"/>
        <v>492003.16599822656</v>
      </c>
      <c r="M6" s="5">
        <f t="shared" si="0"/>
        <v>6754096.5490386672</v>
      </c>
      <c r="N6" s="33">
        <f t="shared" si="10"/>
        <v>68.638750884206843</v>
      </c>
      <c r="O6" s="4"/>
      <c r="Q6" s="27" t="s">
        <v>38</v>
      </c>
      <c r="R6" s="29">
        <f t="shared" si="1"/>
        <v>98400.633199645308</v>
      </c>
      <c r="S6" s="29">
        <f t="shared" si="2"/>
        <v>492003.16599822656</v>
      </c>
      <c r="T6" s="35">
        <f t="shared" si="3"/>
        <v>68.638750884206843</v>
      </c>
      <c r="U6" s="42">
        <v>0.96680194174873568</v>
      </c>
      <c r="V6" s="43">
        <f>1-U6</f>
        <v>3.3198058251264317E-2</v>
      </c>
      <c r="W6" s="29">
        <f t="shared" si="11"/>
        <v>475669.61623361096</v>
      </c>
      <c r="X6" s="29">
        <f t="shared" si="4"/>
        <v>6095985.2642854722</v>
      </c>
      <c r="Y6" s="35">
        <f t="shared" si="12"/>
        <v>61.950671109171743</v>
      </c>
      <c r="Z6" s="36">
        <f t="shared" si="13"/>
        <v>6.6880797750350993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1994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98400.633199645308</v>
      </c>
      <c r="K7" s="5">
        <f t="shared" si="8"/>
        <v>0</v>
      </c>
      <c r="L7" s="5">
        <f t="shared" si="9"/>
        <v>492003.16599822656</v>
      </c>
      <c r="M7" s="5">
        <f t="shared" si="0"/>
        <v>6262093.3830404403</v>
      </c>
      <c r="N7" s="33">
        <f t="shared" si="10"/>
        <v>63.638750884206836</v>
      </c>
      <c r="O7" s="4"/>
      <c r="Q7" s="27" t="s">
        <v>40</v>
      </c>
      <c r="R7" s="29">
        <f t="shared" si="1"/>
        <v>98400.633199645308</v>
      </c>
      <c r="S7" s="29">
        <f t="shared" si="2"/>
        <v>492003.16599822656</v>
      </c>
      <c r="T7" s="35">
        <f t="shared" si="3"/>
        <v>63.638750884206836</v>
      </c>
      <c r="U7" s="42">
        <v>0.96680194174873568</v>
      </c>
      <c r="V7" s="43">
        <f>1-U7</f>
        <v>3.3198058251264317E-2</v>
      </c>
      <c r="W7" s="29">
        <f t="shared" si="11"/>
        <v>475669.61623361096</v>
      </c>
      <c r="X7" s="29">
        <f t="shared" si="4"/>
        <v>5620315.6480518617</v>
      </c>
      <c r="Y7" s="35">
        <f t="shared" si="12"/>
        <v>57.116661400428065</v>
      </c>
      <c r="Z7" s="36">
        <f t="shared" si="13"/>
        <v>6.5220894837787711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2077</v>
      </c>
      <c r="E8">
        <v>2</v>
      </c>
      <c r="F8" s="3">
        <f t="shared" si="5"/>
        <v>9.6292729898892631E-4</v>
      </c>
      <c r="G8" s="2">
        <v>0.5</v>
      </c>
      <c r="H8" s="3">
        <f t="shared" si="6"/>
        <v>4.8030739673390966E-3</v>
      </c>
      <c r="I8" s="3">
        <f t="shared" si="7"/>
        <v>0.99519692603266086</v>
      </c>
      <c r="J8" s="5">
        <f t="shared" si="14"/>
        <v>98400.633199645308</v>
      </c>
      <c r="K8" s="5">
        <f t="shared" si="8"/>
        <v>472.62551969089964</v>
      </c>
      <c r="L8" s="5">
        <f t="shared" si="9"/>
        <v>490821.60219899926</v>
      </c>
      <c r="M8" s="5">
        <f t="shared" si="0"/>
        <v>5770090.2170422133</v>
      </c>
      <c r="N8" s="33">
        <f t="shared" si="10"/>
        <v>58.638750884206829</v>
      </c>
      <c r="O8" s="4"/>
      <c r="Q8" s="27" t="s">
        <v>42</v>
      </c>
      <c r="R8" s="29">
        <f t="shared" si="1"/>
        <v>98400.633199645308</v>
      </c>
      <c r="S8" s="29">
        <f t="shared" si="2"/>
        <v>490821.60219899926</v>
      </c>
      <c r="T8" s="35">
        <f t="shared" si="3"/>
        <v>58.638750884206829</v>
      </c>
      <c r="U8" s="42">
        <v>0.96680194174873568</v>
      </c>
      <c r="V8" s="43">
        <f>1-U8</f>
        <v>3.3198058251264317E-2</v>
      </c>
      <c r="W8" s="29">
        <f t="shared" si="11"/>
        <v>474527.27805821801</v>
      </c>
      <c r="X8" s="29">
        <f t="shared" si="4"/>
        <v>5144646.0318182511</v>
      </c>
      <c r="Y8" s="35">
        <f t="shared" si="12"/>
        <v>52.282651691684393</v>
      </c>
      <c r="Z8" s="36">
        <f t="shared" si="13"/>
        <v>6.3560991925224357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2029</v>
      </c>
      <c r="E9">
        <v>1</v>
      </c>
      <c r="F9" s="3">
        <f t="shared" si="5"/>
        <v>4.9285362247412522E-4</v>
      </c>
      <c r="G9" s="2">
        <v>0.5</v>
      </c>
      <c r="H9" s="3">
        <f t="shared" si="6"/>
        <v>2.4612355402412012E-3</v>
      </c>
      <c r="I9" s="3">
        <f t="shared" si="7"/>
        <v>0.99753876445975875</v>
      </c>
      <c r="J9" s="5">
        <f t="shared" si="14"/>
        <v>97928.007679954404</v>
      </c>
      <c r="K9" s="5">
        <f t="shared" si="8"/>
        <v>241.02389288691708</v>
      </c>
      <c r="L9" s="5">
        <f t="shared" si="9"/>
        <v>489037.47866755468</v>
      </c>
      <c r="M9" s="5">
        <f t="shared" si="0"/>
        <v>5279268.6148432139</v>
      </c>
      <c r="N9" s="33">
        <f t="shared" si="10"/>
        <v>53.909690801601656</v>
      </c>
      <c r="O9" s="4"/>
      <c r="Q9" s="27" t="s">
        <v>44</v>
      </c>
      <c r="R9" s="29">
        <f t="shared" si="1"/>
        <v>97928.007679954404</v>
      </c>
      <c r="S9" s="29">
        <f t="shared" si="2"/>
        <v>489037.47866755468</v>
      </c>
      <c r="T9" s="35">
        <f t="shared" si="3"/>
        <v>53.909690801601656</v>
      </c>
      <c r="U9" s="42">
        <v>0.9555940589531835</v>
      </c>
      <c r="V9" s="43">
        <f t="shared" ref="V9:V22" si="15">1-U9</f>
        <v>4.4405941046816499E-2</v>
      </c>
      <c r="W9" s="29">
        <f t="shared" si="11"/>
        <v>467321.30922015948</v>
      </c>
      <c r="X9" s="29">
        <f t="shared" si="4"/>
        <v>4670118.7537600333</v>
      </c>
      <c r="Y9" s="35">
        <f t="shared" si="12"/>
        <v>47.689306301653616</v>
      </c>
      <c r="Z9" s="36">
        <f t="shared" si="13"/>
        <v>6.2203844999480395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2391</v>
      </c>
      <c r="E10">
        <v>6</v>
      </c>
      <c r="F10" s="3">
        <f t="shared" si="5"/>
        <v>2.509410288582183E-3</v>
      </c>
      <c r="G10" s="2">
        <v>0.5</v>
      </c>
      <c r="H10" s="3">
        <f t="shared" si="6"/>
        <v>1.2468827930174562E-2</v>
      </c>
      <c r="I10" s="3">
        <f t="shared" si="7"/>
        <v>0.98753117206982544</v>
      </c>
      <c r="J10" s="5">
        <f t="shared" si="14"/>
        <v>97686.983787067482</v>
      </c>
      <c r="K10" s="5">
        <f t="shared" si="8"/>
        <v>1218.0421918586967</v>
      </c>
      <c r="L10" s="5">
        <f t="shared" si="9"/>
        <v>485389.81345569069</v>
      </c>
      <c r="M10" s="5">
        <f t="shared" si="0"/>
        <v>4790231.1361756595</v>
      </c>
      <c r="N10" s="33">
        <f t="shared" si="10"/>
        <v>49.036534351568598</v>
      </c>
      <c r="O10" s="4"/>
      <c r="Q10" s="27" t="s">
        <v>46</v>
      </c>
      <c r="R10" s="29">
        <f t="shared" si="1"/>
        <v>97686.983787067482</v>
      </c>
      <c r="S10" s="29">
        <f t="shared" si="2"/>
        <v>485389.81345569069</v>
      </c>
      <c r="T10" s="35">
        <f t="shared" si="3"/>
        <v>49.036534351568598</v>
      </c>
      <c r="U10" s="42">
        <v>0.96363095511775332</v>
      </c>
      <c r="V10" s="43">
        <f t="shared" si="15"/>
        <v>3.6369044882246682E-2</v>
      </c>
      <c r="W10" s="29">
        <f t="shared" si="11"/>
        <v>467736.64954473532</v>
      </c>
      <c r="X10" s="29">
        <f t="shared" si="4"/>
        <v>4202797.4445398739</v>
      </c>
      <c r="Y10" s="35">
        <f t="shared" si="12"/>
        <v>43.023105859229844</v>
      </c>
      <c r="Z10" s="36">
        <f t="shared" si="13"/>
        <v>6.013428492338754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2470</v>
      </c>
      <c r="E11">
        <v>7</v>
      </c>
      <c r="F11" s="3">
        <f t="shared" si="5"/>
        <v>2.8340080971659921E-3</v>
      </c>
      <c r="G11" s="2">
        <v>0.5</v>
      </c>
      <c r="H11" s="3">
        <f t="shared" si="6"/>
        <v>1.4070351758793972E-2</v>
      </c>
      <c r="I11" s="3">
        <f t="shared" si="7"/>
        <v>0.98592964824120599</v>
      </c>
      <c r="J11" s="5">
        <f t="shared" si="14"/>
        <v>96468.941595208787</v>
      </c>
      <c r="K11" s="5">
        <f t="shared" si="8"/>
        <v>1357.3519420431389</v>
      </c>
      <c r="L11" s="5">
        <f t="shared" si="9"/>
        <v>478951.32812093606</v>
      </c>
      <c r="M11" s="5">
        <f t="shared" si="0"/>
        <v>4304841.3227199689</v>
      </c>
      <c r="N11" s="33">
        <f t="shared" si="10"/>
        <v>44.624116856007596</v>
      </c>
      <c r="O11" s="4"/>
      <c r="Q11" s="27" t="s">
        <v>48</v>
      </c>
      <c r="R11" s="29">
        <f t="shared" si="1"/>
        <v>96468.941595208787</v>
      </c>
      <c r="S11" s="29">
        <f t="shared" si="2"/>
        <v>478951.32812093606</v>
      </c>
      <c r="T11" s="35">
        <f t="shared" si="3"/>
        <v>44.624116856007596</v>
      </c>
      <c r="U11" s="42">
        <v>0.96005435016735896</v>
      </c>
      <c r="V11" s="43">
        <f t="shared" si="15"/>
        <v>3.9945649832641039E-2</v>
      </c>
      <c r="W11" s="29">
        <f t="shared" si="11"/>
        <v>459819.30608093878</v>
      </c>
      <c r="X11" s="29">
        <f t="shared" si="4"/>
        <v>3735060.7949951384</v>
      </c>
      <c r="Y11" s="35">
        <f t="shared" si="12"/>
        <v>38.717754473431931</v>
      </c>
      <c r="Z11" s="36">
        <f t="shared" si="13"/>
        <v>5.906362382575665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2507</v>
      </c>
      <c r="E12">
        <v>5</v>
      </c>
      <c r="F12" s="3">
        <f t="shared" si="5"/>
        <v>1.994415636218588E-3</v>
      </c>
      <c r="G12" s="2">
        <v>0.5</v>
      </c>
      <c r="H12" s="3">
        <f t="shared" si="6"/>
        <v>9.9226036912085733E-3</v>
      </c>
      <c r="I12" s="3">
        <f t="shared" si="7"/>
        <v>0.99007739630879144</v>
      </c>
      <c r="J12" s="5">
        <f t="shared" si="14"/>
        <v>95111.589653165647</v>
      </c>
      <c r="K12" s="5">
        <f t="shared" si="8"/>
        <v>943.75461056921665</v>
      </c>
      <c r="L12" s="5">
        <f t="shared" si="9"/>
        <v>473198.56173940521</v>
      </c>
      <c r="M12" s="5">
        <f t="shared" si="0"/>
        <v>3825889.9945990331</v>
      </c>
      <c r="N12" s="33">
        <f t="shared" si="10"/>
        <v>40.225276525716168</v>
      </c>
      <c r="O12" s="4"/>
      <c r="Q12" s="27" t="s">
        <v>50</v>
      </c>
      <c r="R12" s="29">
        <f t="shared" si="1"/>
        <v>95111.589653165647</v>
      </c>
      <c r="S12" s="29">
        <f t="shared" si="2"/>
        <v>473198.56173940521</v>
      </c>
      <c r="T12" s="35">
        <f t="shared" si="3"/>
        <v>40.225276525716168</v>
      </c>
      <c r="U12" s="42">
        <v>0.94127750867207383</v>
      </c>
      <c r="V12" s="43">
        <f t="shared" si="15"/>
        <v>5.8722491327926174E-2</v>
      </c>
      <c r="W12" s="29">
        <f t="shared" si="11"/>
        <v>445411.16330127587</v>
      </c>
      <c r="X12" s="29">
        <f t="shared" si="4"/>
        <v>3275241.4889141996</v>
      </c>
      <c r="Y12" s="35">
        <f t="shared" si="12"/>
        <v>34.43577697373906</v>
      </c>
      <c r="Z12" s="36">
        <f t="shared" si="13"/>
        <v>5.7894995519771086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2662</v>
      </c>
      <c r="E13">
        <v>13</v>
      </c>
      <c r="F13" s="3">
        <f t="shared" si="5"/>
        <v>4.8835462058602558E-3</v>
      </c>
      <c r="G13" s="2">
        <v>0.5</v>
      </c>
      <c r="H13" s="3">
        <f t="shared" si="6"/>
        <v>2.412321395435146E-2</v>
      </c>
      <c r="I13" s="3">
        <f t="shared" si="7"/>
        <v>0.97587678604564854</v>
      </c>
      <c r="J13" s="5">
        <f t="shared" si="14"/>
        <v>94167.835042596431</v>
      </c>
      <c r="K13" s="5">
        <f t="shared" si="8"/>
        <v>2271.6308323506287</v>
      </c>
      <c r="L13" s="5">
        <f t="shared" si="9"/>
        <v>465160.09813210566</v>
      </c>
      <c r="M13" s="5">
        <f t="shared" si="0"/>
        <v>3352691.432859628</v>
      </c>
      <c r="N13" s="33">
        <f t="shared" si="10"/>
        <v>35.603361076986126</v>
      </c>
      <c r="O13" s="4"/>
      <c r="Q13" s="27" t="s">
        <v>52</v>
      </c>
      <c r="R13" s="29">
        <f t="shared" si="1"/>
        <v>94167.835042596431</v>
      </c>
      <c r="S13" s="29">
        <f t="shared" si="2"/>
        <v>465160.09813210566</v>
      </c>
      <c r="T13" s="35">
        <f t="shared" si="3"/>
        <v>35.603361076986126</v>
      </c>
      <c r="U13" s="42">
        <v>0.95386474178345915</v>
      </c>
      <c r="V13" s="43">
        <f t="shared" si="15"/>
        <v>4.6135258216540853E-2</v>
      </c>
      <c r="W13" s="29">
        <f t="shared" si="11"/>
        <v>443699.81689274946</v>
      </c>
      <c r="X13" s="29">
        <f t="shared" si="4"/>
        <v>2829830.3256129236</v>
      </c>
      <c r="Y13" s="35">
        <f t="shared" si="12"/>
        <v>30.050922635450434</v>
      </c>
      <c r="Z13" s="36">
        <f t="shared" si="13"/>
        <v>5.552438441535692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2943</v>
      </c>
      <c r="E14">
        <v>34</v>
      </c>
      <c r="F14" s="3">
        <f t="shared" si="5"/>
        <v>1.1552837240910635E-2</v>
      </c>
      <c r="G14" s="2">
        <v>0.5</v>
      </c>
      <c r="H14" s="3">
        <f t="shared" si="6"/>
        <v>5.6142668428005277E-2</v>
      </c>
      <c r="I14" s="3">
        <f t="shared" si="7"/>
        <v>0.9438573315719947</v>
      </c>
      <c r="J14" s="5">
        <f t="shared" si="14"/>
        <v>91896.204210245807</v>
      </c>
      <c r="K14" s="5">
        <f t="shared" si="8"/>
        <v>5159.298122768093</v>
      </c>
      <c r="L14" s="5">
        <f t="shared" si="9"/>
        <v>446582.77574430872</v>
      </c>
      <c r="M14" s="5">
        <f t="shared" si="0"/>
        <v>2887531.3347275225</v>
      </c>
      <c r="N14" s="33">
        <f t="shared" si="10"/>
        <v>31.42166055217308</v>
      </c>
      <c r="O14" s="4"/>
      <c r="Q14" s="27" t="s">
        <v>54</v>
      </c>
      <c r="R14" s="29">
        <f t="shared" si="1"/>
        <v>91896.204210245807</v>
      </c>
      <c r="S14" s="29">
        <f t="shared" si="2"/>
        <v>446582.77574430872</v>
      </c>
      <c r="T14" s="35">
        <f t="shared" si="3"/>
        <v>31.42166055217308</v>
      </c>
      <c r="U14" s="42">
        <v>0.94210046609890041</v>
      </c>
      <c r="V14" s="43">
        <f t="shared" si="15"/>
        <v>5.7899533901099587E-2</v>
      </c>
      <c r="W14" s="29">
        <f t="shared" si="11"/>
        <v>420725.84118045395</v>
      </c>
      <c r="X14" s="29">
        <f t="shared" si="4"/>
        <v>2386130.508720174</v>
      </c>
      <c r="Y14" s="35">
        <f t="shared" si="12"/>
        <v>25.965495846390318</v>
      </c>
      <c r="Z14" s="36">
        <f t="shared" si="13"/>
        <v>5.4561647057827614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2828</v>
      </c>
      <c r="E15">
        <v>22</v>
      </c>
      <c r="F15" s="3">
        <f t="shared" si="5"/>
        <v>7.7793493635077791E-3</v>
      </c>
      <c r="G15" s="2">
        <v>0.5</v>
      </c>
      <c r="H15" s="3">
        <f t="shared" si="6"/>
        <v>3.8154699965313912E-2</v>
      </c>
      <c r="I15" s="3">
        <f t="shared" si="7"/>
        <v>0.96184530003468605</v>
      </c>
      <c r="J15" s="5">
        <f t="shared" si="14"/>
        <v>86736.906087477706</v>
      </c>
      <c r="K15" s="5">
        <f t="shared" si="8"/>
        <v>3309.4206276873215</v>
      </c>
      <c r="L15" s="5">
        <f t="shared" si="9"/>
        <v>425410.97886817018</v>
      </c>
      <c r="M15" s="5">
        <f t="shared" si="0"/>
        <v>2440948.5589832137</v>
      </c>
      <c r="N15" s="33">
        <f t="shared" si="10"/>
        <v>28.141983258215571</v>
      </c>
      <c r="O15" s="4"/>
      <c r="Q15" s="27" t="s">
        <v>56</v>
      </c>
      <c r="R15" s="29">
        <f t="shared" si="1"/>
        <v>86736.906087477706</v>
      </c>
      <c r="S15" s="29">
        <f t="shared" si="2"/>
        <v>425410.97886817018</v>
      </c>
      <c r="T15" s="35">
        <f t="shared" si="3"/>
        <v>28.141983258215571</v>
      </c>
      <c r="U15" s="42">
        <v>0.91645683631107144</v>
      </c>
      <c r="V15" s="43">
        <f t="shared" si="15"/>
        <v>8.3543163688928557E-2</v>
      </c>
      <c r="W15" s="29">
        <f t="shared" si="11"/>
        <v>389870.79982551932</v>
      </c>
      <c r="X15" s="29">
        <f t="shared" si="4"/>
        <v>1965404.6675397202</v>
      </c>
      <c r="Y15" s="35">
        <f t="shared" si="12"/>
        <v>22.659381757951216</v>
      </c>
      <c r="Z15" s="36">
        <f t="shared" si="13"/>
        <v>5.4826015002643551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2235</v>
      </c>
      <c r="E16">
        <v>25</v>
      </c>
      <c r="F16" s="3">
        <f t="shared" si="5"/>
        <v>1.1185682326621925E-2</v>
      </c>
      <c r="G16" s="2">
        <v>0.5</v>
      </c>
      <c r="H16" s="3">
        <f t="shared" si="6"/>
        <v>5.4406964091403706E-2</v>
      </c>
      <c r="I16" s="3">
        <f t="shared" si="7"/>
        <v>0.94559303590859634</v>
      </c>
      <c r="J16" s="5">
        <f t="shared" si="14"/>
        <v>83427.485459790376</v>
      </c>
      <c r="K16" s="5">
        <f t="shared" si="8"/>
        <v>4539.0362056469194</v>
      </c>
      <c r="L16" s="5">
        <f t="shared" si="9"/>
        <v>405789.83678483462</v>
      </c>
      <c r="M16" s="5">
        <f t="shared" si="0"/>
        <v>2015537.5801150436</v>
      </c>
      <c r="N16" s="33">
        <f t="shared" si="10"/>
        <v>24.159155331206453</v>
      </c>
      <c r="O16" s="4"/>
      <c r="Q16" s="27" t="s">
        <v>58</v>
      </c>
      <c r="R16" s="29">
        <f t="shared" si="1"/>
        <v>83427.485459790376</v>
      </c>
      <c r="S16" s="29">
        <f t="shared" si="2"/>
        <v>405789.83678483462</v>
      </c>
      <c r="T16" s="35">
        <f t="shared" si="3"/>
        <v>24.159155331206453</v>
      </c>
      <c r="U16" s="42">
        <v>0.8859396016463057</v>
      </c>
      <c r="V16" s="43">
        <f t="shared" si="15"/>
        <v>0.1140603983536943</v>
      </c>
      <c r="W16" s="29">
        <f t="shared" si="11"/>
        <v>359505.28635327582</v>
      </c>
      <c r="X16" s="29">
        <f t="shared" si="4"/>
        <v>1575533.8677142009</v>
      </c>
      <c r="Y16" s="35">
        <f t="shared" si="12"/>
        <v>18.885069579060517</v>
      </c>
      <c r="Z16" s="36">
        <f t="shared" si="13"/>
        <v>5.2740857521459361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1787</v>
      </c>
      <c r="E17">
        <v>30</v>
      </c>
      <c r="F17" s="3">
        <f t="shared" si="5"/>
        <v>1.6787912702853944E-2</v>
      </c>
      <c r="G17" s="2">
        <v>0.5</v>
      </c>
      <c r="H17" s="3">
        <f t="shared" si="6"/>
        <v>8.0558539205155738E-2</v>
      </c>
      <c r="I17" s="3">
        <f t="shared" si="7"/>
        <v>0.91944146079484423</v>
      </c>
      <c r="J17" s="5">
        <f t="shared" si="14"/>
        <v>78888.449254143459</v>
      </c>
      <c r="K17" s="5">
        <f t="shared" si="8"/>
        <v>6355.1382320738549</v>
      </c>
      <c r="L17" s="5">
        <f t="shared" si="9"/>
        <v>378554.40069053264</v>
      </c>
      <c r="M17" s="5">
        <f t="shared" si="0"/>
        <v>1609747.7433302091</v>
      </c>
      <c r="N17" s="33">
        <f t="shared" si="10"/>
        <v>20.405366800205673</v>
      </c>
      <c r="O17" s="4"/>
      <c r="Q17" s="27" t="s">
        <v>60</v>
      </c>
      <c r="R17" s="29">
        <f t="shared" si="1"/>
        <v>78888.449254143459</v>
      </c>
      <c r="S17" s="29">
        <f t="shared" si="2"/>
        <v>378554.40069053264</v>
      </c>
      <c r="T17" s="35">
        <f t="shared" si="3"/>
        <v>20.405366800205673</v>
      </c>
      <c r="U17" s="42">
        <v>0.85631920960893304</v>
      </c>
      <c r="V17" s="43">
        <f t="shared" si="15"/>
        <v>0.14368079039106696</v>
      </c>
      <c r="W17" s="29">
        <f t="shared" si="11"/>
        <v>324163.40519330022</v>
      </c>
      <c r="X17" s="29">
        <f t="shared" si="4"/>
        <v>1216028.581360925</v>
      </c>
      <c r="Y17" s="35">
        <f t="shared" si="12"/>
        <v>15.414532708627879</v>
      </c>
      <c r="Z17" s="36">
        <f t="shared" si="13"/>
        <v>4.9908340915777938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1361</v>
      </c>
      <c r="E18">
        <v>39</v>
      </c>
      <c r="F18" s="3">
        <f t="shared" si="5"/>
        <v>2.8655400440852314E-2</v>
      </c>
      <c r="G18" s="2">
        <v>0.5</v>
      </c>
      <c r="H18" s="3">
        <f t="shared" si="6"/>
        <v>0.13369900582790537</v>
      </c>
      <c r="I18" s="3">
        <f t="shared" si="7"/>
        <v>0.86630099417209461</v>
      </c>
      <c r="J18" s="5">
        <f t="shared" si="14"/>
        <v>72533.311022069596</v>
      </c>
      <c r="K18" s="5">
        <f t="shared" si="8"/>
        <v>9697.6315730569549</v>
      </c>
      <c r="L18" s="5">
        <f t="shared" si="9"/>
        <v>338422.47617770563</v>
      </c>
      <c r="M18" s="5">
        <f t="shared" si="0"/>
        <v>1231193.3426396763</v>
      </c>
      <c r="N18" s="33">
        <f t="shared" si="10"/>
        <v>16.974178143681641</v>
      </c>
      <c r="O18" s="4"/>
      <c r="Q18" s="27" t="s">
        <v>62</v>
      </c>
      <c r="R18" s="29">
        <f t="shared" si="1"/>
        <v>72533.311022069596</v>
      </c>
      <c r="S18" s="29">
        <f t="shared" si="2"/>
        <v>338422.47617770563</v>
      </c>
      <c r="T18" s="35">
        <f t="shared" si="3"/>
        <v>16.974178143681641</v>
      </c>
      <c r="U18" s="42">
        <v>0.77613843304153718</v>
      </c>
      <c r="V18" s="43">
        <f t="shared" si="15"/>
        <v>0.22386156695846282</v>
      </c>
      <c r="W18" s="29">
        <f t="shared" si="11"/>
        <v>262662.6903666014</v>
      </c>
      <c r="X18" s="29">
        <f t="shared" si="4"/>
        <v>891865.17616762477</v>
      </c>
      <c r="Y18" s="35">
        <f t="shared" si="12"/>
        <v>12.295939115425991</v>
      </c>
      <c r="Z18" s="36">
        <f t="shared" si="13"/>
        <v>4.6782390282556499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1018</v>
      </c>
      <c r="E19">
        <v>29</v>
      </c>
      <c r="F19" s="3">
        <f t="shared" si="5"/>
        <v>2.8487229862475441E-2</v>
      </c>
      <c r="G19" s="2">
        <v>0.5</v>
      </c>
      <c r="H19" s="3">
        <f t="shared" si="6"/>
        <v>0.1329665291150848</v>
      </c>
      <c r="I19" s="3">
        <f t="shared" si="7"/>
        <v>0.86703347088491522</v>
      </c>
      <c r="J19" s="5">
        <f t="shared" si="14"/>
        <v>62835.679449012641</v>
      </c>
      <c r="K19" s="5">
        <f t="shared" si="8"/>
        <v>8355.0422009232752</v>
      </c>
      <c r="L19" s="5">
        <f t="shared" si="9"/>
        <v>293290.79174275504</v>
      </c>
      <c r="M19" s="5">
        <f t="shared" si="0"/>
        <v>892770.86646197061</v>
      </c>
      <c r="N19" s="33">
        <f t="shared" si="10"/>
        <v>14.208024394586204</v>
      </c>
      <c r="O19" s="4"/>
      <c r="Q19" s="27" t="s">
        <v>64</v>
      </c>
      <c r="R19" s="29">
        <f t="shared" si="1"/>
        <v>62835.679449012641</v>
      </c>
      <c r="S19" s="29">
        <f t="shared" si="2"/>
        <v>293290.79174275504</v>
      </c>
      <c r="T19" s="35">
        <f t="shared" si="3"/>
        <v>14.208024394586204</v>
      </c>
      <c r="U19" s="42">
        <v>0.73716277889453141</v>
      </c>
      <c r="V19" s="43">
        <f t="shared" si="15"/>
        <v>0.26283722110546859</v>
      </c>
      <c r="W19" s="29">
        <f t="shared" si="11"/>
        <v>216203.05506526658</v>
      </c>
      <c r="X19" s="29">
        <f t="shared" si="4"/>
        <v>629202.48580102331</v>
      </c>
      <c r="Y19" s="35">
        <f t="shared" si="12"/>
        <v>10.013458775624176</v>
      </c>
      <c r="Z19" s="36">
        <f t="shared" si="13"/>
        <v>4.1945656189620273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555</v>
      </c>
      <c r="E20">
        <v>31</v>
      </c>
      <c r="F20" s="3">
        <f t="shared" si="5"/>
        <v>5.5855855855855854E-2</v>
      </c>
      <c r="G20" s="2">
        <v>0.5</v>
      </c>
      <c r="H20" s="3">
        <f t="shared" si="6"/>
        <v>0.24505928853754941</v>
      </c>
      <c r="I20" s="3">
        <f t="shared" si="7"/>
        <v>0.75494071146245056</v>
      </c>
      <c r="J20" s="5">
        <f t="shared" si="14"/>
        <v>54480.63724808937</v>
      </c>
      <c r="K20" s="5">
        <f t="shared" si="8"/>
        <v>13350.986203089094</v>
      </c>
      <c r="L20" s="5">
        <f t="shared" si="9"/>
        <v>239025.72073272412</v>
      </c>
      <c r="M20" s="5">
        <f t="shared" si="0"/>
        <v>599480.07471921551</v>
      </c>
      <c r="N20" s="33">
        <f t="shared" si="10"/>
        <v>11.003543735902964</v>
      </c>
      <c r="O20" s="4"/>
      <c r="Q20" s="27" t="s">
        <v>66</v>
      </c>
      <c r="R20" s="29">
        <f t="shared" si="1"/>
        <v>54480.63724808937</v>
      </c>
      <c r="S20" s="29">
        <f t="shared" si="2"/>
        <v>239025.72073272412</v>
      </c>
      <c r="T20" s="35">
        <f t="shared" si="3"/>
        <v>11.003543735902964</v>
      </c>
      <c r="U20" s="42">
        <v>0.7271372759570951</v>
      </c>
      <c r="V20" s="43">
        <f t="shared" si="15"/>
        <v>0.2728627240429049</v>
      </c>
      <c r="W20" s="29">
        <f t="shared" si="11"/>
        <v>173804.51145727438</v>
      </c>
      <c r="X20" s="29">
        <f t="shared" si="4"/>
        <v>412999.43073575676</v>
      </c>
      <c r="Y20" s="35">
        <f t="shared" si="12"/>
        <v>7.5806644635060803</v>
      </c>
      <c r="Z20" s="36">
        <f t="shared" si="13"/>
        <v>3.4228792723968837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301</v>
      </c>
      <c r="E21">
        <v>26</v>
      </c>
      <c r="F21" s="3">
        <f t="shared" si="5"/>
        <v>8.6378737541528236E-2</v>
      </c>
      <c r="G21" s="2">
        <v>0.5</v>
      </c>
      <c r="H21" s="3">
        <f t="shared" si="6"/>
        <v>0.3551912568306011</v>
      </c>
      <c r="I21" s="3">
        <f t="shared" si="7"/>
        <v>0.64480874316939896</v>
      </c>
      <c r="J21" s="5">
        <f t="shared" si="14"/>
        <v>41129.651045000275</v>
      </c>
      <c r="K21" s="5">
        <f t="shared" si="8"/>
        <v>14608.892447677694</v>
      </c>
      <c r="L21" s="5">
        <f t="shared" si="9"/>
        <v>169126.02410580716</v>
      </c>
      <c r="M21" s="5">
        <f>L21+M22</f>
        <v>360454.35398649145</v>
      </c>
      <c r="N21" s="33">
        <f t="shared" si="10"/>
        <v>8.7638563622170178</v>
      </c>
      <c r="O21" s="4"/>
      <c r="Q21" s="27" t="s">
        <v>68</v>
      </c>
      <c r="R21" s="29">
        <f t="shared" si="1"/>
        <v>41129.651045000275</v>
      </c>
      <c r="S21" s="29">
        <f t="shared" si="2"/>
        <v>169126.02410580716</v>
      </c>
      <c r="T21" s="35">
        <f t="shared" si="3"/>
        <v>8.7638563622170178</v>
      </c>
      <c r="U21" s="42">
        <v>0.68635947845240242</v>
      </c>
      <c r="V21" s="43">
        <f t="shared" si="15"/>
        <v>0.31364052154759758</v>
      </c>
      <c r="W21" s="29">
        <f t="shared" si="11"/>
        <v>116081.24969799024</v>
      </c>
      <c r="X21" s="29">
        <f>X22+W21</f>
        <v>239194.91927848238</v>
      </c>
      <c r="Y21" s="35">
        <f t="shared" si="12"/>
        <v>5.8156321097102754</v>
      </c>
      <c r="Z21" s="36">
        <f t="shared" si="13"/>
        <v>2.9482242525067424</v>
      </c>
    </row>
    <row r="22" spans="1:26" s="2" customFormat="1" x14ac:dyDescent="0.25">
      <c r="A22" s="12">
        <v>19</v>
      </c>
      <c r="B22" s="13" t="s">
        <v>69</v>
      </c>
      <c r="C22" s="12"/>
      <c r="D22">
        <v>202</v>
      </c>
      <c r="E22">
        <v>28</v>
      </c>
      <c r="F22" s="17">
        <f t="shared" si="5"/>
        <v>0.13861386138613863</v>
      </c>
      <c r="G22" s="12"/>
      <c r="H22" s="17">
        <v>1</v>
      </c>
      <c r="I22" s="17">
        <f t="shared" si="7"/>
        <v>0</v>
      </c>
      <c r="J22" s="21">
        <f t="shared" si="14"/>
        <v>26520.758597322583</v>
      </c>
      <c r="K22" s="21">
        <f t="shared" si="8"/>
        <v>26520.758597322583</v>
      </c>
      <c r="L22" s="21">
        <f>K22/F22</f>
        <v>191328.32988068432</v>
      </c>
      <c r="M22" s="21">
        <f>L22</f>
        <v>191328.32988068432</v>
      </c>
      <c r="N22" s="34">
        <f t="shared" si="10"/>
        <v>7.2142857142857135</v>
      </c>
      <c r="O22" s="4"/>
      <c r="Q22" s="30" t="s">
        <v>69</v>
      </c>
      <c r="R22" s="31">
        <f t="shared" si="1"/>
        <v>26520.758597322583</v>
      </c>
      <c r="S22" s="31">
        <f t="shared" si="2"/>
        <v>191328.32988068432</v>
      </c>
      <c r="T22" s="38">
        <f t="shared" si="3"/>
        <v>7.2142857142857135</v>
      </c>
      <c r="U22" s="44">
        <v>0.64346806172022719</v>
      </c>
      <c r="V22" s="45">
        <f t="shared" si="15"/>
        <v>0.35653193827977281</v>
      </c>
      <c r="W22" s="31">
        <f t="shared" si="11"/>
        <v>123113.66958049216</v>
      </c>
      <c r="X22" s="31">
        <f>W22</f>
        <v>123113.66958049216</v>
      </c>
      <c r="Y22" s="38">
        <f t="shared" si="12"/>
        <v>4.6421624452673527</v>
      </c>
      <c r="Z22" s="37">
        <f t="shared" si="13"/>
        <v>2.5721232690183609</v>
      </c>
    </row>
    <row r="23" spans="1:26" s="2" customFormat="1" ht="13.2" x14ac:dyDescent="0.25">
      <c r="B23" s="2" t="s">
        <v>70</v>
      </c>
      <c r="D23" s="25">
        <f>SUM(D4:D22)</f>
        <v>32767</v>
      </c>
      <c r="E23" s="25">
        <f>SUM(E4:E22)</f>
        <v>302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225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7896466.9491481846</v>
      </c>
      <c r="N29" s="32">
        <f>M29/J29</f>
        <v>78.964669491481843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78.964669491481843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6995726.5585655067</v>
      </c>
      <c r="Y29" s="40">
        <f>X29/R29</f>
        <v>69.957265585655065</v>
      </c>
      <c r="Z29" s="36">
        <f>T29-Y29</f>
        <v>9.0074039058267772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1125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7796466.9491481846</v>
      </c>
      <c r="N30" s="33">
        <f t="shared" ref="N30:N47" si="26">M30/J30</f>
        <v>77.964669491481843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77.964669491481843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6899861.8845625427</v>
      </c>
      <c r="Y30" s="35">
        <f t="shared" ref="Y30:Y47" si="28">X30/R30</f>
        <v>68.99861884562543</v>
      </c>
      <c r="Z30" s="36">
        <f t="shared" ref="Z30:Z47" si="29">T30-Y30</f>
        <v>8.9660506458564129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1823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7396466.9491481846</v>
      </c>
      <c r="N31" s="33">
        <f t="shared" si="26"/>
        <v>73.964669491481843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73.964669491481843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6516403.1885506865</v>
      </c>
      <c r="Y31" s="35">
        <f t="shared" si="28"/>
        <v>65.164031885506859</v>
      </c>
      <c r="Z31" s="36">
        <f t="shared" si="29"/>
        <v>8.800637605974984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1925</v>
      </c>
      <c r="E32">
        <v>2</v>
      </c>
      <c r="F32" s="3">
        <f t="shared" si="21"/>
        <v>1.038961038961039E-3</v>
      </c>
      <c r="G32" s="2">
        <v>0.5</v>
      </c>
      <c r="H32" s="3">
        <f t="shared" si="22"/>
        <v>5.1813471502590676E-3</v>
      </c>
      <c r="I32" s="3">
        <f t="shared" si="23"/>
        <v>0.99481865284974091</v>
      </c>
      <c r="J32" s="5">
        <f t="shared" si="30"/>
        <v>100000</v>
      </c>
      <c r="K32" s="5">
        <f t="shared" si="24"/>
        <v>518.13471502590676</v>
      </c>
      <c r="L32" s="5">
        <f t="shared" si="25"/>
        <v>498704.6632124352</v>
      </c>
      <c r="M32" s="5">
        <f t="shared" si="16"/>
        <v>6896466.9491481846</v>
      </c>
      <c r="N32" s="33">
        <f t="shared" si="26"/>
        <v>68.964669491481843</v>
      </c>
      <c r="O32" s="4"/>
      <c r="Q32" s="27" t="s">
        <v>40</v>
      </c>
      <c r="R32" s="29">
        <f t="shared" si="17"/>
        <v>100000</v>
      </c>
      <c r="S32" s="29">
        <f t="shared" si="18"/>
        <v>498704.6632124352</v>
      </c>
      <c r="T32" s="35">
        <f t="shared" si="19"/>
        <v>68.964669491481843</v>
      </c>
      <c r="U32" s="42">
        <v>0.95864674002964168</v>
      </c>
      <c r="V32" s="43">
        <f>1-U32</f>
        <v>4.1353259970358325E-2</v>
      </c>
      <c r="W32" s="29">
        <f t="shared" si="27"/>
        <v>478081.59962618136</v>
      </c>
      <c r="X32" s="29">
        <f t="shared" si="20"/>
        <v>6037079.8185358653</v>
      </c>
      <c r="Y32" s="35">
        <f t="shared" si="28"/>
        <v>60.370798185358652</v>
      </c>
      <c r="Z32" s="36">
        <f t="shared" si="29"/>
        <v>8.5938713061231908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1991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99481.86528497409</v>
      </c>
      <c r="K33" s="5">
        <f t="shared" si="24"/>
        <v>0</v>
      </c>
      <c r="L33" s="5">
        <f t="shared" si="25"/>
        <v>497409.32642487047</v>
      </c>
      <c r="M33" s="5">
        <f t="shared" si="16"/>
        <v>6397762.2859357493</v>
      </c>
      <c r="N33" s="33">
        <f t="shared" si="26"/>
        <v>64.31083964508332</v>
      </c>
      <c r="O33" s="4"/>
      <c r="Q33" s="27" t="s">
        <v>42</v>
      </c>
      <c r="R33" s="29">
        <f t="shared" si="17"/>
        <v>99481.86528497409</v>
      </c>
      <c r="S33" s="29">
        <f t="shared" si="18"/>
        <v>497409.32642487047</v>
      </c>
      <c r="T33" s="35">
        <f t="shared" si="19"/>
        <v>64.31083964508332</v>
      </c>
      <c r="U33" s="42">
        <v>0.95864674002964168</v>
      </c>
      <c r="V33" s="43">
        <f>1-U33</f>
        <v>4.1353259970358325E-2</v>
      </c>
      <c r="W33" s="29">
        <f t="shared" si="27"/>
        <v>476839.829237542</v>
      </c>
      <c r="X33" s="29">
        <f t="shared" si="20"/>
        <v>5558998.2189096836</v>
      </c>
      <c r="Y33" s="35">
        <f t="shared" si="28"/>
        <v>55.87951334633172</v>
      </c>
      <c r="Z33" s="36">
        <f t="shared" si="29"/>
        <v>8.4313262987515998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1985</v>
      </c>
      <c r="E34">
        <v>3</v>
      </c>
      <c r="F34" s="3">
        <f t="shared" si="21"/>
        <v>1.5113350125944584E-3</v>
      </c>
      <c r="G34" s="2">
        <v>0.5</v>
      </c>
      <c r="H34" s="3">
        <f t="shared" si="22"/>
        <v>7.5282308657465494E-3</v>
      </c>
      <c r="I34" s="3">
        <f t="shared" si="23"/>
        <v>0.9924717691342535</v>
      </c>
      <c r="J34" s="5">
        <f t="shared" si="30"/>
        <v>99481.86528497409</v>
      </c>
      <c r="K34" s="5">
        <f t="shared" si="24"/>
        <v>748.9224488203821</v>
      </c>
      <c r="L34" s="5">
        <f t="shared" si="25"/>
        <v>495537.0203028195</v>
      </c>
      <c r="M34" s="5">
        <f t="shared" si="16"/>
        <v>5900352.9595108787</v>
      </c>
      <c r="N34" s="33">
        <f t="shared" si="26"/>
        <v>59.310839645083313</v>
      </c>
      <c r="O34" s="4"/>
      <c r="Q34" s="27" t="s">
        <v>44</v>
      </c>
      <c r="R34" s="29">
        <f t="shared" si="17"/>
        <v>99481.86528497409</v>
      </c>
      <c r="S34" s="29">
        <f t="shared" si="18"/>
        <v>495537.0203028195</v>
      </c>
      <c r="T34" s="35">
        <f t="shared" si="19"/>
        <v>59.310839645083313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480264.67699941515</v>
      </c>
      <c r="X34" s="29">
        <f t="shared" si="20"/>
        <v>5082158.3896721415</v>
      </c>
      <c r="Y34" s="35">
        <f t="shared" si="28"/>
        <v>51.086279646183506</v>
      </c>
      <c r="Z34" s="36">
        <f t="shared" si="29"/>
        <v>8.2245599988998066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2370</v>
      </c>
      <c r="E35">
        <v>5</v>
      </c>
      <c r="F35" s="3">
        <f t="shared" si="21"/>
        <v>2.1097046413502108E-3</v>
      </c>
      <c r="G35" s="2">
        <v>0.5</v>
      </c>
      <c r="H35" s="3">
        <f t="shared" si="22"/>
        <v>1.0493179433368308E-2</v>
      </c>
      <c r="I35" s="3">
        <f t="shared" si="23"/>
        <v>0.98950682056663164</v>
      </c>
      <c r="J35" s="5">
        <f t="shared" si="30"/>
        <v>98732.942836153714</v>
      </c>
      <c r="K35" s="5">
        <f t="shared" si="24"/>
        <v>1036.022485164257</v>
      </c>
      <c r="L35" s="5">
        <f t="shared" si="25"/>
        <v>491074.6579678579</v>
      </c>
      <c r="M35" s="5">
        <f t="shared" si="16"/>
        <v>5404815.9392080596</v>
      </c>
      <c r="N35" s="33">
        <f t="shared" si="26"/>
        <v>54.741768896499877</v>
      </c>
      <c r="O35" s="4"/>
      <c r="Q35" s="27" t="s">
        <v>46</v>
      </c>
      <c r="R35" s="29">
        <f t="shared" si="17"/>
        <v>98732.942836153714</v>
      </c>
      <c r="S35" s="29">
        <f t="shared" si="18"/>
        <v>491074.6579678579</v>
      </c>
      <c r="T35" s="35">
        <f t="shared" si="19"/>
        <v>54.741768896499877</v>
      </c>
      <c r="U35" s="42">
        <v>0.96192878092594225</v>
      </c>
      <c r="V35" s="43">
        <f t="shared" si="31"/>
        <v>3.8071219074057749E-2</v>
      </c>
      <c r="W35" s="29">
        <f t="shared" si="27"/>
        <v>472378.84708264557</v>
      </c>
      <c r="X35" s="29">
        <f t="shared" si="20"/>
        <v>4601893.7126727263</v>
      </c>
      <c r="Y35" s="35">
        <f t="shared" si="28"/>
        <v>46.609506214248277</v>
      </c>
      <c r="Z35" s="36">
        <f t="shared" si="29"/>
        <v>8.1322626822516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2320</v>
      </c>
      <c r="E36">
        <v>3</v>
      </c>
      <c r="F36" s="3">
        <f t="shared" si="21"/>
        <v>1.2931034482758621E-3</v>
      </c>
      <c r="G36" s="2">
        <v>0.5</v>
      </c>
      <c r="H36" s="3">
        <f t="shared" si="22"/>
        <v>6.4446831364124591E-3</v>
      </c>
      <c r="I36" s="3">
        <f t="shared" si="23"/>
        <v>0.99355531686358756</v>
      </c>
      <c r="J36" s="5">
        <f t="shared" si="30"/>
        <v>97696.920350989458</v>
      </c>
      <c r="K36" s="5">
        <f t="shared" si="24"/>
        <v>629.62569506545299</v>
      </c>
      <c r="L36" s="5">
        <f t="shared" si="25"/>
        <v>486910.53751728369</v>
      </c>
      <c r="M36" s="5">
        <f t="shared" si="16"/>
        <v>4913741.2812402016</v>
      </c>
      <c r="N36" s="33">
        <f t="shared" si="26"/>
        <v>50.295764324882697</v>
      </c>
      <c r="O36" s="4"/>
      <c r="Q36" s="27" t="s">
        <v>48</v>
      </c>
      <c r="R36" s="29">
        <f t="shared" si="17"/>
        <v>97696.920350989458</v>
      </c>
      <c r="S36" s="29">
        <f t="shared" si="18"/>
        <v>486910.53751728369</v>
      </c>
      <c r="T36" s="35">
        <f t="shared" si="19"/>
        <v>50.295764324882697</v>
      </c>
      <c r="U36" s="42">
        <v>0.95558309086652893</v>
      </c>
      <c r="V36" s="43">
        <f t="shared" si="31"/>
        <v>4.4416909133471072E-2</v>
      </c>
      <c r="W36" s="29">
        <f t="shared" si="27"/>
        <v>465283.47641624894</v>
      </c>
      <c r="X36" s="29">
        <f t="shared" si="20"/>
        <v>4129514.8655900811</v>
      </c>
      <c r="Y36" s="35">
        <f t="shared" si="28"/>
        <v>42.268628844739816</v>
      </c>
      <c r="Z36" s="36">
        <f t="shared" si="29"/>
        <v>8.0271354801428814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2455</v>
      </c>
      <c r="E37">
        <v>2</v>
      </c>
      <c r="F37" s="3">
        <f t="shared" si="21"/>
        <v>8.1466395112016296E-4</v>
      </c>
      <c r="G37" s="2">
        <v>0.5</v>
      </c>
      <c r="H37" s="3">
        <f t="shared" si="22"/>
        <v>4.0650406504065045E-3</v>
      </c>
      <c r="I37" s="3">
        <f t="shared" si="23"/>
        <v>0.99593495934959353</v>
      </c>
      <c r="J37" s="5">
        <f t="shared" si="30"/>
        <v>97067.294655924008</v>
      </c>
      <c r="K37" s="5">
        <f t="shared" si="24"/>
        <v>394.58249860131713</v>
      </c>
      <c r="L37" s="5">
        <f t="shared" si="25"/>
        <v>484350.01703311678</v>
      </c>
      <c r="M37" s="5">
        <f t="shared" si="16"/>
        <v>4426830.7437229175</v>
      </c>
      <c r="N37" s="33">
        <f t="shared" si="26"/>
        <v>45.605790904287332</v>
      </c>
      <c r="O37" s="4"/>
      <c r="Q37" s="27" t="s">
        <v>50</v>
      </c>
      <c r="R37" s="29">
        <f t="shared" si="17"/>
        <v>97067.294655924008</v>
      </c>
      <c r="S37" s="29">
        <f t="shared" si="18"/>
        <v>484350.01703311678</v>
      </c>
      <c r="T37" s="35">
        <f t="shared" si="19"/>
        <v>45.605790904287332</v>
      </c>
      <c r="U37" s="42">
        <v>0.95343645724036619</v>
      </c>
      <c r="V37" s="43">
        <f t="shared" si="31"/>
        <v>4.6563542759633814E-2</v>
      </c>
      <c r="W37" s="29">
        <f t="shared" si="27"/>
        <v>461796.96430436586</v>
      </c>
      <c r="X37" s="29">
        <f t="shared" si="20"/>
        <v>3664231.3891738323</v>
      </c>
      <c r="Y37" s="35">
        <f t="shared" si="28"/>
        <v>37.749392338196834</v>
      </c>
      <c r="Z37" s="36">
        <f t="shared" si="29"/>
        <v>7.8563985660904976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2637</v>
      </c>
      <c r="E38">
        <v>4</v>
      </c>
      <c r="F38" s="3">
        <f t="shared" si="21"/>
        <v>1.5168752370117557E-3</v>
      </c>
      <c r="G38" s="2">
        <v>0.5</v>
      </c>
      <c r="H38" s="3">
        <f t="shared" si="22"/>
        <v>7.5557234605213444E-3</v>
      </c>
      <c r="I38" s="3">
        <f t="shared" si="23"/>
        <v>0.99244427653947864</v>
      </c>
      <c r="J38" s="5">
        <f t="shared" si="30"/>
        <v>96672.71215732269</v>
      </c>
      <c r="K38" s="5">
        <f t="shared" si="24"/>
        <v>730.43227923930999</v>
      </c>
      <c r="L38" s="5">
        <f t="shared" si="25"/>
        <v>481537.48008851521</v>
      </c>
      <c r="M38" s="5">
        <f t="shared" si="16"/>
        <v>3942480.7266898006</v>
      </c>
      <c r="N38" s="33">
        <f t="shared" si="26"/>
        <v>40.781732907978302</v>
      </c>
      <c r="O38" s="4"/>
      <c r="Q38" s="27" t="s">
        <v>52</v>
      </c>
      <c r="R38" s="29">
        <f t="shared" si="17"/>
        <v>96672.71215732269</v>
      </c>
      <c r="S38" s="29">
        <f t="shared" si="18"/>
        <v>481537.48008851521</v>
      </c>
      <c r="T38" s="35">
        <f t="shared" si="19"/>
        <v>40.781732907978302</v>
      </c>
      <c r="U38" s="42">
        <v>0.93748024841036759</v>
      </c>
      <c r="V38" s="43">
        <f t="shared" si="31"/>
        <v>6.2519751589632411E-2</v>
      </c>
      <c r="W38" s="29">
        <f t="shared" si="27"/>
        <v>451431.8764522837</v>
      </c>
      <c r="X38" s="29">
        <f t="shared" si="20"/>
        <v>3202434.4248694666</v>
      </c>
      <c r="Y38" s="35">
        <f t="shared" si="28"/>
        <v>33.126560260954584</v>
      </c>
      <c r="Z38" s="36">
        <f t="shared" si="29"/>
        <v>7.6551726470237185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2931</v>
      </c>
      <c r="E39">
        <v>10</v>
      </c>
      <c r="F39" s="3">
        <f t="shared" si="21"/>
        <v>3.4118048447628795E-3</v>
      </c>
      <c r="G39" s="2">
        <v>0.5</v>
      </c>
      <c r="H39" s="3">
        <f t="shared" si="22"/>
        <v>1.6914749661705007E-2</v>
      </c>
      <c r="I39" s="3">
        <f t="shared" si="23"/>
        <v>0.98308525033829497</v>
      </c>
      <c r="J39" s="5">
        <f t="shared" si="30"/>
        <v>95942.279878083384</v>
      </c>
      <c r="K39" s="5">
        <f t="shared" si="24"/>
        <v>1622.8396461110181</v>
      </c>
      <c r="L39" s="5">
        <f t="shared" si="25"/>
        <v>475654.30027513934</v>
      </c>
      <c r="M39" s="5">
        <f t="shared" si="16"/>
        <v>3460943.2466012854</v>
      </c>
      <c r="N39" s="33">
        <f t="shared" si="26"/>
        <v>36.073181198103754</v>
      </c>
      <c r="O39" s="4"/>
      <c r="Q39" s="27" t="s">
        <v>54</v>
      </c>
      <c r="R39" s="29">
        <f t="shared" si="17"/>
        <v>95942.279878083384</v>
      </c>
      <c r="S39" s="29">
        <f t="shared" si="18"/>
        <v>475654.30027513934</v>
      </c>
      <c r="T39" s="35">
        <f t="shared" si="19"/>
        <v>36.073181198103754</v>
      </c>
      <c r="U39" s="42">
        <v>0.91788799906018037</v>
      </c>
      <c r="V39" s="43">
        <f t="shared" si="31"/>
        <v>8.2112000939819629E-2</v>
      </c>
      <c r="W39" s="29">
        <f t="shared" si="27"/>
        <v>436597.37392391782</v>
      </c>
      <c r="X39" s="29">
        <f t="shared" si="20"/>
        <v>2751002.5484171831</v>
      </c>
      <c r="Y39" s="35">
        <f t="shared" si="28"/>
        <v>28.673516534242893</v>
      </c>
      <c r="Z39" s="36">
        <f t="shared" si="29"/>
        <v>7.399664663860861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2787</v>
      </c>
      <c r="E40">
        <v>9</v>
      </c>
      <c r="F40" s="3">
        <f t="shared" si="21"/>
        <v>3.2292787944025836E-3</v>
      </c>
      <c r="G40" s="2">
        <v>0.5</v>
      </c>
      <c r="H40" s="3">
        <f t="shared" si="22"/>
        <v>1.6017084890549919E-2</v>
      </c>
      <c r="I40" s="3">
        <f t="shared" si="23"/>
        <v>0.98398291510945013</v>
      </c>
      <c r="J40" s="5">
        <f t="shared" si="30"/>
        <v>94319.440231972359</v>
      </c>
      <c r="K40" s="5">
        <f t="shared" si="24"/>
        <v>1510.7224810246507</v>
      </c>
      <c r="L40" s="5">
        <f t="shared" si="25"/>
        <v>467820.39495730022</v>
      </c>
      <c r="M40" s="5">
        <f t="shared" si="16"/>
        <v>2985288.9463261459</v>
      </c>
      <c r="N40" s="33">
        <f t="shared" si="26"/>
        <v>31.650834006054609</v>
      </c>
      <c r="O40" s="4"/>
      <c r="Q40" s="27" t="s">
        <v>56</v>
      </c>
      <c r="R40" s="29">
        <f t="shared" si="17"/>
        <v>94319.440231972359</v>
      </c>
      <c r="S40" s="29">
        <f t="shared" si="18"/>
        <v>467820.39495730022</v>
      </c>
      <c r="T40" s="35">
        <f t="shared" si="19"/>
        <v>31.650834006054609</v>
      </c>
      <c r="U40" s="42">
        <v>0.89571782863194893</v>
      </c>
      <c r="V40" s="43">
        <f t="shared" si="31"/>
        <v>0.10428217136805107</v>
      </c>
      <c r="W40" s="29">
        <f t="shared" si="27"/>
        <v>419035.0683608937</v>
      </c>
      <c r="X40" s="29">
        <f t="shared" si="20"/>
        <v>2314405.1744932653</v>
      </c>
      <c r="Y40" s="35">
        <f t="shared" si="28"/>
        <v>24.537944338952187</v>
      </c>
      <c r="Z40" s="36">
        <f t="shared" si="29"/>
        <v>7.1128896671024222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2346</v>
      </c>
      <c r="E41">
        <v>11</v>
      </c>
      <c r="F41" s="3">
        <f t="shared" si="21"/>
        <v>4.6888320545609551E-3</v>
      </c>
      <c r="G41" s="2">
        <v>0.5</v>
      </c>
      <c r="H41" s="3">
        <f t="shared" si="22"/>
        <v>2.3172530018959345E-2</v>
      </c>
      <c r="I41" s="3">
        <f t="shared" si="23"/>
        <v>0.97682746998104064</v>
      </c>
      <c r="J41" s="5">
        <f t="shared" si="30"/>
        <v>92808.717750947719</v>
      </c>
      <c r="K41" s="5">
        <f t="shared" si="24"/>
        <v>2150.6127981049608</v>
      </c>
      <c r="L41" s="5">
        <f t="shared" si="25"/>
        <v>458667.0567594762</v>
      </c>
      <c r="M41" s="5">
        <f t="shared" si="16"/>
        <v>2517468.5513688456</v>
      </c>
      <c r="N41" s="33">
        <f t="shared" si="26"/>
        <v>27.125345682767374</v>
      </c>
      <c r="O41" s="4"/>
      <c r="Q41" s="27" t="s">
        <v>58</v>
      </c>
      <c r="R41" s="29">
        <f t="shared" si="17"/>
        <v>92808.717750947719</v>
      </c>
      <c r="S41" s="29">
        <f t="shared" si="18"/>
        <v>458667.0567594762</v>
      </c>
      <c r="T41" s="35">
        <f t="shared" si="19"/>
        <v>27.125345682767374</v>
      </c>
      <c r="U41" s="42">
        <v>0.86473435856680392</v>
      </c>
      <c r="V41" s="43">
        <f t="shared" si="31"/>
        <v>0.13526564143319608</v>
      </c>
      <c r="W41" s="29">
        <f t="shared" si="27"/>
        <v>396625.16312262951</v>
      </c>
      <c r="X41" s="29">
        <f t="shared" si="20"/>
        <v>1895370.1061323718</v>
      </c>
      <c r="Y41" s="35">
        <f t="shared" si="28"/>
        <v>20.422328333622701</v>
      </c>
      <c r="Z41" s="36">
        <f t="shared" si="29"/>
        <v>6.7030173491446732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1882</v>
      </c>
      <c r="E42">
        <v>11</v>
      </c>
      <c r="F42" s="3">
        <f t="shared" si="21"/>
        <v>5.8448459086078638E-3</v>
      </c>
      <c r="G42" s="2">
        <v>0.5</v>
      </c>
      <c r="H42" s="3">
        <f t="shared" si="22"/>
        <v>2.8803351662738935E-2</v>
      </c>
      <c r="I42" s="3">
        <f t="shared" si="23"/>
        <v>0.97119664833726105</v>
      </c>
      <c r="J42" s="5">
        <f t="shared" si="30"/>
        <v>90658.104952842754</v>
      </c>
      <c r="K42" s="5">
        <f t="shared" si="24"/>
        <v>2611.2572780342243</v>
      </c>
      <c r="L42" s="5">
        <f t="shared" si="25"/>
        <v>446762.38156912819</v>
      </c>
      <c r="M42" s="5">
        <f t="shared" si="16"/>
        <v>2058801.4946093697</v>
      </c>
      <c r="N42" s="33">
        <f t="shared" si="26"/>
        <v>22.709513900387481</v>
      </c>
      <c r="O42" s="4"/>
      <c r="Q42" s="27" t="s">
        <v>60</v>
      </c>
      <c r="R42" s="29">
        <f t="shared" si="17"/>
        <v>90658.104952842754</v>
      </c>
      <c r="S42" s="29">
        <f t="shared" si="18"/>
        <v>446762.38156912819</v>
      </c>
      <c r="T42" s="35">
        <f t="shared" si="19"/>
        <v>22.709513900387481</v>
      </c>
      <c r="U42" s="42">
        <v>0.81758889711164551</v>
      </c>
      <c r="V42" s="43">
        <f t="shared" si="31"/>
        <v>0.18241110288835449</v>
      </c>
      <c r="W42" s="29">
        <f t="shared" si="27"/>
        <v>365267.96281807567</v>
      </c>
      <c r="X42" s="29">
        <f t="shared" si="20"/>
        <v>1498744.9430097423</v>
      </c>
      <c r="Y42" s="35">
        <f t="shared" si="28"/>
        <v>16.531836219048898</v>
      </c>
      <c r="Z42" s="36">
        <f t="shared" si="29"/>
        <v>6.177677681338583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1491</v>
      </c>
      <c r="E43">
        <v>22</v>
      </c>
      <c r="F43" s="3">
        <f t="shared" si="21"/>
        <v>1.4755197853789403E-2</v>
      </c>
      <c r="G43" s="2">
        <v>0.5</v>
      </c>
      <c r="H43" s="3">
        <f t="shared" si="22"/>
        <v>7.1151358344113846E-2</v>
      </c>
      <c r="I43" s="3">
        <f t="shared" si="23"/>
        <v>0.9288486416558861</v>
      </c>
      <c r="J43" s="5">
        <f t="shared" si="30"/>
        <v>88046.847674808523</v>
      </c>
      <c r="K43" s="5">
        <f t="shared" si="24"/>
        <v>6264.6528099799079</v>
      </c>
      <c r="L43" s="5">
        <f t="shared" si="25"/>
        <v>424572.60634909279</v>
      </c>
      <c r="M43" s="5">
        <f t="shared" si="16"/>
        <v>1612039.1130402414</v>
      </c>
      <c r="N43" s="33">
        <f t="shared" si="26"/>
        <v>18.308879370606576</v>
      </c>
      <c r="O43" s="4"/>
      <c r="Q43" s="27" t="s">
        <v>62</v>
      </c>
      <c r="R43" s="29">
        <f t="shared" si="17"/>
        <v>88046.847674808523</v>
      </c>
      <c r="S43" s="29">
        <f t="shared" si="18"/>
        <v>424572.60634909279</v>
      </c>
      <c r="T43" s="35">
        <f t="shared" si="19"/>
        <v>18.308879370606576</v>
      </c>
      <c r="U43" s="42">
        <v>0.77888026534586052</v>
      </c>
      <c r="V43" s="43">
        <f t="shared" si="31"/>
        <v>0.22111973465413948</v>
      </c>
      <c r="W43" s="29">
        <f t="shared" si="27"/>
        <v>330691.22429176496</v>
      </c>
      <c r="X43" s="29">
        <f t="shared" si="20"/>
        <v>1133476.9801916666</v>
      </c>
      <c r="Y43" s="35">
        <f t="shared" si="28"/>
        <v>12.873566858157613</v>
      </c>
      <c r="Z43" s="36">
        <f t="shared" si="29"/>
        <v>5.435312512448963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1145</v>
      </c>
      <c r="E44">
        <v>30</v>
      </c>
      <c r="F44" s="3">
        <f t="shared" si="21"/>
        <v>2.6200873362445413E-2</v>
      </c>
      <c r="G44" s="2">
        <v>0.5</v>
      </c>
      <c r="H44" s="3">
        <f t="shared" si="22"/>
        <v>0.12295081967213115</v>
      </c>
      <c r="I44" s="3">
        <f t="shared" si="23"/>
        <v>0.87704918032786883</v>
      </c>
      <c r="J44" s="5">
        <f t="shared" si="30"/>
        <v>81782.194864828605</v>
      </c>
      <c r="K44" s="5">
        <f t="shared" si="24"/>
        <v>10055.187893216631</v>
      </c>
      <c r="L44" s="5">
        <f t="shared" si="25"/>
        <v>383773.00459110149</v>
      </c>
      <c r="M44" s="5">
        <f t="shared" si="16"/>
        <v>1187466.5066911487</v>
      </c>
      <c r="N44" s="33">
        <f t="shared" si="26"/>
        <v>14.519865951920455</v>
      </c>
      <c r="O44" s="4"/>
      <c r="Q44" s="27" t="s">
        <v>64</v>
      </c>
      <c r="R44" s="29">
        <f t="shared" si="17"/>
        <v>81782.194864828605</v>
      </c>
      <c r="S44" s="29">
        <f t="shared" si="18"/>
        <v>383773.00459110149</v>
      </c>
      <c r="T44" s="35">
        <f t="shared" si="19"/>
        <v>14.519865951920455</v>
      </c>
      <c r="U44" s="42">
        <v>0.71980976748499381</v>
      </c>
      <c r="V44" s="43">
        <f t="shared" si="31"/>
        <v>0.28019023251500619</v>
      </c>
      <c r="W44" s="29">
        <f t="shared" si="27"/>
        <v>276243.55720173824</v>
      </c>
      <c r="X44" s="29">
        <f t="shared" si="20"/>
        <v>802785.75589990173</v>
      </c>
      <c r="Y44" s="35">
        <f t="shared" si="28"/>
        <v>9.8161434432857124</v>
      </c>
      <c r="Z44" s="36">
        <f t="shared" si="29"/>
        <v>4.7037225086347423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721</v>
      </c>
      <c r="E45">
        <v>25</v>
      </c>
      <c r="F45" s="3">
        <f t="shared" si="21"/>
        <v>3.4674063800277391E-2</v>
      </c>
      <c r="G45" s="2">
        <v>0.5</v>
      </c>
      <c r="H45" s="3">
        <f t="shared" si="22"/>
        <v>0.15954052329291638</v>
      </c>
      <c r="I45" s="3">
        <f t="shared" si="23"/>
        <v>0.84045947670708365</v>
      </c>
      <c r="J45" s="5">
        <f t="shared" si="30"/>
        <v>71727.006971611976</v>
      </c>
      <c r="K45" s="5">
        <f t="shared" si="24"/>
        <v>11443.364226485635</v>
      </c>
      <c r="L45" s="5">
        <f t="shared" si="25"/>
        <v>330026.62429184583</v>
      </c>
      <c r="M45" s="5">
        <f t="shared" si="16"/>
        <v>803693.50210004719</v>
      </c>
      <c r="N45" s="33">
        <f t="shared" si="26"/>
        <v>11.204893889105564</v>
      </c>
      <c r="O45" s="4"/>
      <c r="Q45" s="27" t="s">
        <v>66</v>
      </c>
      <c r="R45" s="29">
        <f t="shared" si="17"/>
        <v>71727.006971611976</v>
      </c>
      <c r="S45" s="29">
        <f t="shared" si="18"/>
        <v>330026.62429184583</v>
      </c>
      <c r="T45" s="35">
        <f t="shared" si="19"/>
        <v>11.204893889105564</v>
      </c>
      <c r="U45" s="42">
        <v>0.68480776711742686</v>
      </c>
      <c r="V45" s="43">
        <f t="shared" si="31"/>
        <v>0.31519223288257314</v>
      </c>
      <c r="W45" s="29">
        <f t="shared" si="27"/>
        <v>226004.7956706009</v>
      </c>
      <c r="X45" s="29">
        <f t="shared" si="20"/>
        <v>526542.1986981635</v>
      </c>
      <c r="Y45" s="35">
        <f t="shared" si="28"/>
        <v>7.3409197027635313</v>
      </c>
      <c r="Z45" s="36">
        <f t="shared" si="29"/>
        <v>3.8639741863420332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441</v>
      </c>
      <c r="E46">
        <v>35</v>
      </c>
      <c r="F46" s="3">
        <f t="shared" si="21"/>
        <v>7.9365079365079361E-2</v>
      </c>
      <c r="G46" s="2">
        <v>0.5</v>
      </c>
      <c r="H46" s="3">
        <f t="shared" si="22"/>
        <v>0.33112582781456951</v>
      </c>
      <c r="I46" s="3">
        <f t="shared" si="23"/>
        <v>0.66887417218543055</v>
      </c>
      <c r="J46" s="5">
        <f t="shared" si="30"/>
        <v>60283.642745126344</v>
      </c>
      <c r="K46" s="5">
        <f t="shared" si="24"/>
        <v>19961.47110765773</v>
      </c>
      <c r="L46" s="5">
        <f t="shared" si="25"/>
        <v>251514.53595648747</v>
      </c>
      <c r="M46" s="5">
        <f>L46+M47</f>
        <v>473666.87780820136</v>
      </c>
      <c r="N46" s="33">
        <f t="shared" si="26"/>
        <v>7.8573035111833081</v>
      </c>
      <c r="O46" s="4"/>
      <c r="Q46" s="27" t="s">
        <v>68</v>
      </c>
      <c r="R46" s="29">
        <f t="shared" si="17"/>
        <v>60283.642745126344</v>
      </c>
      <c r="S46" s="29">
        <f t="shared" si="18"/>
        <v>251514.53595648747</v>
      </c>
      <c r="T46" s="35">
        <f t="shared" si="19"/>
        <v>7.8573035111833081</v>
      </c>
      <c r="U46" s="42">
        <v>0.65629805890441617</v>
      </c>
      <c r="V46" s="43">
        <f t="shared" si="31"/>
        <v>0.34370194109558383</v>
      </c>
      <c r="W46" s="29">
        <f t="shared" si="27"/>
        <v>165068.50173448771</v>
      </c>
      <c r="X46" s="29">
        <f>X47+W46</f>
        <v>300537.40302756254</v>
      </c>
      <c r="Y46" s="35">
        <f t="shared" si="28"/>
        <v>4.9853888939360687</v>
      </c>
      <c r="Z46" s="36">
        <f t="shared" si="29"/>
        <v>2.8719146172472394</v>
      </c>
    </row>
    <row r="47" spans="1:26" s="2" customFormat="1" x14ac:dyDescent="0.25">
      <c r="A47" s="12">
        <v>19</v>
      </c>
      <c r="B47" s="13" t="s">
        <v>69</v>
      </c>
      <c r="C47" s="12"/>
      <c r="D47">
        <v>292</v>
      </c>
      <c r="E47">
        <v>53</v>
      </c>
      <c r="F47" s="17">
        <f t="shared" si="21"/>
        <v>0.1815068493150685</v>
      </c>
      <c r="G47" s="12"/>
      <c r="H47" s="17">
        <v>1</v>
      </c>
      <c r="I47" s="17">
        <f t="shared" si="23"/>
        <v>0</v>
      </c>
      <c r="J47" s="21">
        <f t="shared" si="30"/>
        <v>40322.171637468622</v>
      </c>
      <c r="K47" s="21">
        <f t="shared" si="24"/>
        <v>40322.171637468622</v>
      </c>
      <c r="L47" s="21">
        <f>K47/F47</f>
        <v>222152.34185171392</v>
      </c>
      <c r="M47" s="21">
        <f>L47</f>
        <v>222152.34185171392</v>
      </c>
      <c r="N47" s="34">
        <f t="shared" si="26"/>
        <v>5.5094339622641506</v>
      </c>
      <c r="O47" s="4"/>
      <c r="Q47" s="30" t="s">
        <v>69</v>
      </c>
      <c r="R47" s="31">
        <f t="shared" si="17"/>
        <v>40322.171637468622</v>
      </c>
      <c r="S47" s="31">
        <f t="shared" si="18"/>
        <v>222152.34185171392</v>
      </c>
      <c r="T47" s="38">
        <f t="shared" si="19"/>
        <v>5.5094339622641506</v>
      </c>
      <c r="U47" s="44">
        <v>0.6098018151143324</v>
      </c>
      <c r="V47" s="45">
        <f t="shared" si="31"/>
        <v>0.3901981848856676</v>
      </c>
      <c r="W47" s="31">
        <f t="shared" si="27"/>
        <v>135468.90129307483</v>
      </c>
      <c r="X47" s="31">
        <f>W47</f>
        <v>135468.90129307483</v>
      </c>
      <c r="Y47" s="38">
        <f t="shared" si="28"/>
        <v>3.3596628304412279</v>
      </c>
      <c r="Z47" s="37">
        <f t="shared" si="29"/>
        <v>2.1497711318229227</v>
      </c>
    </row>
    <row r="48" spans="1:26" s="2" customFormat="1" ht="13.2" x14ac:dyDescent="0.25">
      <c r="B48" s="2" t="s">
        <v>70</v>
      </c>
      <c r="D48" s="25">
        <f>SUM(D29:D47)</f>
        <v>32892</v>
      </c>
      <c r="E48" s="25">
        <f>SUM(E29:E47)</f>
        <v>225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458</v>
      </c>
      <c r="E54" s="49">
        <f>E4+E29</f>
        <v>3</v>
      </c>
      <c r="F54" s="3">
        <f>E54/D54</f>
        <v>6.5502183406113534E-3</v>
      </c>
      <c r="G54" s="2">
        <v>0.3</v>
      </c>
      <c r="H54" s="18">
        <f>C54*F54/(1+(1-G54)*C54*F54)</f>
        <v>6.5203216692023471E-3</v>
      </c>
      <c r="I54" s="18">
        <f>1-H54</f>
        <v>0.99347967833079764</v>
      </c>
      <c r="J54" s="19">
        <v>100000</v>
      </c>
      <c r="K54" s="20">
        <f>J54*H54</f>
        <v>652.03216692023466</v>
      </c>
      <c r="L54" s="20">
        <f>C54*(J55+G54*K54)</f>
        <v>99543.577483155837</v>
      </c>
      <c r="M54" s="5">
        <f t="shared" ref="M54:M70" si="32">L54+M55</f>
        <v>7554615.9063265454</v>
      </c>
      <c r="N54" s="32">
        <f>M54/J54</f>
        <v>75.546159063265449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99543.577483155837</v>
      </c>
      <c r="T54" s="35">
        <f t="shared" ref="T54:T72" si="35">N54</f>
        <v>75.546159063265449</v>
      </c>
      <c r="U54" s="42">
        <v>0.96170886472285344</v>
      </c>
      <c r="V54" s="43">
        <f>1-U54</f>
        <v>3.829113527714656E-2</v>
      </c>
      <c r="W54" s="29">
        <f>S54*U54</f>
        <v>95731.940891777194</v>
      </c>
      <c r="X54" s="29">
        <f t="shared" ref="X54:X70" si="36">X55+W54</f>
        <v>6707350.8680223441</v>
      </c>
      <c r="Y54" s="40">
        <f>X54/R54</f>
        <v>67.073508680223441</v>
      </c>
      <c r="Z54" s="36">
        <f>T54-Y54</f>
        <v>8.4726503830420086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2344</v>
      </c>
      <c r="E55" s="49">
        <f t="shared" si="37"/>
        <v>1</v>
      </c>
      <c r="F55" s="3">
        <f t="shared" ref="F55:F72" si="38">E55/D55</f>
        <v>4.2662116040955632E-4</v>
      </c>
      <c r="G55" s="2">
        <v>0.4</v>
      </c>
      <c r="H55" s="3">
        <f t="shared" ref="H55:H71" si="39">C55*F55/(1+(1-G55)*C55*F55)</f>
        <v>1.7047391749062395E-3</v>
      </c>
      <c r="I55" s="3">
        <f t="shared" ref="I55:I72" si="40">1-H55</f>
        <v>0.99829526082509379</v>
      </c>
      <c r="J55" s="5">
        <f>I54*J54</f>
        <v>99347.967833079761</v>
      </c>
      <c r="K55" s="5">
        <f t="shared" ref="K55:K72" si="41">J55*H55</f>
        <v>169.36237271237601</v>
      </c>
      <c r="L55" s="5">
        <f t="shared" ref="L55:L71" si="42">C55*(J56+G55*K55)</f>
        <v>396985.40163780935</v>
      </c>
      <c r="M55" s="5">
        <f t="shared" si="32"/>
        <v>7455072.3288433896</v>
      </c>
      <c r="N55" s="33">
        <f t="shared" ref="N55:N72" si="43">M55/J55</f>
        <v>75.040008280482255</v>
      </c>
      <c r="O55" s="4"/>
      <c r="Q55" s="27" t="s">
        <v>36</v>
      </c>
      <c r="R55" s="29">
        <f t="shared" si="33"/>
        <v>99347.967833079761</v>
      </c>
      <c r="S55" s="29">
        <f t="shared" si="34"/>
        <v>396985.40163780935</v>
      </c>
      <c r="T55" s="35">
        <f t="shared" si="35"/>
        <v>75.040008280482255</v>
      </c>
      <c r="U55" s="42">
        <v>0.96170886472285344</v>
      </c>
      <c r="V55" s="43">
        <f>1-U55</f>
        <v>3.829113527714656E-2</v>
      </c>
      <c r="W55" s="29">
        <f t="shared" ref="W55:W72" si="44">S55*U55</f>
        <v>381784.37992064364</v>
      </c>
      <c r="X55" s="29">
        <f t="shared" si="36"/>
        <v>6611618.9271305669</v>
      </c>
      <c r="Y55" s="35">
        <f t="shared" ref="Y55:Y72" si="45">X55/R55</f>
        <v>66.550117444164826</v>
      </c>
      <c r="Z55" s="36">
        <f t="shared" ref="Z55:Z72" si="46">T55-Y55</f>
        <v>8.4898908363174286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3778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99178.605460367384</v>
      </c>
      <c r="K56" s="5">
        <f t="shared" si="41"/>
        <v>0</v>
      </c>
      <c r="L56" s="5">
        <f t="shared" si="42"/>
        <v>495893.02730183693</v>
      </c>
      <c r="M56" s="5">
        <f t="shared" si="32"/>
        <v>7058086.9272055803</v>
      </c>
      <c r="N56" s="33">
        <f t="shared" si="43"/>
        <v>71.165418130687996</v>
      </c>
      <c r="O56" s="4"/>
      <c r="Q56" s="27" t="s">
        <v>38</v>
      </c>
      <c r="R56" s="29">
        <f t="shared" si="33"/>
        <v>99178.605460367384</v>
      </c>
      <c r="S56" s="29">
        <f t="shared" si="34"/>
        <v>495893.02730183693</v>
      </c>
      <c r="T56" s="35">
        <f t="shared" si="35"/>
        <v>71.165418130687996</v>
      </c>
      <c r="U56" s="42">
        <v>0.96170886472285344</v>
      </c>
      <c r="V56" s="43">
        <f>1-U56</f>
        <v>3.829113527714656E-2</v>
      </c>
      <c r="W56" s="29">
        <f t="shared" si="44"/>
        <v>476904.72031042859</v>
      </c>
      <c r="X56" s="29">
        <f t="shared" si="36"/>
        <v>6229834.5472099232</v>
      </c>
      <c r="Y56" s="35">
        <f t="shared" si="45"/>
        <v>62.814298691661058</v>
      </c>
      <c r="Z56" s="36">
        <f t="shared" si="46"/>
        <v>8.3511194390269381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3919</v>
      </c>
      <c r="E57" s="49">
        <f t="shared" si="37"/>
        <v>2</v>
      </c>
      <c r="F57" s="3">
        <f t="shared" si="38"/>
        <v>5.1033426894615971E-4</v>
      </c>
      <c r="G57" s="2">
        <v>0.5</v>
      </c>
      <c r="H57" s="3">
        <f t="shared" si="39"/>
        <v>2.5484199796126403E-3</v>
      </c>
      <c r="I57" s="3">
        <f t="shared" si="40"/>
        <v>0.99745158002038736</v>
      </c>
      <c r="J57" s="5">
        <f t="shared" si="47"/>
        <v>99178.605460367384</v>
      </c>
      <c r="K57" s="5">
        <f t="shared" si="41"/>
        <v>252.74873970531954</v>
      </c>
      <c r="L57" s="5">
        <f t="shared" si="42"/>
        <v>495261.15545257367</v>
      </c>
      <c r="M57" s="5">
        <f t="shared" si="32"/>
        <v>6562193.8999037435</v>
      </c>
      <c r="N57" s="33">
        <f t="shared" si="43"/>
        <v>66.165418130687996</v>
      </c>
      <c r="O57" s="4"/>
      <c r="Q57" s="27" t="s">
        <v>40</v>
      </c>
      <c r="R57" s="29">
        <f t="shared" si="33"/>
        <v>99178.605460367384</v>
      </c>
      <c r="S57" s="29">
        <f t="shared" si="34"/>
        <v>495261.15545257367</v>
      </c>
      <c r="T57" s="35">
        <f t="shared" si="35"/>
        <v>66.165418130687996</v>
      </c>
      <c r="U57" s="42">
        <v>0.96170886472285344</v>
      </c>
      <c r="V57" s="43">
        <f>1-U57</f>
        <v>3.829113527714656E-2</v>
      </c>
      <c r="W57" s="29">
        <f t="shared" si="44"/>
        <v>476297.04355162324</v>
      </c>
      <c r="X57" s="29">
        <f t="shared" si="36"/>
        <v>5752929.826899495</v>
      </c>
      <c r="Y57" s="35">
        <f t="shared" si="45"/>
        <v>58.005754368046794</v>
      </c>
      <c r="Z57" s="36">
        <f t="shared" si="46"/>
        <v>8.1596637626412019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4068</v>
      </c>
      <c r="E58" s="49">
        <f t="shared" si="37"/>
        <v>2</v>
      </c>
      <c r="F58" s="3">
        <f t="shared" si="38"/>
        <v>4.9164208456243857E-4</v>
      </c>
      <c r="G58" s="2">
        <v>0.5</v>
      </c>
      <c r="H58" s="3">
        <f t="shared" si="39"/>
        <v>2.4551927326295114E-3</v>
      </c>
      <c r="I58" s="3">
        <f t="shared" si="40"/>
        <v>0.99754480726737049</v>
      </c>
      <c r="J58" s="5">
        <f t="shared" si="47"/>
        <v>98925.856720662065</v>
      </c>
      <c r="K58" s="5">
        <f t="shared" si="41"/>
        <v>242.88204448971783</v>
      </c>
      <c r="L58" s="5">
        <f t="shared" si="42"/>
        <v>494022.07849208609</v>
      </c>
      <c r="M58" s="5">
        <f t="shared" si="32"/>
        <v>6066932.7444511699</v>
      </c>
      <c r="N58" s="33">
        <f t="shared" si="43"/>
        <v>61.32807888217161</v>
      </c>
      <c r="O58" s="4"/>
      <c r="Q58" s="27" t="s">
        <v>42</v>
      </c>
      <c r="R58" s="29">
        <f t="shared" si="33"/>
        <v>98925.856720662065</v>
      </c>
      <c r="S58" s="29">
        <f t="shared" si="34"/>
        <v>494022.07849208609</v>
      </c>
      <c r="T58" s="35">
        <f t="shared" si="35"/>
        <v>61.32807888217161</v>
      </c>
      <c r="U58" s="42">
        <v>0.96170886472285344</v>
      </c>
      <c r="V58" s="43">
        <f>1-U58</f>
        <v>3.829113527714656E-2</v>
      </c>
      <c r="W58" s="29">
        <f t="shared" si="44"/>
        <v>475105.41225464852</v>
      </c>
      <c r="X58" s="29">
        <f t="shared" si="36"/>
        <v>5276632.7833478721</v>
      </c>
      <c r="Y58" s="35">
        <f t="shared" si="45"/>
        <v>53.339267995904784</v>
      </c>
      <c r="Z58" s="36">
        <f t="shared" si="46"/>
        <v>7.9888108862668261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4014</v>
      </c>
      <c r="E59" s="49">
        <f t="shared" si="37"/>
        <v>4</v>
      </c>
      <c r="F59" s="3">
        <f t="shared" si="38"/>
        <v>9.9651220727453907E-4</v>
      </c>
      <c r="G59" s="2">
        <v>0.5</v>
      </c>
      <c r="H59" s="3">
        <f t="shared" si="39"/>
        <v>4.970178926441352E-3</v>
      </c>
      <c r="I59" s="3">
        <f t="shared" si="40"/>
        <v>0.99502982107355864</v>
      </c>
      <c r="J59" s="5">
        <f t="shared" si="47"/>
        <v>98682.974676172351</v>
      </c>
      <c r="K59" s="5">
        <f t="shared" si="41"/>
        <v>490.47204113405741</v>
      </c>
      <c r="L59" s="5">
        <f t="shared" si="42"/>
        <v>492188.69327802665</v>
      </c>
      <c r="M59" s="5">
        <f t="shared" si="32"/>
        <v>5572910.6659590835</v>
      </c>
      <c r="N59" s="33">
        <f t="shared" si="43"/>
        <v>56.472868640680524</v>
      </c>
      <c r="O59" s="4"/>
      <c r="Q59" s="27" t="s">
        <v>44</v>
      </c>
      <c r="R59" s="29">
        <f t="shared" si="33"/>
        <v>98682.974676172351</v>
      </c>
      <c r="S59" s="29">
        <f t="shared" si="34"/>
        <v>492188.69327802665</v>
      </c>
      <c r="T59" s="35">
        <f t="shared" si="35"/>
        <v>56.472868640680524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474022.83997010341</v>
      </c>
      <c r="X59" s="29">
        <f t="shared" si="36"/>
        <v>4801527.3710932238</v>
      </c>
      <c r="Y59" s="35">
        <f t="shared" si="45"/>
        <v>48.656086694279431</v>
      </c>
      <c r="Z59" s="36">
        <f t="shared" si="46"/>
        <v>7.8167819464010933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4761</v>
      </c>
      <c r="E60" s="49">
        <f t="shared" si="37"/>
        <v>11</v>
      </c>
      <c r="F60" s="3">
        <f t="shared" si="38"/>
        <v>2.3104389834068474E-3</v>
      </c>
      <c r="G60" s="2">
        <v>0.5</v>
      </c>
      <c r="H60" s="3">
        <f t="shared" si="39"/>
        <v>1.1485851519264907E-2</v>
      </c>
      <c r="I60" s="3">
        <f t="shared" si="40"/>
        <v>0.98851414848073504</v>
      </c>
      <c r="J60" s="5">
        <f t="shared" si="47"/>
        <v>98192.502635038298</v>
      </c>
      <c r="K60" s="5">
        <f t="shared" si="41"/>
        <v>1127.8245055710781</v>
      </c>
      <c r="L60" s="5">
        <f t="shared" si="42"/>
        <v>488142.95191126375</v>
      </c>
      <c r="M60" s="5">
        <f t="shared" si="32"/>
        <v>5080721.9726810567</v>
      </c>
      <c r="N60" s="33">
        <f t="shared" si="43"/>
        <v>51.742463389135466</v>
      </c>
      <c r="O60" s="4"/>
      <c r="Q60" s="27" t="s">
        <v>46</v>
      </c>
      <c r="R60" s="29">
        <f t="shared" si="33"/>
        <v>98192.502635038298</v>
      </c>
      <c r="S60" s="29">
        <f t="shared" si="34"/>
        <v>488142.95191126375</v>
      </c>
      <c r="T60" s="35">
        <f t="shared" si="35"/>
        <v>51.742463389135466</v>
      </c>
      <c r="U60" s="42">
        <v>0.95736753435116873</v>
      </c>
      <c r="V60" s="43">
        <f t="shared" si="48"/>
        <v>4.2632465648831275E-2</v>
      </c>
      <c r="W60" s="29">
        <f t="shared" si="44"/>
        <v>467332.21428218769</v>
      </c>
      <c r="X60" s="29">
        <f t="shared" si="36"/>
        <v>4327504.5311231203</v>
      </c>
      <c r="Y60" s="35">
        <f t="shared" si="45"/>
        <v>44.071639025309096</v>
      </c>
      <c r="Z60" s="36">
        <f t="shared" si="46"/>
        <v>7.6708243638263696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4790</v>
      </c>
      <c r="E61" s="49">
        <f t="shared" si="37"/>
        <v>10</v>
      </c>
      <c r="F61" s="3">
        <f t="shared" si="38"/>
        <v>2.0876826722338203E-3</v>
      </c>
      <c r="G61" s="2">
        <v>0.5</v>
      </c>
      <c r="H61" s="3">
        <f t="shared" si="39"/>
        <v>1.0384215991692628E-2</v>
      </c>
      <c r="I61" s="3">
        <f t="shared" si="40"/>
        <v>0.98961578400830741</v>
      </c>
      <c r="J61" s="5">
        <f t="shared" si="47"/>
        <v>97064.678129467211</v>
      </c>
      <c r="K61" s="5">
        <f t="shared" si="41"/>
        <v>1007.9405828605111</v>
      </c>
      <c r="L61" s="5">
        <f t="shared" si="42"/>
        <v>482803.53919018479</v>
      </c>
      <c r="M61" s="5">
        <f t="shared" si="32"/>
        <v>4592579.0207697926</v>
      </c>
      <c r="N61" s="33">
        <f t="shared" si="43"/>
        <v>47.314626796001939</v>
      </c>
      <c r="O61" s="4"/>
      <c r="Q61" s="27" t="s">
        <v>48</v>
      </c>
      <c r="R61" s="29">
        <f t="shared" si="33"/>
        <v>97064.678129467211</v>
      </c>
      <c r="S61" s="29">
        <f t="shared" si="34"/>
        <v>482803.53919018479</v>
      </c>
      <c r="T61" s="35">
        <f t="shared" si="35"/>
        <v>47.314626796001939</v>
      </c>
      <c r="U61" s="42">
        <v>0.95681081085376496</v>
      </c>
      <c r="V61" s="43">
        <f t="shared" si="48"/>
        <v>4.3189189146235041E-2</v>
      </c>
      <c r="W61" s="29">
        <f t="shared" si="44"/>
        <v>461951.64581562817</v>
      </c>
      <c r="X61" s="29">
        <f t="shared" si="36"/>
        <v>3860172.3168409322</v>
      </c>
      <c r="Y61" s="35">
        <f t="shared" si="45"/>
        <v>39.76907347997529</v>
      </c>
      <c r="Z61" s="36">
        <f t="shared" si="46"/>
        <v>7.5455533160266484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4962</v>
      </c>
      <c r="E62" s="49">
        <f t="shared" si="37"/>
        <v>7</v>
      </c>
      <c r="F62" s="3">
        <f t="shared" si="38"/>
        <v>1.4107214832728737E-3</v>
      </c>
      <c r="G62" s="2">
        <v>0.5</v>
      </c>
      <c r="H62" s="3">
        <f t="shared" si="39"/>
        <v>7.0288181544331755E-3</v>
      </c>
      <c r="I62" s="3">
        <f t="shared" si="40"/>
        <v>0.99297118184556687</v>
      </c>
      <c r="J62" s="5">
        <f t="shared" si="47"/>
        <v>96056.737546606702</v>
      </c>
      <c r="K62" s="5">
        <f t="shared" si="41"/>
        <v>675.16534072321201</v>
      </c>
      <c r="L62" s="5">
        <f t="shared" si="42"/>
        <v>478595.77438122546</v>
      </c>
      <c r="M62" s="5">
        <f t="shared" si="32"/>
        <v>4109775.4815796078</v>
      </c>
      <c r="N62" s="33">
        <f t="shared" si="43"/>
        <v>42.784874716211824</v>
      </c>
      <c r="O62" s="4"/>
      <c r="Q62" s="27" t="s">
        <v>50</v>
      </c>
      <c r="R62" s="29">
        <f t="shared" si="33"/>
        <v>96056.737546606702</v>
      </c>
      <c r="S62" s="29">
        <f t="shared" si="34"/>
        <v>478595.77438122546</v>
      </c>
      <c r="T62" s="35">
        <f t="shared" si="35"/>
        <v>42.784874716211824</v>
      </c>
      <c r="U62" s="42">
        <v>0.94800928093814252</v>
      </c>
      <c r="V62" s="43">
        <f t="shared" si="48"/>
        <v>5.1990719061857482E-2</v>
      </c>
      <c r="W62" s="29">
        <f t="shared" si="44"/>
        <v>453713.23593117902</v>
      </c>
      <c r="X62" s="29">
        <f t="shared" si="36"/>
        <v>3398220.6710253041</v>
      </c>
      <c r="Y62" s="35">
        <f t="shared" si="45"/>
        <v>35.377223480825471</v>
      </c>
      <c r="Z62" s="36">
        <f t="shared" si="46"/>
        <v>7.4076512353863535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5299</v>
      </c>
      <c r="E63" s="49">
        <f t="shared" si="37"/>
        <v>17</v>
      </c>
      <c r="F63" s="3">
        <f t="shared" si="38"/>
        <v>3.2081524816003019E-3</v>
      </c>
      <c r="G63" s="2">
        <v>0.5</v>
      </c>
      <c r="H63" s="3">
        <f t="shared" si="39"/>
        <v>1.591313301507067E-2</v>
      </c>
      <c r="I63" s="3">
        <f t="shared" si="40"/>
        <v>0.98408686698492931</v>
      </c>
      <c r="J63" s="5">
        <f t="shared" si="47"/>
        <v>95381.572205883494</v>
      </c>
      <c r="K63" s="5">
        <f t="shared" si="41"/>
        <v>1517.8196456987916</v>
      </c>
      <c r="L63" s="5">
        <f t="shared" si="42"/>
        <v>473113.31191517052</v>
      </c>
      <c r="M63" s="5">
        <f t="shared" si="32"/>
        <v>3631179.7071983824</v>
      </c>
      <c r="N63" s="33">
        <f t="shared" si="43"/>
        <v>38.070034108479476</v>
      </c>
      <c r="O63" s="4"/>
      <c r="Q63" s="27" t="s">
        <v>52</v>
      </c>
      <c r="R63" s="29">
        <f t="shared" si="33"/>
        <v>95381.572205883494</v>
      </c>
      <c r="S63" s="29">
        <f t="shared" si="34"/>
        <v>473113.31191517052</v>
      </c>
      <c r="T63" s="35">
        <f t="shared" si="35"/>
        <v>38.070034108479476</v>
      </c>
      <c r="U63" s="42">
        <v>0.94216194080535964</v>
      </c>
      <c r="V63" s="43">
        <f t="shared" si="48"/>
        <v>5.7838059194640357E-2</v>
      </c>
      <c r="W63" s="29">
        <f t="shared" si="44"/>
        <v>445749.35617484857</v>
      </c>
      <c r="X63" s="29">
        <f t="shared" si="36"/>
        <v>2944507.4350941251</v>
      </c>
      <c r="Y63" s="35">
        <f t="shared" si="45"/>
        <v>30.870820924804349</v>
      </c>
      <c r="Z63" s="36">
        <f t="shared" si="46"/>
        <v>7.199213183675127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5874</v>
      </c>
      <c r="E64" s="49">
        <f t="shared" si="37"/>
        <v>44</v>
      </c>
      <c r="F64" s="3">
        <f t="shared" si="38"/>
        <v>7.4906367041198503E-3</v>
      </c>
      <c r="G64" s="2">
        <v>0.5</v>
      </c>
      <c r="H64" s="3">
        <f t="shared" si="39"/>
        <v>3.6764705882352942E-2</v>
      </c>
      <c r="I64" s="3">
        <f t="shared" si="40"/>
        <v>0.96323529411764708</v>
      </c>
      <c r="J64" s="5">
        <f t="shared" si="47"/>
        <v>93863.752560184701</v>
      </c>
      <c r="K64" s="5">
        <f t="shared" si="41"/>
        <v>3450.8732558891434</v>
      </c>
      <c r="L64" s="5">
        <f t="shared" si="42"/>
        <v>460691.57966120064</v>
      </c>
      <c r="M64" s="5">
        <f t="shared" si="32"/>
        <v>3158066.395283212</v>
      </c>
      <c r="N64" s="33">
        <f t="shared" si="43"/>
        <v>33.645217766659016</v>
      </c>
      <c r="O64" s="4"/>
      <c r="Q64" s="27" t="s">
        <v>54</v>
      </c>
      <c r="R64" s="29">
        <f t="shared" si="33"/>
        <v>93863.752560184701</v>
      </c>
      <c r="S64" s="29">
        <f t="shared" si="34"/>
        <v>460691.57966120064</v>
      </c>
      <c r="T64" s="35">
        <f t="shared" si="35"/>
        <v>33.645217766659016</v>
      </c>
      <c r="U64" s="42">
        <v>0.92489605986448908</v>
      </c>
      <c r="V64" s="43">
        <f t="shared" si="48"/>
        <v>7.5103940135510916E-2</v>
      </c>
      <c r="W64" s="29">
        <f t="shared" si="44"/>
        <v>426091.82684139186</v>
      </c>
      <c r="X64" s="29">
        <f t="shared" si="36"/>
        <v>2498758.0789192766</v>
      </c>
      <c r="Y64" s="35">
        <f t="shared" si="45"/>
        <v>26.621118491050019</v>
      </c>
      <c r="Z64" s="36">
        <f t="shared" si="46"/>
        <v>7.0240992756089966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5615</v>
      </c>
      <c r="E65" s="49">
        <f t="shared" si="37"/>
        <v>31</v>
      </c>
      <c r="F65" s="3">
        <f t="shared" si="38"/>
        <v>5.5209260908281391E-3</v>
      </c>
      <c r="G65" s="2">
        <v>0.5</v>
      </c>
      <c r="H65" s="3">
        <f t="shared" si="39"/>
        <v>2.7228809837505492E-2</v>
      </c>
      <c r="I65" s="3">
        <f t="shared" si="40"/>
        <v>0.97277119016249447</v>
      </c>
      <c r="J65" s="5">
        <f t="shared" si="47"/>
        <v>90412.879304295566</v>
      </c>
      <c r="K65" s="5">
        <f t="shared" si="41"/>
        <v>2461.8350974379996</v>
      </c>
      <c r="L65" s="5">
        <f t="shared" si="42"/>
        <v>445909.80877788278</v>
      </c>
      <c r="M65" s="5">
        <f t="shared" si="32"/>
        <v>2697374.8156220112</v>
      </c>
      <c r="N65" s="33">
        <f t="shared" si="43"/>
        <v>29.833966536378821</v>
      </c>
      <c r="O65" s="4"/>
      <c r="Q65" s="27" t="s">
        <v>56</v>
      </c>
      <c r="R65" s="29">
        <f t="shared" si="33"/>
        <v>90412.879304295566</v>
      </c>
      <c r="S65" s="29">
        <f t="shared" si="34"/>
        <v>445909.80877788278</v>
      </c>
      <c r="T65" s="35">
        <f t="shared" si="35"/>
        <v>29.833966536378821</v>
      </c>
      <c r="U65" s="42">
        <v>0.89970667843387275</v>
      </c>
      <c r="V65" s="43">
        <f t="shared" si="48"/>
        <v>0.10029332156612725</v>
      </c>
      <c r="W65" s="29">
        <f t="shared" si="44"/>
        <v>401188.03293663228</v>
      </c>
      <c r="X65" s="29">
        <f t="shared" si="36"/>
        <v>2072666.252077885</v>
      </c>
      <c r="Y65" s="35">
        <f t="shared" si="45"/>
        <v>22.924457975750048</v>
      </c>
      <c r="Z65" s="36">
        <f t="shared" si="46"/>
        <v>6.9095085606287725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4581</v>
      </c>
      <c r="E66" s="49">
        <f t="shared" si="37"/>
        <v>36</v>
      </c>
      <c r="F66" s="3">
        <f t="shared" si="38"/>
        <v>7.8585461689587421E-3</v>
      </c>
      <c r="G66" s="2">
        <v>0.5</v>
      </c>
      <c r="H66" s="3">
        <f t="shared" si="39"/>
        <v>3.8535645472061654E-2</v>
      </c>
      <c r="I66" s="3">
        <f t="shared" si="40"/>
        <v>0.96146435452793833</v>
      </c>
      <c r="J66" s="5">
        <f t="shared" si="47"/>
        <v>87951.044206857565</v>
      </c>
      <c r="K66" s="5">
        <f t="shared" si="41"/>
        <v>3389.2502584530853</v>
      </c>
      <c r="L66" s="5">
        <f t="shared" si="42"/>
        <v>431282.09538815508</v>
      </c>
      <c r="M66" s="5">
        <f t="shared" si="32"/>
        <v>2251465.0068441285</v>
      </c>
      <c r="N66" s="33">
        <f t="shared" si="43"/>
        <v>25.599070791573173</v>
      </c>
      <c r="O66" s="4"/>
      <c r="Q66" s="27" t="s">
        <v>58</v>
      </c>
      <c r="R66" s="29">
        <f t="shared" si="33"/>
        <v>87951.044206857565</v>
      </c>
      <c r="S66" s="29">
        <f t="shared" si="34"/>
        <v>431282.09538815508</v>
      </c>
      <c r="T66" s="35">
        <f t="shared" si="35"/>
        <v>25.599070791573173</v>
      </c>
      <c r="U66" s="42">
        <v>0.86438699185239576</v>
      </c>
      <c r="V66" s="43">
        <f t="shared" si="48"/>
        <v>0.13561300814760424</v>
      </c>
      <c r="W66" s="29">
        <f t="shared" si="44"/>
        <v>372794.63307236537</v>
      </c>
      <c r="X66" s="29">
        <f t="shared" si="36"/>
        <v>1671478.2191412526</v>
      </c>
      <c r="Y66" s="35">
        <f t="shared" si="45"/>
        <v>19.00464325596861</v>
      </c>
      <c r="Z66" s="36">
        <f t="shared" si="46"/>
        <v>6.594427535604563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3669</v>
      </c>
      <c r="E67" s="49">
        <f t="shared" si="37"/>
        <v>41</v>
      </c>
      <c r="F67" s="3">
        <f t="shared" si="38"/>
        <v>1.1174707004633416E-2</v>
      </c>
      <c r="G67" s="2">
        <v>0.5</v>
      </c>
      <c r="H67" s="3">
        <f t="shared" si="39"/>
        <v>5.4355031154712984E-2</v>
      </c>
      <c r="I67" s="3">
        <f t="shared" si="40"/>
        <v>0.94564496884528704</v>
      </c>
      <c r="J67" s="5">
        <f t="shared" si="47"/>
        <v>84561.793948404476</v>
      </c>
      <c r="K67" s="5">
        <f t="shared" si="41"/>
        <v>4596.3589445639454</v>
      </c>
      <c r="L67" s="5">
        <f t="shared" si="42"/>
        <v>411318.0723806126</v>
      </c>
      <c r="M67" s="5">
        <f t="shared" si="32"/>
        <v>1820182.9114559735</v>
      </c>
      <c r="N67" s="33">
        <f t="shared" si="43"/>
        <v>21.524885252157272</v>
      </c>
      <c r="O67" s="4"/>
      <c r="Q67" s="27" t="s">
        <v>60</v>
      </c>
      <c r="R67" s="29">
        <f t="shared" si="33"/>
        <v>84561.793948404476</v>
      </c>
      <c r="S67" s="29">
        <f t="shared" si="34"/>
        <v>411318.0723806126</v>
      </c>
      <c r="T67" s="35">
        <f t="shared" si="35"/>
        <v>21.524885252157272</v>
      </c>
      <c r="U67" s="42">
        <v>0.82345390469096191</v>
      </c>
      <c r="V67" s="43">
        <f t="shared" si="48"/>
        <v>0.17654609530903809</v>
      </c>
      <c r="W67" s="29">
        <f t="shared" si="44"/>
        <v>338701.47277177515</v>
      </c>
      <c r="X67" s="29">
        <f t="shared" si="36"/>
        <v>1298683.5860688873</v>
      </c>
      <c r="Y67" s="35">
        <f t="shared" si="45"/>
        <v>15.357805522211144</v>
      </c>
      <c r="Z67" s="36">
        <f t="shared" si="46"/>
        <v>6.1670797299461277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2852</v>
      </c>
      <c r="E68" s="49">
        <f t="shared" si="37"/>
        <v>61</v>
      </c>
      <c r="F68" s="3">
        <f t="shared" si="38"/>
        <v>2.1388499298737727E-2</v>
      </c>
      <c r="G68" s="2">
        <v>0.5</v>
      </c>
      <c r="H68" s="3">
        <f t="shared" si="39"/>
        <v>0.10151439507405559</v>
      </c>
      <c r="I68" s="3">
        <f t="shared" si="40"/>
        <v>0.89848560492594443</v>
      </c>
      <c r="J68" s="5">
        <f t="shared" si="47"/>
        <v>79965.435003840539</v>
      </c>
      <c r="K68" s="5">
        <f t="shared" si="41"/>
        <v>8117.6427612485822</v>
      </c>
      <c r="L68" s="5">
        <f t="shared" si="42"/>
        <v>379533.06811608118</v>
      </c>
      <c r="M68" s="5">
        <f t="shared" si="32"/>
        <v>1408864.8390753609</v>
      </c>
      <c r="N68" s="33">
        <f t="shared" si="43"/>
        <v>17.618422747374495</v>
      </c>
      <c r="O68" s="4"/>
      <c r="Q68" s="27" t="s">
        <v>62</v>
      </c>
      <c r="R68" s="29">
        <f t="shared" si="33"/>
        <v>79965.435003840539</v>
      </c>
      <c r="S68" s="29">
        <f t="shared" si="34"/>
        <v>379533.06811608118</v>
      </c>
      <c r="T68" s="35">
        <f t="shared" si="35"/>
        <v>17.618422747374495</v>
      </c>
      <c r="U68" s="42">
        <v>0.7557222850963411</v>
      </c>
      <c r="V68" s="43">
        <f t="shared" si="48"/>
        <v>0.2442777149036589</v>
      </c>
      <c r="W68" s="29">
        <f t="shared" si="44"/>
        <v>286821.59750631015</v>
      </c>
      <c r="X68" s="29">
        <f t="shared" si="36"/>
        <v>959982.11329711205</v>
      </c>
      <c r="Y68" s="35">
        <f t="shared" si="45"/>
        <v>12.00496331009775</v>
      </c>
      <c r="Z68" s="36">
        <f t="shared" si="46"/>
        <v>5.6134594372767452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2163</v>
      </c>
      <c r="E69" s="49">
        <f t="shared" si="37"/>
        <v>59</v>
      </c>
      <c r="F69" s="3">
        <f t="shared" si="38"/>
        <v>2.7276930189551549E-2</v>
      </c>
      <c r="G69" s="2">
        <v>0.5</v>
      </c>
      <c r="H69" s="3">
        <f t="shared" si="39"/>
        <v>0.12767799177667175</v>
      </c>
      <c r="I69" s="3">
        <f t="shared" si="40"/>
        <v>0.87232200822332828</v>
      </c>
      <c r="J69" s="5">
        <f t="shared" si="47"/>
        <v>71847.792242591953</v>
      </c>
      <c r="K69" s="5">
        <f t="shared" si="41"/>
        <v>9173.3818271216751</v>
      </c>
      <c r="L69" s="5">
        <f t="shared" si="42"/>
        <v>336305.5066451556</v>
      </c>
      <c r="M69" s="5">
        <f t="shared" si="32"/>
        <v>1029331.7709592797</v>
      </c>
      <c r="N69" s="33">
        <f t="shared" si="43"/>
        <v>14.326560898124347</v>
      </c>
      <c r="O69" s="4"/>
      <c r="Q69" s="27" t="s">
        <v>64</v>
      </c>
      <c r="R69" s="29">
        <f t="shared" si="33"/>
        <v>71847.792242591953</v>
      </c>
      <c r="S69" s="29">
        <f t="shared" si="34"/>
        <v>336305.5066451556</v>
      </c>
      <c r="T69" s="35">
        <f t="shared" si="35"/>
        <v>14.326560898124347</v>
      </c>
      <c r="U69" s="42">
        <v>0.69850988448397933</v>
      </c>
      <c r="V69" s="43">
        <f t="shared" si="48"/>
        <v>0.30149011551602067</v>
      </c>
      <c r="W69" s="29">
        <f t="shared" si="44"/>
        <v>234912.72059803377</v>
      </c>
      <c r="X69" s="29">
        <f t="shared" si="36"/>
        <v>673160.51579080184</v>
      </c>
      <c r="Y69" s="35">
        <f t="shared" si="45"/>
        <v>9.3692581884478123</v>
      </c>
      <c r="Z69" s="36">
        <f t="shared" si="46"/>
        <v>4.9573027096765347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1276</v>
      </c>
      <c r="E70" s="49">
        <f t="shared" si="37"/>
        <v>56</v>
      </c>
      <c r="F70" s="3">
        <f t="shared" si="38"/>
        <v>4.3887147335423198E-2</v>
      </c>
      <c r="G70" s="2">
        <v>0.5</v>
      </c>
      <c r="H70" s="3">
        <f t="shared" si="39"/>
        <v>0.19774011299435029</v>
      </c>
      <c r="I70" s="3">
        <f t="shared" si="40"/>
        <v>0.80225988700564965</v>
      </c>
      <c r="J70" s="5">
        <f t="shared" si="47"/>
        <v>62674.41041547028</v>
      </c>
      <c r="K70" s="5">
        <f t="shared" si="41"/>
        <v>12393.244997409378</v>
      </c>
      <c r="L70" s="5">
        <f t="shared" si="42"/>
        <v>282388.93958382792</v>
      </c>
      <c r="M70" s="5">
        <f t="shared" si="32"/>
        <v>693026.26431412413</v>
      </c>
      <c r="N70" s="33">
        <f t="shared" si="43"/>
        <v>11.057563361506478</v>
      </c>
      <c r="O70" s="4"/>
      <c r="Q70" s="27" t="s">
        <v>66</v>
      </c>
      <c r="R70" s="29">
        <f t="shared" si="33"/>
        <v>62674.41041547028</v>
      </c>
      <c r="S70" s="29">
        <f t="shared" si="34"/>
        <v>282388.93958382792</v>
      </c>
      <c r="T70" s="35">
        <f t="shared" si="35"/>
        <v>11.057563361506478</v>
      </c>
      <c r="U70" s="42">
        <v>0.67065690345363116</v>
      </c>
      <c r="V70" s="43">
        <f t="shared" si="48"/>
        <v>0.32934309654636884</v>
      </c>
      <c r="W70" s="29">
        <f t="shared" si="44"/>
        <v>189386.09179084457</v>
      </c>
      <c r="X70" s="29">
        <f t="shared" si="36"/>
        <v>438247.7951927681</v>
      </c>
      <c r="Y70" s="35">
        <f t="shared" si="45"/>
        <v>6.9924518202502774</v>
      </c>
      <c r="Z70" s="36">
        <f t="shared" si="46"/>
        <v>4.0651115412562007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742</v>
      </c>
      <c r="E71" s="49">
        <f t="shared" si="49"/>
        <v>61</v>
      </c>
      <c r="F71" s="3">
        <f t="shared" si="38"/>
        <v>8.2210242587601082E-2</v>
      </c>
      <c r="G71" s="2">
        <v>0.5</v>
      </c>
      <c r="H71" s="3">
        <f t="shared" si="39"/>
        <v>0.34097261039686977</v>
      </c>
      <c r="I71" s="3">
        <f t="shared" si="40"/>
        <v>0.65902738960313023</v>
      </c>
      <c r="J71" s="5">
        <f t="shared" si="47"/>
        <v>50281.165418060897</v>
      </c>
      <c r="K71" s="5">
        <f t="shared" si="41"/>
        <v>17144.50022639304</v>
      </c>
      <c r="L71" s="5">
        <f t="shared" si="42"/>
        <v>208544.57652432189</v>
      </c>
      <c r="M71" s="5">
        <f>L71+M72</f>
        <v>410637.32473029627</v>
      </c>
      <c r="N71" s="33">
        <f t="shared" si="43"/>
        <v>8.1668219365256824</v>
      </c>
      <c r="O71" s="4"/>
      <c r="Q71" s="27" t="s">
        <v>68</v>
      </c>
      <c r="R71" s="29">
        <f t="shared" si="33"/>
        <v>50281.165418060897</v>
      </c>
      <c r="S71" s="29">
        <f t="shared" si="34"/>
        <v>208544.57652432189</v>
      </c>
      <c r="T71" s="35">
        <f t="shared" si="35"/>
        <v>8.1668219365256824</v>
      </c>
      <c r="U71" s="42">
        <v>0.63527807449444496</v>
      </c>
      <c r="V71" s="43">
        <f t="shared" si="48"/>
        <v>0.36472192550555504</v>
      </c>
      <c r="W71" s="29">
        <f t="shared" si="44"/>
        <v>132483.79702063065</v>
      </c>
      <c r="X71" s="29">
        <f>X72+W71</f>
        <v>248861.70340192356</v>
      </c>
      <c r="Y71" s="35">
        <f t="shared" si="45"/>
        <v>4.9494020540847075</v>
      </c>
      <c r="Z71" s="36">
        <f t="shared" si="46"/>
        <v>3.217419882440975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494</v>
      </c>
      <c r="E72" s="50">
        <f t="shared" si="49"/>
        <v>81</v>
      </c>
      <c r="F72" s="17">
        <f t="shared" si="38"/>
        <v>0.16396761133603238</v>
      </c>
      <c r="G72" s="12"/>
      <c r="H72" s="17">
        <v>1</v>
      </c>
      <c r="I72" s="17">
        <f t="shared" si="40"/>
        <v>0</v>
      </c>
      <c r="J72" s="21">
        <f t="shared" si="47"/>
        <v>33136.66519166786</v>
      </c>
      <c r="K72" s="21">
        <f t="shared" si="41"/>
        <v>33136.66519166786</v>
      </c>
      <c r="L72" s="21">
        <f>K72/F72</f>
        <v>202092.74820597438</v>
      </c>
      <c r="M72" s="21">
        <f>L72</f>
        <v>202092.74820597438</v>
      </c>
      <c r="N72" s="34">
        <f t="shared" si="43"/>
        <v>6.0987654320987659</v>
      </c>
      <c r="O72" s="4"/>
      <c r="Q72" s="30" t="s">
        <v>69</v>
      </c>
      <c r="R72" s="31">
        <f t="shared" si="33"/>
        <v>33136.66519166786</v>
      </c>
      <c r="S72" s="31">
        <f t="shared" si="34"/>
        <v>202092.74820597438</v>
      </c>
      <c r="T72" s="38">
        <f t="shared" si="35"/>
        <v>6.0987654320987659</v>
      </c>
      <c r="U72" s="44">
        <v>0.57586384179742911</v>
      </c>
      <c r="V72" s="45">
        <f t="shared" si="48"/>
        <v>0.42413615820257089</v>
      </c>
      <c r="W72" s="31">
        <f t="shared" si="44"/>
        <v>116377.90638129291</v>
      </c>
      <c r="X72" s="31">
        <f>W72</f>
        <v>116377.90638129291</v>
      </c>
      <c r="Y72" s="38">
        <f t="shared" si="45"/>
        <v>3.5120584919497535</v>
      </c>
      <c r="Z72" s="37">
        <f t="shared" si="46"/>
        <v>2.5867069401490124</v>
      </c>
    </row>
    <row r="73" spans="1:26" s="2" customFormat="1" ht="13.2" x14ac:dyDescent="0.25">
      <c r="B73" s="2" t="s">
        <v>70</v>
      </c>
      <c r="D73" s="25">
        <f>SUM(D54:D72)</f>
        <v>65659</v>
      </c>
      <c r="E73" s="25">
        <f>SUM(E54:E72)</f>
        <v>527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72.473231474077352</v>
      </c>
      <c r="F78" s="55">
        <f>$Y$4</f>
        <v>65.728376973108112</v>
      </c>
      <c r="G78" s="55">
        <f>E78-F78</f>
        <v>6.7448545009692396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78.964669491481843</v>
      </c>
      <c r="F79" s="55">
        <f>$Y$29</f>
        <v>69.957265585655065</v>
      </c>
      <c r="G79" s="55">
        <f t="shared" ref="G79:G80" si="50">E79-F79</f>
        <v>9.0074039058267772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75.546159063265449</v>
      </c>
      <c r="F80" s="55">
        <f>$Y$54</f>
        <v>67.073508680223441</v>
      </c>
      <c r="G80" s="55">
        <f t="shared" si="50"/>
        <v>8.4726503830420086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topLeftCell="A65" workbookViewId="0">
      <selection activeCell="M78" sqref="M7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188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6845818.4558135206</v>
      </c>
      <c r="N4" s="32">
        <f>M4/J4</f>
        <v>68.458184558135201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68.458184558135201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6277755.8787103528</v>
      </c>
      <c r="Y4" s="40">
        <f>X4/R4</f>
        <v>62.77755878710353</v>
      </c>
      <c r="Z4" s="36">
        <f>T4-Y4</f>
        <v>5.6806257710316714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1130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6745818.4558135206</v>
      </c>
      <c r="N5" s="33">
        <f t="shared" ref="N5:N22" si="10">M5/J5</f>
        <v>67.458184558135201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67.458184558135201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6181075.6845354792</v>
      </c>
      <c r="Y5" s="35">
        <f t="shared" ref="Y5:Y22" si="12">X5/R5</f>
        <v>61.810756845354788</v>
      </c>
      <c r="Z5" s="36">
        <f t="shared" ref="Z5:Z22" si="13">T5-Y5</f>
        <v>5.6474277127804129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1849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6345818.4558135206</v>
      </c>
      <c r="N6" s="33">
        <f t="shared" si="10"/>
        <v>63.458184558135208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63.458184558135208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5794354.9078359846</v>
      </c>
      <c r="Y6" s="35">
        <f t="shared" si="12"/>
        <v>57.943549078359844</v>
      </c>
      <c r="Z6" s="36">
        <f t="shared" si="13"/>
        <v>5.5146354797753645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2033</v>
      </c>
      <c r="E7">
        <v>2</v>
      </c>
      <c r="F7" s="3">
        <f t="shared" si="5"/>
        <v>9.8376783079193305E-4</v>
      </c>
      <c r="G7" s="2">
        <v>0.5</v>
      </c>
      <c r="H7" s="3">
        <f t="shared" si="6"/>
        <v>4.9067713444553487E-3</v>
      </c>
      <c r="I7" s="3">
        <f t="shared" si="7"/>
        <v>0.99509322865554461</v>
      </c>
      <c r="J7" s="5">
        <f t="shared" si="14"/>
        <v>100000</v>
      </c>
      <c r="K7" s="5">
        <f t="shared" si="8"/>
        <v>490.67713444553488</v>
      </c>
      <c r="L7" s="5">
        <f t="shared" si="9"/>
        <v>498773.3071638862</v>
      </c>
      <c r="M7" s="5">
        <f t="shared" si="0"/>
        <v>5845818.4558135206</v>
      </c>
      <c r="N7" s="33">
        <f t="shared" si="10"/>
        <v>58.458184558135208</v>
      </c>
      <c r="O7" s="4"/>
      <c r="Q7" s="27" t="s">
        <v>40</v>
      </c>
      <c r="R7" s="29">
        <f t="shared" si="1"/>
        <v>100000</v>
      </c>
      <c r="S7" s="29">
        <f t="shared" si="2"/>
        <v>498773.3071638862</v>
      </c>
      <c r="T7" s="35">
        <f t="shared" si="3"/>
        <v>58.458184558135208</v>
      </c>
      <c r="U7" s="42">
        <v>0.96680194174873568</v>
      </c>
      <c r="V7" s="43">
        <f>1-U7</f>
        <v>3.3198058251264317E-2</v>
      </c>
      <c r="W7" s="29">
        <f t="shared" si="11"/>
        <v>482215.00185848377</v>
      </c>
      <c r="X7" s="29">
        <f t="shared" si="4"/>
        <v>5310953.9369616164</v>
      </c>
      <c r="Y7" s="35">
        <f t="shared" si="12"/>
        <v>53.109539369616165</v>
      </c>
      <c r="Z7" s="36">
        <f t="shared" si="13"/>
        <v>5.3486451885190434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2055</v>
      </c>
      <c r="E8"/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99509.322865554466</v>
      </c>
      <c r="K8" s="5">
        <f t="shared" si="8"/>
        <v>0</v>
      </c>
      <c r="L8" s="5">
        <f t="shared" si="9"/>
        <v>497546.61432777235</v>
      </c>
      <c r="M8" s="5">
        <f t="shared" si="0"/>
        <v>5347045.1486496348</v>
      </c>
      <c r="N8" s="33">
        <f t="shared" si="10"/>
        <v>53.73411248988144</v>
      </c>
      <c r="O8" s="4"/>
      <c r="Q8" s="27" t="s">
        <v>42</v>
      </c>
      <c r="R8" s="29">
        <f t="shared" si="1"/>
        <v>99509.322865554466</v>
      </c>
      <c r="S8" s="29">
        <f t="shared" si="2"/>
        <v>497546.61432777235</v>
      </c>
      <c r="T8" s="35">
        <f t="shared" si="3"/>
        <v>53.73411248988144</v>
      </c>
      <c r="U8" s="42">
        <v>0.96680194174873568</v>
      </c>
      <c r="V8" s="43">
        <f>1-U8</f>
        <v>3.3198058251264317E-2</v>
      </c>
      <c r="W8" s="29">
        <f t="shared" si="11"/>
        <v>481029.03284259961</v>
      </c>
      <c r="X8" s="29">
        <f t="shared" si="4"/>
        <v>4828738.9351031324</v>
      </c>
      <c r="Y8" s="35">
        <f t="shared" si="12"/>
        <v>48.525492848817471</v>
      </c>
      <c r="Z8" s="36">
        <f t="shared" si="13"/>
        <v>5.2086196410639687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1958</v>
      </c>
      <c r="E9">
        <v>3</v>
      </c>
      <c r="F9" s="3">
        <f t="shared" si="5"/>
        <v>1.5321756894790602E-3</v>
      </c>
      <c r="G9" s="2">
        <v>0.5</v>
      </c>
      <c r="H9" s="3">
        <f t="shared" si="6"/>
        <v>7.6316458916306281E-3</v>
      </c>
      <c r="I9" s="3">
        <f t="shared" si="7"/>
        <v>0.99236835410836932</v>
      </c>
      <c r="J9" s="5">
        <f t="shared" si="14"/>
        <v>99509.322865554466</v>
      </c>
      <c r="K9" s="5">
        <f t="shared" si="8"/>
        <v>759.41991502585449</v>
      </c>
      <c r="L9" s="5">
        <f t="shared" si="9"/>
        <v>495648.06454020762</v>
      </c>
      <c r="M9" s="5">
        <f t="shared" si="0"/>
        <v>4849498.5343218623</v>
      </c>
      <c r="N9" s="33">
        <f t="shared" si="10"/>
        <v>48.734112489881433</v>
      </c>
      <c r="O9" s="4"/>
      <c r="Q9" s="27" t="s">
        <v>44</v>
      </c>
      <c r="R9" s="29">
        <f t="shared" si="1"/>
        <v>99509.322865554466</v>
      </c>
      <c r="S9" s="29">
        <f t="shared" si="2"/>
        <v>495648.06454020762</v>
      </c>
      <c r="T9" s="35">
        <f t="shared" si="3"/>
        <v>48.734112489881433</v>
      </c>
      <c r="U9" s="42">
        <v>0.9555940589531835</v>
      </c>
      <c r="V9" s="43">
        <f t="shared" ref="V9:V22" si="15">1-U9</f>
        <v>4.4405941046816499E-2</v>
      </c>
      <c r="W9" s="29">
        <f t="shared" si="11"/>
        <v>473638.34580626647</v>
      </c>
      <c r="X9" s="29">
        <f t="shared" si="4"/>
        <v>4347709.9022605326</v>
      </c>
      <c r="Y9" s="35">
        <f t="shared" si="12"/>
        <v>43.691483140073792</v>
      </c>
      <c r="Z9" s="36">
        <f t="shared" si="13"/>
        <v>5.0426293498076404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2403</v>
      </c>
      <c r="E10">
        <v>7</v>
      </c>
      <c r="F10" s="3">
        <f t="shared" si="5"/>
        <v>2.9130253849354972E-3</v>
      </c>
      <c r="G10" s="2">
        <v>0.5</v>
      </c>
      <c r="H10" s="3">
        <f t="shared" si="6"/>
        <v>1.4459822350753973E-2</v>
      </c>
      <c r="I10" s="3">
        <f t="shared" si="7"/>
        <v>0.98554017764924606</v>
      </c>
      <c r="J10" s="5">
        <f t="shared" si="14"/>
        <v>98749.902950528602</v>
      </c>
      <c r="K10" s="5">
        <f t="shared" si="8"/>
        <v>1427.9060538188392</v>
      </c>
      <c r="L10" s="5">
        <f t="shared" si="9"/>
        <v>490179.74961809593</v>
      </c>
      <c r="M10" s="5">
        <f t="shared" si="0"/>
        <v>4353850.4697816549</v>
      </c>
      <c r="N10" s="33">
        <f t="shared" si="10"/>
        <v>44.089668340867455</v>
      </c>
      <c r="O10" s="4"/>
      <c r="Q10" s="27" t="s">
        <v>46</v>
      </c>
      <c r="R10" s="29">
        <f t="shared" si="1"/>
        <v>98749.902950528602</v>
      </c>
      <c r="S10" s="29">
        <f t="shared" si="2"/>
        <v>490179.74961809593</v>
      </c>
      <c r="T10" s="35">
        <f t="shared" si="3"/>
        <v>44.089668340867455</v>
      </c>
      <c r="U10" s="42">
        <v>0.96363095511775332</v>
      </c>
      <c r="V10" s="43">
        <f t="shared" si="15"/>
        <v>3.6369044882246682E-2</v>
      </c>
      <c r="W10" s="29">
        <f t="shared" si="11"/>
        <v>472352.38030386693</v>
      </c>
      <c r="X10" s="29">
        <f t="shared" si="4"/>
        <v>3874071.5564542664</v>
      </c>
      <c r="Y10" s="35">
        <f t="shared" si="12"/>
        <v>39.231142924718476</v>
      </c>
      <c r="Z10" s="36">
        <f t="shared" si="13"/>
        <v>4.8585254161489786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2415</v>
      </c>
      <c r="E11">
        <v>9</v>
      </c>
      <c r="F11" s="3">
        <f t="shared" si="5"/>
        <v>3.7267080745341614E-3</v>
      </c>
      <c r="G11" s="2">
        <v>0.5</v>
      </c>
      <c r="H11" s="3">
        <f t="shared" si="6"/>
        <v>1.846153846153846E-2</v>
      </c>
      <c r="I11" s="3">
        <f t="shared" si="7"/>
        <v>0.98153846153846158</v>
      </c>
      <c r="J11" s="5">
        <f t="shared" si="14"/>
        <v>97321.996896709767</v>
      </c>
      <c r="K11" s="5">
        <f t="shared" si="8"/>
        <v>1796.713788862334</v>
      </c>
      <c r="L11" s="5">
        <f t="shared" si="9"/>
        <v>482118.20001139306</v>
      </c>
      <c r="M11" s="5">
        <f t="shared" si="0"/>
        <v>3863670.7201635591</v>
      </c>
      <c r="N11" s="33">
        <f t="shared" si="10"/>
        <v>39.699870978440444</v>
      </c>
      <c r="O11" s="4"/>
      <c r="Q11" s="27" t="s">
        <v>48</v>
      </c>
      <c r="R11" s="29">
        <f t="shared" si="1"/>
        <v>97321.996896709767</v>
      </c>
      <c r="S11" s="29">
        <f t="shared" si="2"/>
        <v>482118.20001139306</v>
      </c>
      <c r="T11" s="35">
        <f t="shared" si="3"/>
        <v>39.699870978440444</v>
      </c>
      <c r="U11" s="42">
        <v>0.96005435016735896</v>
      </c>
      <c r="V11" s="43">
        <f t="shared" si="15"/>
        <v>3.9945649832641039E-2</v>
      </c>
      <c r="W11" s="29">
        <f t="shared" si="11"/>
        <v>462859.67521579476</v>
      </c>
      <c r="X11" s="29">
        <f t="shared" si="4"/>
        <v>3401719.1761503993</v>
      </c>
      <c r="Y11" s="35">
        <f t="shared" si="12"/>
        <v>34.953240630283489</v>
      </c>
      <c r="Z11" s="36">
        <f t="shared" si="13"/>
        <v>4.7466303481569554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2420</v>
      </c>
      <c r="E12">
        <v>22</v>
      </c>
      <c r="F12" s="3">
        <f t="shared" si="5"/>
        <v>9.0909090909090905E-3</v>
      </c>
      <c r="G12" s="2">
        <v>0.5</v>
      </c>
      <c r="H12" s="3">
        <f t="shared" si="6"/>
        <v>4.4444444444444446E-2</v>
      </c>
      <c r="I12" s="3">
        <f t="shared" si="7"/>
        <v>0.9555555555555556</v>
      </c>
      <c r="J12" s="5">
        <f t="shared" si="14"/>
        <v>95525.283107847441</v>
      </c>
      <c r="K12" s="5">
        <f t="shared" si="8"/>
        <v>4245.5681381265531</v>
      </c>
      <c r="L12" s="5">
        <f t="shared" si="9"/>
        <v>467012.49519392085</v>
      </c>
      <c r="M12" s="5">
        <f t="shared" si="0"/>
        <v>3381552.520152166</v>
      </c>
      <c r="N12" s="33">
        <f t="shared" si="10"/>
        <v>35.399555072078819</v>
      </c>
      <c r="O12" s="4"/>
      <c r="Q12" s="27" t="s">
        <v>50</v>
      </c>
      <c r="R12" s="29">
        <f t="shared" si="1"/>
        <v>95525.283107847441</v>
      </c>
      <c r="S12" s="29">
        <f t="shared" si="2"/>
        <v>467012.49519392085</v>
      </c>
      <c r="T12" s="35">
        <f t="shared" si="3"/>
        <v>35.399555072078819</v>
      </c>
      <c r="U12" s="42">
        <v>0.94127750867207383</v>
      </c>
      <c r="V12" s="43">
        <f t="shared" si="15"/>
        <v>5.8722491327926174E-2</v>
      </c>
      <c r="W12" s="29">
        <f t="shared" si="11"/>
        <v>439588.35799486266</v>
      </c>
      <c r="X12" s="29">
        <f t="shared" si="4"/>
        <v>2938859.5009346046</v>
      </c>
      <c r="Y12" s="35">
        <f t="shared" si="12"/>
        <v>30.765252981419074</v>
      </c>
      <c r="Z12" s="36">
        <f t="shared" si="13"/>
        <v>4.6343020906597445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2622</v>
      </c>
      <c r="E13">
        <v>22</v>
      </c>
      <c r="F13" s="3">
        <f t="shared" si="5"/>
        <v>8.3905415713196041E-3</v>
      </c>
      <c r="G13" s="2">
        <v>0.5</v>
      </c>
      <c r="H13" s="3">
        <f t="shared" si="6"/>
        <v>4.1090773253642139E-2</v>
      </c>
      <c r="I13" s="3">
        <f t="shared" si="7"/>
        <v>0.95890922674635781</v>
      </c>
      <c r="J13" s="5">
        <f t="shared" si="14"/>
        <v>91279.714969720895</v>
      </c>
      <c r="K13" s="5">
        <f t="shared" si="8"/>
        <v>3750.7540704778853</v>
      </c>
      <c r="L13" s="5">
        <f t="shared" si="9"/>
        <v>447021.68967240967</v>
      </c>
      <c r="M13" s="5">
        <f t="shared" si="0"/>
        <v>2914540.024958245</v>
      </c>
      <c r="N13" s="33">
        <f t="shared" si="10"/>
        <v>31.929766935896435</v>
      </c>
      <c r="O13" s="4"/>
      <c r="Q13" s="27" t="s">
        <v>52</v>
      </c>
      <c r="R13" s="29">
        <f t="shared" si="1"/>
        <v>91279.714969720895</v>
      </c>
      <c r="S13" s="29">
        <f t="shared" si="2"/>
        <v>447021.68967240967</v>
      </c>
      <c r="T13" s="35">
        <f t="shared" si="3"/>
        <v>31.929766935896435</v>
      </c>
      <c r="U13" s="42">
        <v>0.95386474178345915</v>
      </c>
      <c r="V13" s="43">
        <f t="shared" si="15"/>
        <v>4.6135258216540853E-2</v>
      </c>
      <c r="W13" s="29">
        <f t="shared" si="11"/>
        <v>426398.22859097866</v>
      </c>
      <c r="X13" s="29">
        <f t="shared" si="4"/>
        <v>2499271.1429397417</v>
      </c>
      <c r="Y13" s="35">
        <f t="shared" si="12"/>
        <v>27.380356564093066</v>
      </c>
      <c r="Z13" s="36">
        <f t="shared" si="13"/>
        <v>4.5494103718033685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2914</v>
      </c>
      <c r="E14">
        <v>24</v>
      </c>
      <c r="F14" s="3">
        <f t="shared" si="5"/>
        <v>8.2361015785861365E-3</v>
      </c>
      <c r="G14" s="2">
        <v>0.5</v>
      </c>
      <c r="H14" s="3">
        <f t="shared" si="6"/>
        <v>4.0349697377269671E-2</v>
      </c>
      <c r="I14" s="3">
        <f t="shared" si="7"/>
        <v>0.95965030262273032</v>
      </c>
      <c r="J14" s="5">
        <f t="shared" si="14"/>
        <v>87528.960899243</v>
      </c>
      <c r="K14" s="5">
        <f t="shared" si="8"/>
        <v>3531.7670840313249</v>
      </c>
      <c r="L14" s="5">
        <f t="shared" si="9"/>
        <v>428815.38678613672</v>
      </c>
      <c r="M14" s="5">
        <f t="shared" si="0"/>
        <v>2467518.3352858354</v>
      </c>
      <c r="N14" s="33">
        <f t="shared" si="10"/>
        <v>28.190878880948489</v>
      </c>
      <c r="O14" s="4"/>
      <c r="Q14" s="27" t="s">
        <v>54</v>
      </c>
      <c r="R14" s="29">
        <f t="shared" si="1"/>
        <v>87528.960899243</v>
      </c>
      <c r="S14" s="29">
        <f t="shared" si="2"/>
        <v>428815.38678613672</v>
      </c>
      <c r="T14" s="35">
        <f t="shared" si="3"/>
        <v>28.190878880948489</v>
      </c>
      <c r="U14" s="42">
        <v>0.94210046609890041</v>
      </c>
      <c r="V14" s="43">
        <f t="shared" si="15"/>
        <v>5.7899533901099587E-2</v>
      </c>
      <c r="W14" s="29">
        <f t="shared" si="11"/>
        <v>403987.17576159968</v>
      </c>
      <c r="X14" s="29">
        <f t="shared" si="4"/>
        <v>2072872.9143487629</v>
      </c>
      <c r="Y14" s="35">
        <f t="shared" si="12"/>
        <v>23.682137809620567</v>
      </c>
      <c r="Z14" s="36">
        <f t="shared" si="13"/>
        <v>4.5087410713279219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2820</v>
      </c>
      <c r="E15">
        <v>43</v>
      </c>
      <c r="F15" s="3">
        <f t="shared" si="5"/>
        <v>1.5248226950354609E-2</v>
      </c>
      <c r="G15" s="2">
        <v>0.5</v>
      </c>
      <c r="H15" s="3">
        <f t="shared" si="6"/>
        <v>7.3441502988898386E-2</v>
      </c>
      <c r="I15" s="3">
        <f t="shared" si="7"/>
        <v>0.9265584970111016</v>
      </c>
      <c r="J15" s="5">
        <f t="shared" si="14"/>
        <v>83997.193815211678</v>
      </c>
      <c r="K15" s="5">
        <f t="shared" si="8"/>
        <v>6168.8801606389452</v>
      </c>
      <c r="L15" s="5">
        <f t="shared" si="9"/>
        <v>404563.76867446105</v>
      </c>
      <c r="M15" s="5">
        <f t="shared" si="0"/>
        <v>2038702.9484996987</v>
      </c>
      <c r="N15" s="33">
        <f t="shared" si="10"/>
        <v>24.271084019600838</v>
      </c>
      <c r="O15" s="4"/>
      <c r="Q15" s="27" t="s">
        <v>56</v>
      </c>
      <c r="R15" s="29">
        <f t="shared" si="1"/>
        <v>83997.193815211678</v>
      </c>
      <c r="S15" s="29">
        <f t="shared" si="2"/>
        <v>404563.76867446105</v>
      </c>
      <c r="T15" s="35">
        <f t="shared" si="3"/>
        <v>24.271084019600838</v>
      </c>
      <c r="U15" s="42">
        <v>0.91645683631107144</v>
      </c>
      <c r="V15" s="43">
        <f t="shared" si="15"/>
        <v>8.3543163688928557E-2</v>
      </c>
      <c r="W15" s="29">
        <f t="shared" si="11"/>
        <v>370765.23152548075</v>
      </c>
      <c r="X15" s="29">
        <f t="shared" si="4"/>
        <v>1668885.7385871634</v>
      </c>
      <c r="Y15" s="35">
        <f t="shared" si="12"/>
        <v>19.868351105378622</v>
      </c>
      <c r="Z15" s="36">
        <f t="shared" si="13"/>
        <v>4.4027329142222165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2346</v>
      </c>
      <c r="E16">
        <v>36</v>
      </c>
      <c r="F16" s="3">
        <f t="shared" si="5"/>
        <v>1.5345268542199489E-2</v>
      </c>
      <c r="G16" s="2">
        <v>0.5</v>
      </c>
      <c r="H16" s="3">
        <f t="shared" si="6"/>
        <v>7.389162561576354E-2</v>
      </c>
      <c r="I16" s="3">
        <f t="shared" si="7"/>
        <v>0.92610837438423643</v>
      </c>
      <c r="J16" s="5">
        <f t="shared" si="14"/>
        <v>77828.313654572732</v>
      </c>
      <c r="K16" s="5">
        <f t="shared" si="8"/>
        <v>5750.8606148699055</v>
      </c>
      <c r="L16" s="5">
        <f t="shared" si="9"/>
        <v>374764.41673568892</v>
      </c>
      <c r="M16" s="5">
        <f t="shared" si="0"/>
        <v>1634139.1798252377</v>
      </c>
      <c r="N16" s="33">
        <f t="shared" si="10"/>
        <v>20.996718328988557</v>
      </c>
      <c r="O16" s="4"/>
      <c r="Q16" s="27" t="s">
        <v>58</v>
      </c>
      <c r="R16" s="29">
        <f t="shared" si="1"/>
        <v>77828.313654572732</v>
      </c>
      <c r="S16" s="29">
        <f t="shared" si="2"/>
        <v>374764.41673568892</v>
      </c>
      <c r="T16" s="35">
        <f t="shared" si="3"/>
        <v>20.996718328988557</v>
      </c>
      <c r="U16" s="42">
        <v>0.8859396016463057</v>
      </c>
      <c r="V16" s="43">
        <f t="shared" si="15"/>
        <v>0.1140603983536943</v>
      </c>
      <c r="W16" s="29">
        <f t="shared" si="11"/>
        <v>332018.63807402633</v>
      </c>
      <c r="X16" s="29">
        <f t="shared" si="4"/>
        <v>1298120.5070616826</v>
      </c>
      <c r="Y16" s="35">
        <f t="shared" si="12"/>
        <v>16.679283490879193</v>
      </c>
      <c r="Z16" s="36">
        <f t="shared" si="13"/>
        <v>4.3174348381093637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1844</v>
      </c>
      <c r="E17">
        <v>37</v>
      </c>
      <c r="F17" s="3">
        <f t="shared" si="5"/>
        <v>2.0065075921908895E-2</v>
      </c>
      <c r="G17" s="2">
        <v>0.5</v>
      </c>
      <c r="H17" s="3">
        <f t="shared" si="6"/>
        <v>9.5533178414665645E-2</v>
      </c>
      <c r="I17" s="3">
        <f t="shared" si="7"/>
        <v>0.90446682158533431</v>
      </c>
      <c r="J17" s="5">
        <f t="shared" si="14"/>
        <v>72077.453039702828</v>
      </c>
      <c r="K17" s="5">
        <f t="shared" si="8"/>
        <v>6885.7881809166147</v>
      </c>
      <c r="L17" s="5">
        <f t="shared" si="9"/>
        <v>343172.79474622256</v>
      </c>
      <c r="M17" s="5">
        <f t="shared" si="0"/>
        <v>1259374.7630895488</v>
      </c>
      <c r="N17" s="33">
        <f t="shared" si="10"/>
        <v>17.472520323322751</v>
      </c>
      <c r="O17" s="4"/>
      <c r="Q17" s="27" t="s">
        <v>60</v>
      </c>
      <c r="R17" s="29">
        <f t="shared" si="1"/>
        <v>72077.453039702828</v>
      </c>
      <c r="S17" s="29">
        <f t="shared" si="2"/>
        <v>343172.79474622256</v>
      </c>
      <c r="T17" s="35">
        <f t="shared" si="3"/>
        <v>17.472520323322751</v>
      </c>
      <c r="U17" s="42">
        <v>0.85631920960893304</v>
      </c>
      <c r="V17" s="43">
        <f t="shared" si="15"/>
        <v>0.14368079039106696</v>
      </c>
      <c r="W17" s="29">
        <f t="shared" si="11"/>
        <v>293865.45635637391</v>
      </c>
      <c r="X17" s="29">
        <f t="shared" si="4"/>
        <v>966101.8689876562</v>
      </c>
      <c r="Y17" s="35">
        <f t="shared" si="12"/>
        <v>13.403662702336234</v>
      </c>
      <c r="Z17" s="36">
        <f t="shared" si="13"/>
        <v>4.0688576209865168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1404</v>
      </c>
      <c r="E18">
        <v>46</v>
      </c>
      <c r="F18" s="3">
        <f t="shared" si="5"/>
        <v>3.2763532763532763E-2</v>
      </c>
      <c r="G18" s="2">
        <v>0.5</v>
      </c>
      <c r="H18" s="3">
        <f t="shared" si="6"/>
        <v>0.15141540487162608</v>
      </c>
      <c r="I18" s="3">
        <f t="shared" si="7"/>
        <v>0.84858459512837392</v>
      </c>
      <c r="J18" s="5">
        <f t="shared" si="14"/>
        <v>65191.664858786207</v>
      </c>
      <c r="K18" s="5">
        <f t="shared" si="8"/>
        <v>9871.0223288484722</v>
      </c>
      <c r="L18" s="5">
        <f t="shared" si="9"/>
        <v>301280.76847180986</v>
      </c>
      <c r="M18" s="5">
        <f t="shared" si="0"/>
        <v>916201.96834332636</v>
      </c>
      <c r="N18" s="33">
        <f t="shared" si="10"/>
        <v>14.053974082851562</v>
      </c>
      <c r="O18" s="4"/>
      <c r="Q18" s="27" t="s">
        <v>62</v>
      </c>
      <c r="R18" s="29">
        <f t="shared" si="1"/>
        <v>65191.664858786207</v>
      </c>
      <c r="S18" s="29">
        <f t="shared" si="2"/>
        <v>301280.76847180986</v>
      </c>
      <c r="T18" s="35">
        <f t="shared" si="3"/>
        <v>14.053974082851562</v>
      </c>
      <c r="U18" s="42">
        <v>0.77613843304153718</v>
      </c>
      <c r="V18" s="43">
        <f t="shared" si="15"/>
        <v>0.22386156695846282</v>
      </c>
      <c r="W18" s="29">
        <f t="shared" si="11"/>
        <v>233835.58354726067</v>
      </c>
      <c r="X18" s="29">
        <f t="shared" si="4"/>
        <v>672236.41263128223</v>
      </c>
      <c r="Y18" s="35">
        <f t="shared" si="12"/>
        <v>10.311692669414647</v>
      </c>
      <c r="Z18" s="36">
        <f t="shared" si="13"/>
        <v>3.7422814134369151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1024</v>
      </c>
      <c r="E19">
        <v>52</v>
      </c>
      <c r="F19" s="3">
        <f t="shared" si="5"/>
        <v>5.078125E-2</v>
      </c>
      <c r="G19" s="2">
        <v>0.5</v>
      </c>
      <c r="H19" s="3">
        <f t="shared" si="6"/>
        <v>0.22530329289428075</v>
      </c>
      <c r="I19" s="3">
        <f t="shared" si="7"/>
        <v>0.77469670710571925</v>
      </c>
      <c r="J19" s="5">
        <f t="shared" si="14"/>
        <v>55320.642529937737</v>
      </c>
      <c r="K19" s="5">
        <f t="shared" si="8"/>
        <v>12463.922927022366</v>
      </c>
      <c r="L19" s="5">
        <f t="shared" si="9"/>
        <v>245443.40533213277</v>
      </c>
      <c r="M19" s="5">
        <f t="shared" si="0"/>
        <v>614921.19987151644</v>
      </c>
      <c r="N19" s="33">
        <f t="shared" si="10"/>
        <v>11.115583112375115</v>
      </c>
      <c r="O19" s="4"/>
      <c r="Q19" s="27" t="s">
        <v>64</v>
      </c>
      <c r="R19" s="29">
        <f t="shared" si="1"/>
        <v>55320.642529937737</v>
      </c>
      <c r="S19" s="29">
        <f t="shared" si="2"/>
        <v>245443.40533213277</v>
      </c>
      <c r="T19" s="35">
        <f t="shared" si="3"/>
        <v>11.115583112375115</v>
      </c>
      <c r="U19" s="42">
        <v>0.73716277889453141</v>
      </c>
      <c r="V19" s="43">
        <f t="shared" si="15"/>
        <v>0.26283722110546859</v>
      </c>
      <c r="W19" s="29">
        <f t="shared" si="11"/>
        <v>180931.74273597184</v>
      </c>
      <c r="X19" s="29">
        <f t="shared" si="4"/>
        <v>438400.82908402156</v>
      </c>
      <c r="Y19" s="35">
        <f t="shared" si="12"/>
        <v>7.9247240999916668</v>
      </c>
      <c r="Z19" s="36">
        <f t="shared" si="13"/>
        <v>3.1908590123834477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584</v>
      </c>
      <c r="E20">
        <v>48</v>
      </c>
      <c r="F20" s="3">
        <f t="shared" si="5"/>
        <v>8.2191780821917804E-2</v>
      </c>
      <c r="G20" s="2">
        <v>0.5</v>
      </c>
      <c r="H20" s="3">
        <f t="shared" si="6"/>
        <v>0.34090909090909088</v>
      </c>
      <c r="I20" s="3">
        <f t="shared" si="7"/>
        <v>0.65909090909090917</v>
      </c>
      <c r="J20" s="5">
        <f t="shared" si="14"/>
        <v>42856.719602915371</v>
      </c>
      <c r="K20" s="5">
        <f t="shared" si="8"/>
        <v>14610.245319175694</v>
      </c>
      <c r="L20" s="5">
        <f t="shared" si="9"/>
        <v>177757.98471663764</v>
      </c>
      <c r="M20" s="5">
        <f t="shared" si="0"/>
        <v>369477.79453938367</v>
      </c>
      <c r="N20" s="33">
        <f t="shared" si="10"/>
        <v>8.6212336819696667</v>
      </c>
      <c r="O20" s="4"/>
      <c r="Q20" s="27" t="s">
        <v>66</v>
      </c>
      <c r="R20" s="29">
        <f t="shared" si="1"/>
        <v>42856.719602915371</v>
      </c>
      <c r="S20" s="29">
        <f t="shared" si="2"/>
        <v>177757.98471663764</v>
      </c>
      <c r="T20" s="35">
        <f t="shared" si="3"/>
        <v>8.6212336819696667</v>
      </c>
      <c r="U20" s="42">
        <v>0.7271372759570951</v>
      </c>
      <c r="V20" s="43">
        <f t="shared" si="15"/>
        <v>0.2728627240429049</v>
      </c>
      <c r="W20" s="29">
        <f t="shared" si="11"/>
        <v>129254.45678647884</v>
      </c>
      <c r="X20" s="29">
        <f t="shared" si="4"/>
        <v>257469.08634804972</v>
      </c>
      <c r="Y20" s="35">
        <f t="shared" si="12"/>
        <v>6.0076713461413673</v>
      </c>
      <c r="Z20" s="36">
        <f t="shared" si="13"/>
        <v>2.6135623358282993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331</v>
      </c>
      <c r="E21">
        <v>33</v>
      </c>
      <c r="F21" s="3">
        <f t="shared" si="5"/>
        <v>9.9697885196374625E-2</v>
      </c>
      <c r="G21" s="2">
        <v>0.5</v>
      </c>
      <c r="H21" s="3">
        <f t="shared" si="6"/>
        <v>0.39903264812575578</v>
      </c>
      <c r="I21" s="3">
        <f t="shared" si="7"/>
        <v>0.60096735187424422</v>
      </c>
      <c r="J21" s="5">
        <f t="shared" si="14"/>
        <v>28246.474283739681</v>
      </c>
      <c r="K21" s="5">
        <f t="shared" si="8"/>
        <v>11271.265433656705</v>
      </c>
      <c r="L21" s="5">
        <f t="shared" si="9"/>
        <v>113054.20783455664</v>
      </c>
      <c r="M21" s="5">
        <f>L21+M22</f>
        <v>191719.80982274603</v>
      </c>
      <c r="N21" s="33">
        <f t="shared" si="10"/>
        <v>6.7873890347125956</v>
      </c>
      <c r="O21" s="4"/>
      <c r="Q21" s="27" t="s">
        <v>68</v>
      </c>
      <c r="R21" s="29">
        <f t="shared" si="1"/>
        <v>28246.474283739681</v>
      </c>
      <c r="S21" s="29">
        <f t="shared" si="2"/>
        <v>113054.20783455664</v>
      </c>
      <c r="T21" s="35">
        <f t="shared" si="3"/>
        <v>6.7873890347125956</v>
      </c>
      <c r="U21" s="42">
        <v>0.68635947845240242</v>
      </c>
      <c r="V21" s="43">
        <f t="shared" si="15"/>
        <v>0.31364052154759758</v>
      </c>
      <c r="W21" s="29">
        <f t="shared" si="11"/>
        <v>77595.827126175805</v>
      </c>
      <c r="X21" s="29">
        <f>X22+W21</f>
        <v>128214.62956157088</v>
      </c>
      <c r="Y21" s="35">
        <f t="shared" si="12"/>
        <v>4.5391374609672512</v>
      </c>
      <c r="Z21" s="36">
        <f t="shared" si="13"/>
        <v>2.2482515737453443</v>
      </c>
    </row>
    <row r="22" spans="1:26" s="2" customFormat="1" x14ac:dyDescent="0.25">
      <c r="A22" s="12">
        <v>19</v>
      </c>
      <c r="B22" s="13" t="s">
        <v>69</v>
      </c>
      <c r="C22" s="12"/>
      <c r="D22">
        <v>190</v>
      </c>
      <c r="E22">
        <v>41</v>
      </c>
      <c r="F22" s="17">
        <f t="shared" si="5"/>
        <v>0.21578947368421053</v>
      </c>
      <c r="G22" s="12"/>
      <c r="H22" s="17">
        <v>1</v>
      </c>
      <c r="I22" s="17">
        <f t="shared" si="7"/>
        <v>0</v>
      </c>
      <c r="J22" s="21">
        <f t="shared" si="14"/>
        <v>16975.208850082974</v>
      </c>
      <c r="K22" s="21">
        <f t="shared" si="8"/>
        <v>16975.208850082974</v>
      </c>
      <c r="L22" s="21">
        <f>K22/F22</f>
        <v>78665.601988189388</v>
      </c>
      <c r="M22" s="21">
        <f>L22</f>
        <v>78665.601988189388</v>
      </c>
      <c r="N22" s="34">
        <f t="shared" si="10"/>
        <v>4.6341463414634143</v>
      </c>
      <c r="O22" s="4"/>
      <c r="Q22" s="30" t="s">
        <v>69</v>
      </c>
      <c r="R22" s="31">
        <f t="shared" si="1"/>
        <v>16975.208850082974</v>
      </c>
      <c r="S22" s="31">
        <f t="shared" si="2"/>
        <v>78665.601988189388</v>
      </c>
      <c r="T22" s="38">
        <f t="shared" si="3"/>
        <v>4.6341463414634143</v>
      </c>
      <c r="U22" s="44">
        <v>0.64346806172022719</v>
      </c>
      <c r="V22" s="45">
        <f t="shared" si="15"/>
        <v>0.35653193827977281</v>
      </c>
      <c r="W22" s="31">
        <f t="shared" si="11"/>
        <v>50618.802435395075</v>
      </c>
      <c r="X22" s="31">
        <f>W22</f>
        <v>50618.802435395075</v>
      </c>
      <c r="Y22" s="38">
        <f t="shared" si="12"/>
        <v>2.9819251640693452</v>
      </c>
      <c r="Z22" s="37">
        <f t="shared" si="13"/>
        <v>1.6522211773940692</v>
      </c>
    </row>
    <row r="23" spans="1:26" s="2" customFormat="1" ht="13.2" x14ac:dyDescent="0.25">
      <c r="B23" s="2" t="s">
        <v>70</v>
      </c>
      <c r="D23" s="25">
        <f>SUM(D4:D22)</f>
        <v>32530</v>
      </c>
      <c r="E23" s="25">
        <f>SUM(E4:E22)</f>
        <v>425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193</v>
      </c>
      <c r="E29">
        <v>1</v>
      </c>
      <c r="F29" s="3">
        <f>E29/D29</f>
        <v>5.1813471502590676E-3</v>
      </c>
      <c r="G29" s="2">
        <v>0.3</v>
      </c>
      <c r="H29" s="18">
        <f>C29*F29/(1+(1-G29)*C29*F29)</f>
        <v>5.1626226122870418E-3</v>
      </c>
      <c r="I29" s="18">
        <f>1-H29</f>
        <v>0.99483737738771294</v>
      </c>
      <c r="J29" s="19">
        <v>100000</v>
      </c>
      <c r="K29" s="20">
        <f>J29*H29</f>
        <v>516.26226122870423</v>
      </c>
      <c r="L29" s="20">
        <f>C29*(J30+G29*K29)</f>
        <v>99638.6164171399</v>
      </c>
      <c r="M29" s="5">
        <f t="shared" ref="M29:M45" si="16">L29+M30</f>
        <v>7832158.9821997546</v>
      </c>
      <c r="N29" s="32">
        <f>M29/J29</f>
        <v>78.321589821997549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99638.6164171399</v>
      </c>
      <c r="T29" s="35">
        <f t="shared" ref="T29:T47" si="19">N29</f>
        <v>78.321589821997549</v>
      </c>
      <c r="U29" s="42">
        <v>0.95864674002964168</v>
      </c>
      <c r="V29" s="43">
        <f>1-U29</f>
        <v>4.1353259970358325E-2</v>
      </c>
      <c r="W29" s="29">
        <f>S29*U29</f>
        <v>95518.234809355097</v>
      </c>
      <c r="X29" s="29">
        <f t="shared" ref="X29:X45" si="20">X30+W29</f>
        <v>6957906.709055122</v>
      </c>
      <c r="Y29" s="40">
        <f>X29/R29</f>
        <v>69.57906709055122</v>
      </c>
      <c r="Z29" s="36">
        <f>T29-Y29</f>
        <v>8.7425227314463285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1026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99483.737738771291</v>
      </c>
      <c r="K30" s="5">
        <f t="shared" ref="K30:K47" si="24">J30*H30</f>
        <v>0</v>
      </c>
      <c r="L30" s="5">
        <f t="shared" ref="L30:L46" si="25">C30*(J31+G30*K30)</f>
        <v>397934.95095508517</v>
      </c>
      <c r="M30" s="5">
        <f t="shared" si="16"/>
        <v>7732520.3657826148</v>
      </c>
      <c r="N30" s="33">
        <f t="shared" ref="N30:N47" si="26">M30/J30</f>
        <v>77.726476121021932</v>
      </c>
      <c r="O30" s="4"/>
      <c r="Q30" s="27" t="s">
        <v>36</v>
      </c>
      <c r="R30" s="29">
        <f t="shared" si="17"/>
        <v>99483.737738771291</v>
      </c>
      <c r="S30" s="29">
        <f t="shared" si="18"/>
        <v>397934.95095508517</v>
      </c>
      <c r="T30" s="35">
        <f t="shared" si="19"/>
        <v>77.726476121021932</v>
      </c>
      <c r="U30" s="42">
        <v>0.95864674002964168</v>
      </c>
      <c r="V30" s="43">
        <f>1-U30</f>
        <v>4.1353259970358325E-2</v>
      </c>
      <c r="W30" s="29">
        <f t="shared" ref="W30:W47" si="27">S30*U30</f>
        <v>381479.04347694776</v>
      </c>
      <c r="X30" s="29">
        <f t="shared" si="20"/>
        <v>6862388.4742457671</v>
      </c>
      <c r="Y30" s="35">
        <f t="shared" ref="Y30:Y47" si="28">X30/R30</f>
        <v>68.980002462968613</v>
      </c>
      <c r="Z30" s="36">
        <f t="shared" ref="Z30:Z47" si="29">T30-Y30</f>
        <v>8.7464736580533184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1722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99483.737738771291</v>
      </c>
      <c r="K31" s="5">
        <f t="shared" si="24"/>
        <v>0</v>
      </c>
      <c r="L31" s="5">
        <f t="shared" si="25"/>
        <v>497418.68869385647</v>
      </c>
      <c r="M31" s="5">
        <f t="shared" si="16"/>
        <v>7334585.4148275293</v>
      </c>
      <c r="N31" s="33">
        <f t="shared" si="26"/>
        <v>73.726476121021932</v>
      </c>
      <c r="O31" s="4"/>
      <c r="Q31" s="27" t="s">
        <v>38</v>
      </c>
      <c r="R31" s="29">
        <f t="shared" si="17"/>
        <v>99483.737738771291</v>
      </c>
      <c r="S31" s="29">
        <f t="shared" si="18"/>
        <v>497418.68869385647</v>
      </c>
      <c r="T31" s="35">
        <f t="shared" si="19"/>
        <v>73.726476121021932</v>
      </c>
      <c r="U31" s="42">
        <v>0.95864674002964168</v>
      </c>
      <c r="V31" s="43">
        <f>1-U31</f>
        <v>4.1353259970358325E-2</v>
      </c>
      <c r="W31" s="29">
        <f t="shared" si="27"/>
        <v>476848.80434618471</v>
      </c>
      <c r="X31" s="29">
        <f t="shared" si="20"/>
        <v>6480909.4307688195</v>
      </c>
      <c r="Y31" s="35">
        <f t="shared" si="28"/>
        <v>65.145415502850042</v>
      </c>
      <c r="Z31" s="36">
        <f t="shared" si="29"/>
        <v>8.5810606181718896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1950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99483.737738771291</v>
      </c>
      <c r="K32" s="5">
        <f t="shared" si="24"/>
        <v>0</v>
      </c>
      <c r="L32" s="5">
        <f t="shared" si="25"/>
        <v>497418.68869385647</v>
      </c>
      <c r="M32" s="5">
        <f t="shared" si="16"/>
        <v>6837166.7261336725</v>
      </c>
      <c r="N32" s="33">
        <f t="shared" si="26"/>
        <v>68.726476121021918</v>
      </c>
      <c r="O32" s="4"/>
      <c r="Q32" s="27" t="s">
        <v>40</v>
      </c>
      <c r="R32" s="29">
        <f t="shared" si="17"/>
        <v>99483.737738771291</v>
      </c>
      <c r="S32" s="29">
        <f t="shared" si="18"/>
        <v>497418.68869385647</v>
      </c>
      <c r="T32" s="35">
        <f t="shared" si="19"/>
        <v>68.726476121021918</v>
      </c>
      <c r="U32" s="42">
        <v>0.95864674002964168</v>
      </c>
      <c r="V32" s="43">
        <f>1-U32</f>
        <v>4.1353259970358325E-2</v>
      </c>
      <c r="W32" s="29">
        <f t="shared" si="27"/>
        <v>476848.80434618471</v>
      </c>
      <c r="X32" s="29">
        <f t="shared" si="20"/>
        <v>6004060.6264226343</v>
      </c>
      <c r="Y32" s="35">
        <f t="shared" si="28"/>
        <v>60.352181802701836</v>
      </c>
      <c r="Z32" s="36">
        <f t="shared" si="29"/>
        <v>8.3742943183200822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1959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99483.737738771291</v>
      </c>
      <c r="K33" s="5">
        <f t="shared" si="24"/>
        <v>0</v>
      </c>
      <c r="L33" s="5">
        <f t="shared" si="25"/>
        <v>497418.68869385647</v>
      </c>
      <c r="M33" s="5">
        <f t="shared" si="16"/>
        <v>6339748.0374398157</v>
      </c>
      <c r="N33" s="33">
        <f t="shared" si="26"/>
        <v>63.726476121021918</v>
      </c>
      <c r="O33" s="4"/>
      <c r="Q33" s="27" t="s">
        <v>42</v>
      </c>
      <c r="R33" s="29">
        <f t="shared" si="17"/>
        <v>99483.737738771291</v>
      </c>
      <c r="S33" s="29">
        <f t="shared" si="18"/>
        <v>497418.68869385647</v>
      </c>
      <c r="T33" s="35">
        <f t="shared" si="19"/>
        <v>63.726476121021918</v>
      </c>
      <c r="U33" s="42">
        <v>0.95864674002964168</v>
      </c>
      <c r="V33" s="43">
        <f>1-U33</f>
        <v>4.1353259970358325E-2</v>
      </c>
      <c r="W33" s="29">
        <f t="shared" si="27"/>
        <v>476848.80434618471</v>
      </c>
      <c r="X33" s="29">
        <f t="shared" si="20"/>
        <v>5527211.8220764492</v>
      </c>
      <c r="Y33" s="35">
        <f t="shared" si="28"/>
        <v>55.558948102553622</v>
      </c>
      <c r="Z33" s="36">
        <f t="shared" si="29"/>
        <v>8.1675280184682961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1958</v>
      </c>
      <c r="E34">
        <v>1</v>
      </c>
      <c r="F34" s="3">
        <f t="shared" si="21"/>
        <v>5.1072522982635344E-4</v>
      </c>
      <c r="G34" s="2">
        <v>0.5</v>
      </c>
      <c r="H34" s="3">
        <f t="shared" si="22"/>
        <v>2.550369803621525E-3</v>
      </c>
      <c r="I34" s="3">
        <f t="shared" si="23"/>
        <v>0.99744963019637845</v>
      </c>
      <c r="J34" s="5">
        <f t="shared" si="30"/>
        <v>99483.737738771291</v>
      </c>
      <c r="K34" s="5">
        <f t="shared" si="24"/>
        <v>253.72032068036543</v>
      </c>
      <c r="L34" s="5">
        <f t="shared" si="25"/>
        <v>496784.3878921555</v>
      </c>
      <c r="M34" s="5">
        <f t="shared" si="16"/>
        <v>5842329.3487459589</v>
      </c>
      <c r="N34" s="33">
        <f t="shared" si="26"/>
        <v>58.726476121021918</v>
      </c>
      <c r="O34" s="4"/>
      <c r="Q34" s="27" t="s">
        <v>44</v>
      </c>
      <c r="R34" s="29">
        <f t="shared" si="17"/>
        <v>99483.737738771291</v>
      </c>
      <c r="S34" s="29">
        <f t="shared" si="18"/>
        <v>496784.3878921555</v>
      </c>
      <c r="T34" s="35">
        <f t="shared" si="19"/>
        <v>58.726476121021918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481473.60099065583</v>
      </c>
      <c r="X34" s="29">
        <f t="shared" si="20"/>
        <v>5050363.0177302649</v>
      </c>
      <c r="Y34" s="35">
        <f t="shared" si="28"/>
        <v>50.765714402405415</v>
      </c>
      <c r="Z34" s="36">
        <f t="shared" si="29"/>
        <v>7.9607617186165029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2340</v>
      </c>
      <c r="E3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99230.017418090923</v>
      </c>
      <c r="K35" s="5">
        <f t="shared" si="24"/>
        <v>0</v>
      </c>
      <c r="L35" s="5">
        <f t="shared" si="25"/>
        <v>496150.08709045465</v>
      </c>
      <c r="M35" s="5">
        <f t="shared" si="16"/>
        <v>5345544.960853803</v>
      </c>
      <c r="N35" s="33">
        <f t="shared" si="26"/>
        <v>53.870241081699547</v>
      </c>
      <c r="O35" s="4"/>
      <c r="Q35" s="27" t="s">
        <v>46</v>
      </c>
      <c r="R35" s="29">
        <f t="shared" si="17"/>
        <v>99230.017418090923</v>
      </c>
      <c r="S35" s="29">
        <f t="shared" si="18"/>
        <v>496150.08709045465</v>
      </c>
      <c r="T35" s="35">
        <f t="shared" si="19"/>
        <v>53.870241081699547</v>
      </c>
      <c r="U35" s="42">
        <v>0.96192878092594225</v>
      </c>
      <c r="V35" s="43">
        <f t="shared" si="31"/>
        <v>3.8071219074057749E-2</v>
      </c>
      <c r="W35" s="29">
        <f t="shared" si="27"/>
        <v>477261.0484312211</v>
      </c>
      <c r="X35" s="29">
        <f t="shared" si="20"/>
        <v>4568889.4167396091</v>
      </c>
      <c r="Y35" s="35">
        <f t="shared" si="28"/>
        <v>46.043420485247651</v>
      </c>
      <c r="Z35" s="36">
        <f t="shared" si="29"/>
        <v>7.8268205964518955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2315</v>
      </c>
      <c r="E36">
        <v>1</v>
      </c>
      <c r="F36" s="3">
        <f t="shared" si="21"/>
        <v>4.3196544276457883E-4</v>
      </c>
      <c r="G36" s="2">
        <v>0.5</v>
      </c>
      <c r="H36" s="3">
        <f t="shared" si="22"/>
        <v>2.1574973031283709E-3</v>
      </c>
      <c r="I36" s="3">
        <f t="shared" si="23"/>
        <v>0.99784250269687158</v>
      </c>
      <c r="J36" s="5">
        <f t="shared" si="30"/>
        <v>99230.017418090923</v>
      </c>
      <c r="K36" s="5">
        <f t="shared" si="24"/>
        <v>214.08849496891244</v>
      </c>
      <c r="L36" s="5">
        <f t="shared" si="25"/>
        <v>495614.86585303233</v>
      </c>
      <c r="M36" s="5">
        <f t="shared" si="16"/>
        <v>4849394.873763348</v>
      </c>
      <c r="N36" s="33">
        <f t="shared" si="26"/>
        <v>48.87024108169954</v>
      </c>
      <c r="O36" s="4"/>
      <c r="Q36" s="27" t="s">
        <v>48</v>
      </c>
      <c r="R36" s="29">
        <f t="shared" si="17"/>
        <v>99230.017418090923</v>
      </c>
      <c r="S36" s="29">
        <f t="shared" si="18"/>
        <v>495614.86585303233</v>
      </c>
      <c r="T36" s="35">
        <f t="shared" si="19"/>
        <v>48.87024108169954</v>
      </c>
      <c r="U36" s="42">
        <v>0.95558309086652893</v>
      </c>
      <c r="V36" s="43">
        <f t="shared" si="31"/>
        <v>4.4416909133471072E-2</v>
      </c>
      <c r="W36" s="29">
        <f t="shared" si="27"/>
        <v>473601.18539124075</v>
      </c>
      <c r="X36" s="29">
        <f t="shared" si="20"/>
        <v>4091628.3683083882</v>
      </c>
      <c r="Y36" s="35">
        <f t="shared" si="28"/>
        <v>41.233776580617942</v>
      </c>
      <c r="Z36" s="36">
        <f t="shared" si="29"/>
        <v>7.6364645010815977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2342</v>
      </c>
      <c r="E37">
        <v>3</v>
      </c>
      <c r="F37" s="3">
        <f t="shared" si="21"/>
        <v>1.2809564474807857E-3</v>
      </c>
      <c r="G37" s="2">
        <v>0.5</v>
      </c>
      <c r="H37" s="3">
        <f t="shared" si="22"/>
        <v>6.3843370929985103E-3</v>
      </c>
      <c r="I37" s="3">
        <f t="shared" si="23"/>
        <v>0.99361566290700154</v>
      </c>
      <c r="J37" s="5">
        <f t="shared" si="30"/>
        <v>99015.928923122003</v>
      </c>
      <c r="K37" s="5">
        <f t="shared" si="24"/>
        <v>632.15106782159182</v>
      </c>
      <c r="L37" s="5">
        <f t="shared" si="25"/>
        <v>493499.2669460561</v>
      </c>
      <c r="M37" s="5">
        <f t="shared" si="16"/>
        <v>4353780.0079103159</v>
      </c>
      <c r="N37" s="33">
        <f t="shared" si="26"/>
        <v>43.970501062416737</v>
      </c>
      <c r="O37" s="4"/>
      <c r="Q37" s="27" t="s">
        <v>50</v>
      </c>
      <c r="R37" s="29">
        <f t="shared" si="17"/>
        <v>99015.928923122003</v>
      </c>
      <c r="S37" s="29">
        <f t="shared" si="18"/>
        <v>493499.2669460561</v>
      </c>
      <c r="T37" s="35">
        <f t="shared" si="19"/>
        <v>43.970501062416737</v>
      </c>
      <c r="U37" s="42">
        <v>0.95343645724036619</v>
      </c>
      <c r="V37" s="43">
        <f t="shared" si="31"/>
        <v>4.6563542759633814E-2</v>
      </c>
      <c r="W37" s="29">
        <f t="shared" si="27"/>
        <v>470520.19272776548</v>
      </c>
      <c r="X37" s="29">
        <f t="shared" si="20"/>
        <v>3618027.1829171474</v>
      </c>
      <c r="Y37" s="35">
        <f t="shared" si="28"/>
        <v>36.53984992380628</v>
      </c>
      <c r="Z37" s="36">
        <f t="shared" si="29"/>
        <v>7.4306511386104575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2607</v>
      </c>
      <c r="E38">
        <v>9</v>
      </c>
      <c r="F38" s="3">
        <f t="shared" si="21"/>
        <v>3.4522439585730723E-3</v>
      </c>
      <c r="G38" s="2">
        <v>0.5</v>
      </c>
      <c r="H38" s="3">
        <f t="shared" si="22"/>
        <v>1.7113519680547633E-2</v>
      </c>
      <c r="I38" s="3">
        <f t="shared" si="23"/>
        <v>0.98288648031945236</v>
      </c>
      <c r="J38" s="5">
        <f t="shared" si="30"/>
        <v>98383.777855300417</v>
      </c>
      <c r="K38" s="5">
        <f t="shared" si="24"/>
        <v>1683.69271857331</v>
      </c>
      <c r="L38" s="5">
        <f t="shared" si="25"/>
        <v>487709.65748006885</v>
      </c>
      <c r="M38" s="5">
        <f t="shared" si="16"/>
        <v>3860280.7409642595</v>
      </c>
      <c r="N38" s="33">
        <f t="shared" si="26"/>
        <v>39.236963909251706</v>
      </c>
      <c r="O38" s="4"/>
      <c r="Q38" s="27" t="s">
        <v>52</v>
      </c>
      <c r="R38" s="29">
        <f t="shared" si="17"/>
        <v>98383.777855300417</v>
      </c>
      <c r="S38" s="29">
        <f t="shared" si="18"/>
        <v>487709.65748006885</v>
      </c>
      <c r="T38" s="35">
        <f t="shared" si="19"/>
        <v>39.236963909251706</v>
      </c>
      <c r="U38" s="42">
        <v>0.93748024841036759</v>
      </c>
      <c r="V38" s="43">
        <f t="shared" si="31"/>
        <v>6.2519751589632411E-2</v>
      </c>
      <c r="W38" s="29">
        <f t="shared" si="27"/>
        <v>457218.17084655026</v>
      </c>
      <c r="X38" s="29">
        <f t="shared" si="20"/>
        <v>3147506.9901893819</v>
      </c>
      <c r="Y38" s="35">
        <f t="shared" si="28"/>
        <v>31.99213385380088</v>
      </c>
      <c r="Z38" s="36">
        <f t="shared" si="29"/>
        <v>7.2448300554508265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2915</v>
      </c>
      <c r="E39">
        <v>13</v>
      </c>
      <c r="F39" s="3">
        <f t="shared" si="21"/>
        <v>4.4596912521440825E-3</v>
      </c>
      <c r="G39" s="2">
        <v>0.5</v>
      </c>
      <c r="H39" s="3">
        <f t="shared" si="22"/>
        <v>2.2052586938083121E-2</v>
      </c>
      <c r="I39" s="3">
        <f t="shared" si="23"/>
        <v>0.9779474130619169</v>
      </c>
      <c r="J39" s="5">
        <f t="shared" si="30"/>
        <v>96700.08513672711</v>
      </c>
      <c r="K39" s="5">
        <f t="shared" si="24"/>
        <v>2132.4870343977141</v>
      </c>
      <c r="L39" s="5">
        <f t="shared" si="25"/>
        <v>478169.2080976413</v>
      </c>
      <c r="M39" s="5">
        <f t="shared" si="16"/>
        <v>3372571.0834841905</v>
      </c>
      <c r="N39" s="33">
        <f t="shared" si="26"/>
        <v>34.876609247195724</v>
      </c>
      <c r="O39" s="4"/>
      <c r="Q39" s="27" t="s">
        <v>54</v>
      </c>
      <c r="R39" s="29">
        <f t="shared" si="17"/>
        <v>96700.08513672711</v>
      </c>
      <c r="S39" s="29">
        <f t="shared" si="18"/>
        <v>478169.2080976413</v>
      </c>
      <c r="T39" s="35">
        <f t="shared" si="19"/>
        <v>34.876609247195724</v>
      </c>
      <c r="U39" s="42">
        <v>0.91788799906018037</v>
      </c>
      <c r="V39" s="43">
        <f t="shared" si="31"/>
        <v>8.2112000939819629E-2</v>
      </c>
      <c r="W39" s="29">
        <f t="shared" si="27"/>
        <v>438905.77763293497</v>
      </c>
      <c r="X39" s="29">
        <f t="shared" si="20"/>
        <v>2690288.8193428316</v>
      </c>
      <c r="Y39" s="35">
        <f t="shared" si="28"/>
        <v>27.820956057473502</v>
      </c>
      <c r="Z39" s="36">
        <f t="shared" si="29"/>
        <v>7.0556531897222214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2860</v>
      </c>
      <c r="E40">
        <v>7</v>
      </c>
      <c r="F40" s="3">
        <f t="shared" si="21"/>
        <v>2.4475524475524478E-3</v>
      </c>
      <c r="G40" s="2">
        <v>0.5</v>
      </c>
      <c r="H40" s="3">
        <f t="shared" si="22"/>
        <v>1.2163336229365771E-2</v>
      </c>
      <c r="I40" s="3">
        <f t="shared" si="23"/>
        <v>0.98783666377063428</v>
      </c>
      <c r="J40" s="5">
        <f t="shared" si="30"/>
        <v>94567.598102329401</v>
      </c>
      <c r="K40" s="5">
        <f t="shared" si="24"/>
        <v>1150.2574921221649</v>
      </c>
      <c r="L40" s="5">
        <f t="shared" si="25"/>
        <v>469962.34678134159</v>
      </c>
      <c r="M40" s="5">
        <f t="shared" si="16"/>
        <v>2894401.8753865492</v>
      </c>
      <c r="N40" s="33">
        <f t="shared" si="26"/>
        <v>30.606697573671948</v>
      </c>
      <c r="O40" s="4"/>
      <c r="Q40" s="27" t="s">
        <v>56</v>
      </c>
      <c r="R40" s="29">
        <f t="shared" si="17"/>
        <v>94567.598102329401</v>
      </c>
      <c r="S40" s="29">
        <f t="shared" si="18"/>
        <v>469962.34678134159</v>
      </c>
      <c r="T40" s="35">
        <f t="shared" si="19"/>
        <v>30.606697573671948</v>
      </c>
      <c r="U40" s="42">
        <v>0.89571782863194893</v>
      </c>
      <c r="V40" s="43">
        <f t="shared" si="31"/>
        <v>0.10428217136805107</v>
      </c>
      <c r="W40" s="29">
        <f t="shared" si="27"/>
        <v>420953.65279775829</v>
      </c>
      <c r="X40" s="29">
        <f t="shared" si="20"/>
        <v>2251383.0417098966</v>
      </c>
      <c r="Y40" s="35">
        <f t="shared" si="28"/>
        <v>23.807129364475635</v>
      </c>
      <c r="Z40" s="36">
        <f t="shared" si="29"/>
        <v>6.7995682091963126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2440</v>
      </c>
      <c r="E41">
        <v>18</v>
      </c>
      <c r="F41" s="3">
        <f t="shared" si="21"/>
        <v>7.3770491803278691E-3</v>
      </c>
      <c r="G41" s="2">
        <v>0.5</v>
      </c>
      <c r="H41" s="3">
        <f t="shared" si="22"/>
        <v>3.6217303822937627E-2</v>
      </c>
      <c r="I41" s="3">
        <f t="shared" si="23"/>
        <v>0.96378269617706236</v>
      </c>
      <c r="J41" s="5">
        <f t="shared" si="30"/>
        <v>93417.340610207248</v>
      </c>
      <c r="K41" s="5">
        <f t="shared" si="24"/>
        <v>3383.3242072107255</v>
      </c>
      <c r="L41" s="5">
        <f t="shared" si="25"/>
        <v>458628.39253300946</v>
      </c>
      <c r="M41" s="5">
        <f t="shared" si="16"/>
        <v>2424439.5286052078</v>
      </c>
      <c r="N41" s="33">
        <f t="shared" si="26"/>
        <v>25.952778282582596</v>
      </c>
      <c r="O41" s="4"/>
      <c r="Q41" s="27" t="s">
        <v>58</v>
      </c>
      <c r="R41" s="29">
        <f t="shared" si="17"/>
        <v>93417.340610207248</v>
      </c>
      <c r="S41" s="29">
        <f t="shared" si="18"/>
        <v>458628.39253300946</v>
      </c>
      <c r="T41" s="35">
        <f t="shared" si="19"/>
        <v>25.952778282582596</v>
      </c>
      <c r="U41" s="42">
        <v>0.86473435856680392</v>
      </c>
      <c r="V41" s="43">
        <f t="shared" si="31"/>
        <v>0.13526564143319608</v>
      </c>
      <c r="W41" s="29">
        <f t="shared" si="27"/>
        <v>396591.72883755632</v>
      </c>
      <c r="X41" s="29">
        <f t="shared" si="20"/>
        <v>1830429.3889121385</v>
      </c>
      <c r="Y41" s="35">
        <f t="shared" si="28"/>
        <v>19.594107228440375</v>
      </c>
      <c r="Z41" s="36">
        <f t="shared" si="29"/>
        <v>6.3586710541422207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1928</v>
      </c>
      <c r="E42">
        <v>22</v>
      </c>
      <c r="F42" s="3">
        <f t="shared" si="21"/>
        <v>1.1410788381742738E-2</v>
      </c>
      <c r="G42" s="2">
        <v>0.5</v>
      </c>
      <c r="H42" s="3">
        <f t="shared" si="22"/>
        <v>5.5471507816439738E-2</v>
      </c>
      <c r="I42" s="3">
        <f t="shared" si="23"/>
        <v>0.94452849218356028</v>
      </c>
      <c r="J42" s="5">
        <f t="shared" si="30"/>
        <v>90034.016402996524</v>
      </c>
      <c r="K42" s="5">
        <f t="shared" si="24"/>
        <v>4994.322644644285</v>
      </c>
      <c r="L42" s="5">
        <f t="shared" si="25"/>
        <v>437684.2754033719</v>
      </c>
      <c r="M42" s="5">
        <f t="shared" si="16"/>
        <v>1965811.1360721984</v>
      </c>
      <c r="N42" s="33">
        <f t="shared" si="26"/>
        <v>21.834093541635802</v>
      </c>
      <c r="O42" s="4"/>
      <c r="Q42" s="27" t="s">
        <v>60</v>
      </c>
      <c r="R42" s="29">
        <f t="shared" si="17"/>
        <v>90034.016402996524</v>
      </c>
      <c r="S42" s="29">
        <f t="shared" si="18"/>
        <v>437684.2754033719</v>
      </c>
      <c r="T42" s="35">
        <f t="shared" si="19"/>
        <v>21.834093541635802</v>
      </c>
      <c r="U42" s="42">
        <v>0.81758889711164551</v>
      </c>
      <c r="V42" s="43">
        <f t="shared" si="31"/>
        <v>0.18241110288835449</v>
      </c>
      <c r="W42" s="29">
        <f t="shared" si="27"/>
        <v>357845.80401015253</v>
      </c>
      <c r="X42" s="29">
        <f t="shared" si="20"/>
        <v>1433837.6600745823</v>
      </c>
      <c r="Y42" s="35">
        <f t="shared" si="28"/>
        <v>15.925510349962142</v>
      </c>
      <c r="Z42" s="36">
        <f t="shared" si="29"/>
        <v>5.9085831916736602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1552</v>
      </c>
      <c r="E43">
        <v>25</v>
      </c>
      <c r="F43" s="3">
        <f t="shared" si="21"/>
        <v>1.6108247422680411E-2</v>
      </c>
      <c r="G43" s="2">
        <v>0.5</v>
      </c>
      <c r="H43" s="3">
        <f t="shared" si="22"/>
        <v>7.7423350882626196E-2</v>
      </c>
      <c r="I43" s="3">
        <f t="shared" si="23"/>
        <v>0.9225766491173738</v>
      </c>
      <c r="J43" s="5">
        <f t="shared" si="30"/>
        <v>85039.693758352238</v>
      </c>
      <c r="K43" s="5">
        <f t="shared" si="24"/>
        <v>6584.0580488039823</v>
      </c>
      <c r="L43" s="5">
        <f t="shared" si="25"/>
        <v>408738.32366975117</v>
      </c>
      <c r="M43" s="5">
        <f t="shared" si="16"/>
        <v>1528126.8606688264</v>
      </c>
      <c r="N43" s="33">
        <f t="shared" si="26"/>
        <v>17.969571539275918</v>
      </c>
      <c r="O43" s="4"/>
      <c r="Q43" s="27" t="s">
        <v>62</v>
      </c>
      <c r="R43" s="29">
        <f t="shared" si="17"/>
        <v>85039.693758352238</v>
      </c>
      <c r="S43" s="29">
        <f t="shared" si="18"/>
        <v>408738.32366975117</v>
      </c>
      <c r="T43" s="35">
        <f t="shared" si="19"/>
        <v>17.969571539275918</v>
      </c>
      <c r="U43" s="42">
        <v>0.77888026534586052</v>
      </c>
      <c r="V43" s="43">
        <f t="shared" si="31"/>
        <v>0.22111973465413948</v>
      </c>
      <c r="W43" s="29">
        <f t="shared" si="27"/>
        <v>318358.213996918</v>
      </c>
      <c r="X43" s="29">
        <f t="shared" si="20"/>
        <v>1075991.8560644297</v>
      </c>
      <c r="Y43" s="35">
        <f t="shared" si="28"/>
        <v>12.652819036742478</v>
      </c>
      <c r="Z43" s="36">
        <f t="shared" si="29"/>
        <v>5.3167525025334399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1191</v>
      </c>
      <c r="E44">
        <v>29</v>
      </c>
      <c r="F44" s="3">
        <f t="shared" si="21"/>
        <v>2.4349286314021831E-2</v>
      </c>
      <c r="G44" s="2">
        <v>0.5</v>
      </c>
      <c r="H44" s="3">
        <f t="shared" si="22"/>
        <v>0.11476058567471309</v>
      </c>
      <c r="I44" s="3">
        <f t="shared" si="23"/>
        <v>0.88523941432528686</v>
      </c>
      <c r="J44" s="5">
        <f t="shared" si="30"/>
        <v>78455.635709548253</v>
      </c>
      <c r="K44" s="5">
        <f t="shared" si="24"/>
        <v>9003.614703509691</v>
      </c>
      <c r="L44" s="5">
        <f t="shared" si="25"/>
        <v>369769.14178896701</v>
      </c>
      <c r="M44" s="5">
        <f t="shared" si="16"/>
        <v>1119388.5369990752</v>
      </c>
      <c r="N44" s="33">
        <f t="shared" si="26"/>
        <v>14.267790030319553</v>
      </c>
      <c r="O44" s="4"/>
      <c r="Q44" s="27" t="s">
        <v>64</v>
      </c>
      <c r="R44" s="29">
        <f t="shared" si="17"/>
        <v>78455.635709548253</v>
      </c>
      <c r="S44" s="29">
        <f t="shared" si="18"/>
        <v>369769.14178896701</v>
      </c>
      <c r="T44" s="35">
        <f t="shared" si="19"/>
        <v>14.267790030319553</v>
      </c>
      <c r="U44" s="42">
        <v>0.71980976748499381</v>
      </c>
      <c r="V44" s="43">
        <f t="shared" si="31"/>
        <v>0.28019023251500619</v>
      </c>
      <c r="W44" s="29">
        <f t="shared" si="27"/>
        <v>266163.43997424206</v>
      </c>
      <c r="X44" s="29">
        <f t="shared" si="20"/>
        <v>757633.6420675118</v>
      </c>
      <c r="Y44" s="35">
        <f t="shared" si="28"/>
        <v>9.6568415412801993</v>
      </c>
      <c r="Z44" s="36">
        <f t="shared" si="29"/>
        <v>4.6109484890393535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759</v>
      </c>
      <c r="E45">
        <v>29</v>
      </c>
      <c r="F45" s="3">
        <f t="shared" si="21"/>
        <v>3.8208168642951248E-2</v>
      </c>
      <c r="G45" s="2">
        <v>0.5</v>
      </c>
      <c r="H45" s="3">
        <f t="shared" si="22"/>
        <v>0.17438364401683701</v>
      </c>
      <c r="I45" s="3">
        <f t="shared" si="23"/>
        <v>0.82561635598316296</v>
      </c>
      <c r="J45" s="5">
        <f t="shared" si="30"/>
        <v>69452.021006038558</v>
      </c>
      <c r="K45" s="5">
        <f t="shared" si="24"/>
        <v>12111.296507366915</v>
      </c>
      <c r="L45" s="5">
        <f t="shared" si="25"/>
        <v>316981.86376177549</v>
      </c>
      <c r="M45" s="5">
        <f t="shared" si="16"/>
        <v>749619.39521010825</v>
      </c>
      <c r="N45" s="33">
        <f t="shared" si="26"/>
        <v>10.793341710602375</v>
      </c>
      <c r="O45" s="4"/>
      <c r="Q45" s="27" t="s">
        <v>66</v>
      </c>
      <c r="R45" s="29">
        <f t="shared" si="17"/>
        <v>69452.021006038558</v>
      </c>
      <c r="S45" s="29">
        <f t="shared" si="18"/>
        <v>316981.86376177549</v>
      </c>
      <c r="T45" s="35">
        <f t="shared" si="19"/>
        <v>10.793341710602375</v>
      </c>
      <c r="U45" s="42">
        <v>0.68480776711742686</v>
      </c>
      <c r="V45" s="43">
        <f t="shared" si="31"/>
        <v>0.31519223288257314</v>
      </c>
      <c r="W45" s="29">
        <f t="shared" si="27"/>
        <v>217071.64233942187</v>
      </c>
      <c r="X45" s="29">
        <f t="shared" si="20"/>
        <v>491470.20209326968</v>
      </c>
      <c r="Y45" s="35">
        <f t="shared" si="28"/>
        <v>7.0763988574290506</v>
      </c>
      <c r="Z45" s="36">
        <f t="shared" si="29"/>
        <v>3.7169428531733244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451</v>
      </c>
      <c r="E46">
        <v>47</v>
      </c>
      <c r="F46" s="3">
        <f t="shared" si="21"/>
        <v>0.10421286031042129</v>
      </c>
      <c r="G46" s="2">
        <v>0.5</v>
      </c>
      <c r="H46" s="3">
        <f t="shared" si="22"/>
        <v>0.41336851363236593</v>
      </c>
      <c r="I46" s="3">
        <f t="shared" si="23"/>
        <v>0.58663148636763407</v>
      </c>
      <c r="J46" s="5">
        <f t="shared" si="30"/>
        <v>57340.72449867164</v>
      </c>
      <c r="K46" s="5">
        <f t="shared" si="24"/>
        <v>23702.850056618885</v>
      </c>
      <c r="L46" s="5">
        <f t="shared" si="25"/>
        <v>227446.49735181098</v>
      </c>
      <c r="M46" s="5">
        <f>L46+M47</f>
        <v>432637.53144833277</v>
      </c>
      <c r="N46" s="33">
        <f t="shared" si="26"/>
        <v>7.5450307827616525</v>
      </c>
      <c r="O46" s="4"/>
      <c r="Q46" s="27" t="s">
        <v>68</v>
      </c>
      <c r="R46" s="29">
        <f t="shared" si="17"/>
        <v>57340.72449867164</v>
      </c>
      <c r="S46" s="29">
        <f t="shared" si="18"/>
        <v>227446.49735181098</v>
      </c>
      <c r="T46" s="35">
        <f t="shared" si="19"/>
        <v>7.5450307827616525</v>
      </c>
      <c r="U46" s="42">
        <v>0.65629805890441617</v>
      </c>
      <c r="V46" s="43">
        <f t="shared" si="31"/>
        <v>0.34370194109558383</v>
      </c>
      <c r="W46" s="29">
        <f t="shared" si="27"/>
        <v>149272.69471660198</v>
      </c>
      <c r="X46" s="29">
        <f>X47+W46</f>
        <v>274398.55975384783</v>
      </c>
      <c r="Y46" s="35">
        <f t="shared" si="28"/>
        <v>4.7854044774094993</v>
      </c>
      <c r="Z46" s="36">
        <f t="shared" si="29"/>
        <v>2.7596263053521533</v>
      </c>
    </row>
    <row r="47" spans="1:26" s="2" customFormat="1" x14ac:dyDescent="0.25">
      <c r="A47" s="12">
        <v>19</v>
      </c>
      <c r="B47" s="13" t="s">
        <v>69</v>
      </c>
      <c r="C47" s="12"/>
      <c r="D47">
        <v>305</v>
      </c>
      <c r="E47">
        <v>50</v>
      </c>
      <c r="F47" s="17">
        <f t="shared" si="21"/>
        <v>0.16393442622950818</v>
      </c>
      <c r="G47" s="12"/>
      <c r="H47" s="17">
        <v>1</v>
      </c>
      <c r="I47" s="17">
        <f t="shared" si="23"/>
        <v>0</v>
      </c>
      <c r="J47" s="21">
        <f t="shared" si="30"/>
        <v>33637.874442052751</v>
      </c>
      <c r="K47" s="21">
        <f t="shared" si="24"/>
        <v>33637.874442052751</v>
      </c>
      <c r="L47" s="21">
        <f>K47/F47</f>
        <v>205191.03409652179</v>
      </c>
      <c r="M47" s="21">
        <f>L47</f>
        <v>205191.03409652179</v>
      </c>
      <c r="N47" s="34">
        <f t="shared" si="26"/>
        <v>6.1000000000000005</v>
      </c>
      <c r="O47" s="4"/>
      <c r="Q47" s="30" t="s">
        <v>69</v>
      </c>
      <c r="R47" s="31">
        <f t="shared" si="17"/>
        <v>33637.874442052751</v>
      </c>
      <c r="S47" s="31">
        <f t="shared" si="18"/>
        <v>205191.03409652179</v>
      </c>
      <c r="T47" s="38">
        <f t="shared" si="19"/>
        <v>6.1000000000000005</v>
      </c>
      <c r="U47" s="44">
        <v>0.6098018151143324</v>
      </c>
      <c r="V47" s="45">
        <f t="shared" si="31"/>
        <v>0.3901981848856676</v>
      </c>
      <c r="W47" s="31">
        <f t="shared" si="27"/>
        <v>125125.86503724585</v>
      </c>
      <c r="X47" s="31">
        <f>W47</f>
        <v>125125.86503724585</v>
      </c>
      <c r="Y47" s="38">
        <f t="shared" si="28"/>
        <v>3.7197910721974274</v>
      </c>
      <c r="Z47" s="37">
        <f t="shared" si="29"/>
        <v>2.3802089278025731</v>
      </c>
    </row>
    <row r="48" spans="1:26" s="2" customFormat="1" ht="13.2" x14ac:dyDescent="0.25">
      <c r="B48" s="2" t="s">
        <v>70</v>
      </c>
      <c r="D48" s="25">
        <f>SUM(D29:D47)</f>
        <v>32813</v>
      </c>
      <c r="E48" s="25">
        <f>SUM(E29:E47)</f>
        <v>255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381</v>
      </c>
      <c r="E54" s="49">
        <f>E4+E29</f>
        <v>1</v>
      </c>
      <c r="F54" s="3">
        <f>E54/D54</f>
        <v>2.6246719160104987E-3</v>
      </c>
      <c r="G54" s="2">
        <v>0.3</v>
      </c>
      <c r="H54" s="18">
        <f>C54*F54/(1+(1-G54)*C54*F54)</f>
        <v>2.6198585276395077E-3</v>
      </c>
      <c r="I54" s="18">
        <f>1-H54</f>
        <v>0.99738014147236054</v>
      </c>
      <c r="J54" s="19">
        <v>100000</v>
      </c>
      <c r="K54" s="20">
        <f>J54*H54</f>
        <v>261.98585276395079</v>
      </c>
      <c r="L54" s="20">
        <f>C54*(J55+G54*K54)</f>
        <v>99816.60990306524</v>
      </c>
      <c r="M54" s="5">
        <f t="shared" ref="M54:M70" si="32">L54+M55</f>
        <v>7298804.5051688738</v>
      </c>
      <c r="N54" s="32">
        <f>M54/J54</f>
        <v>72.988045051688744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99816.60990306524</v>
      </c>
      <c r="T54" s="35">
        <f t="shared" ref="T54:T72" si="35">N54</f>
        <v>72.988045051688744</v>
      </c>
      <c r="U54" s="42">
        <v>0.96170886472285344</v>
      </c>
      <c r="V54" s="43">
        <f>1-U54</f>
        <v>3.829113527714656E-2</v>
      </c>
      <c r="W54" s="29">
        <f>S54*U54</f>
        <v>95994.518590360807</v>
      </c>
      <c r="X54" s="29">
        <f t="shared" ref="X54:X70" si="36">X55+W54</f>
        <v>6535397.0649967771</v>
      </c>
      <c r="Y54" s="40">
        <f>X54/R54</f>
        <v>65.353970649967778</v>
      </c>
      <c r="Z54" s="36">
        <f>T54-Y54</f>
        <v>7.6340744017209659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2156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99738.014147236056</v>
      </c>
      <c r="K55" s="5">
        <f t="shared" ref="K55:K72" si="41">J55*H55</f>
        <v>0</v>
      </c>
      <c r="L55" s="5">
        <f t="shared" ref="L55:L71" si="42">C55*(J56+G55*K55)</f>
        <v>398952.05658894422</v>
      </c>
      <c r="M55" s="5">
        <f t="shared" si="32"/>
        <v>7198987.8952658083</v>
      </c>
      <c r="N55" s="33">
        <f t="shared" ref="N55:N72" si="43">M55/J55</f>
        <v>72.178977662804272</v>
      </c>
      <c r="O55" s="4"/>
      <c r="Q55" s="27" t="s">
        <v>36</v>
      </c>
      <c r="R55" s="29">
        <f t="shared" si="33"/>
        <v>99738.014147236056</v>
      </c>
      <c r="S55" s="29">
        <f t="shared" si="34"/>
        <v>398952.05658894422</v>
      </c>
      <c r="T55" s="35">
        <f t="shared" si="35"/>
        <v>72.178977662804272</v>
      </c>
      <c r="U55" s="42">
        <v>0.96170886472285344</v>
      </c>
      <c r="V55" s="43">
        <f>1-U55</f>
        <v>3.829113527714656E-2</v>
      </c>
      <c r="W55" s="29">
        <f t="shared" ref="W55:W72" si="44">S55*U55</f>
        <v>383675.7294210011</v>
      </c>
      <c r="X55" s="29">
        <f t="shared" si="36"/>
        <v>6439402.5464064162</v>
      </c>
      <c r="Y55" s="35">
        <f t="shared" ref="Y55:Y72" si="45">X55/R55</f>
        <v>64.563171840381642</v>
      </c>
      <c r="Z55" s="36">
        <f t="shared" ref="Z55:Z72" si="46">T55-Y55</f>
        <v>7.6158058224226295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3571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99738.014147236056</v>
      </c>
      <c r="K56" s="5">
        <f t="shared" si="41"/>
        <v>0</v>
      </c>
      <c r="L56" s="5">
        <f t="shared" si="42"/>
        <v>498690.07073618029</v>
      </c>
      <c r="M56" s="5">
        <f t="shared" si="32"/>
        <v>6800035.8386768643</v>
      </c>
      <c r="N56" s="33">
        <f t="shared" si="43"/>
        <v>68.178977662804286</v>
      </c>
      <c r="O56" s="4"/>
      <c r="Q56" s="27" t="s">
        <v>38</v>
      </c>
      <c r="R56" s="29">
        <f t="shared" si="33"/>
        <v>99738.014147236056</v>
      </c>
      <c r="S56" s="29">
        <f t="shared" si="34"/>
        <v>498690.07073618029</v>
      </c>
      <c r="T56" s="35">
        <f t="shared" si="35"/>
        <v>68.178977662804286</v>
      </c>
      <c r="U56" s="42">
        <v>0.96170886472285344</v>
      </c>
      <c r="V56" s="43">
        <f>1-U56</f>
        <v>3.829113527714656E-2</v>
      </c>
      <c r="W56" s="29">
        <f t="shared" si="44"/>
        <v>479594.66177625145</v>
      </c>
      <c r="X56" s="29">
        <f t="shared" si="36"/>
        <v>6055726.8169854153</v>
      </c>
      <c r="Y56" s="35">
        <f t="shared" si="45"/>
        <v>60.716336381490223</v>
      </c>
      <c r="Z56" s="36">
        <f t="shared" si="46"/>
        <v>7.4626412813140632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3983</v>
      </c>
      <c r="E57" s="49">
        <f t="shared" si="37"/>
        <v>2</v>
      </c>
      <c r="F57" s="3">
        <f t="shared" si="38"/>
        <v>5.021340697966357E-4</v>
      </c>
      <c r="G57" s="2">
        <v>0.5</v>
      </c>
      <c r="H57" s="3">
        <f t="shared" si="39"/>
        <v>2.5075225677031097E-3</v>
      </c>
      <c r="I57" s="3">
        <f t="shared" si="40"/>
        <v>0.99749247743229685</v>
      </c>
      <c r="J57" s="5">
        <f t="shared" si="47"/>
        <v>99738.014147236056</v>
      </c>
      <c r="K57" s="5">
        <f t="shared" si="41"/>
        <v>250.09532133208643</v>
      </c>
      <c r="L57" s="5">
        <f t="shared" si="42"/>
        <v>498064.83243285003</v>
      </c>
      <c r="M57" s="5">
        <f t="shared" si="32"/>
        <v>6301345.7679406842</v>
      </c>
      <c r="N57" s="33">
        <f t="shared" si="43"/>
        <v>63.178977662804279</v>
      </c>
      <c r="O57" s="4"/>
      <c r="Q57" s="27" t="s">
        <v>40</v>
      </c>
      <c r="R57" s="29">
        <f t="shared" si="33"/>
        <v>99738.014147236056</v>
      </c>
      <c r="S57" s="29">
        <f t="shared" si="34"/>
        <v>498064.83243285003</v>
      </c>
      <c r="T57" s="35">
        <f t="shared" si="35"/>
        <v>63.178977662804279</v>
      </c>
      <c r="U57" s="42">
        <v>0.96170886472285344</v>
      </c>
      <c r="V57" s="43">
        <f>1-U57</f>
        <v>3.829113527714656E-2</v>
      </c>
      <c r="W57" s="29">
        <f t="shared" si="44"/>
        <v>478993.36455737444</v>
      </c>
      <c r="X57" s="29">
        <f t="shared" si="36"/>
        <v>5576132.1552091641</v>
      </c>
      <c r="Y57" s="35">
        <f t="shared" si="45"/>
        <v>55.907792057875959</v>
      </c>
      <c r="Z57" s="36">
        <f t="shared" si="46"/>
        <v>7.2711856049283199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4014</v>
      </c>
      <c r="E58" s="49">
        <f t="shared" si="37"/>
        <v>0</v>
      </c>
      <c r="F58" s="3">
        <f t="shared" si="38"/>
        <v>0</v>
      </c>
      <c r="G58" s="2">
        <v>0.5</v>
      </c>
      <c r="H58" s="3">
        <f t="shared" si="39"/>
        <v>0</v>
      </c>
      <c r="I58" s="3">
        <f t="shared" si="40"/>
        <v>1</v>
      </c>
      <c r="J58" s="5">
        <f t="shared" si="47"/>
        <v>99487.918825903966</v>
      </c>
      <c r="K58" s="5">
        <f t="shared" si="41"/>
        <v>0</v>
      </c>
      <c r="L58" s="5">
        <f t="shared" si="42"/>
        <v>497439.59412951983</v>
      </c>
      <c r="M58" s="5">
        <f t="shared" si="32"/>
        <v>5803280.935507834</v>
      </c>
      <c r="N58" s="33">
        <f t="shared" si="43"/>
        <v>58.331514057130086</v>
      </c>
      <c r="O58" s="4"/>
      <c r="Q58" s="27" t="s">
        <v>42</v>
      </c>
      <c r="R58" s="29">
        <f t="shared" si="33"/>
        <v>99487.918825903966</v>
      </c>
      <c r="S58" s="29">
        <f t="shared" si="34"/>
        <v>497439.59412951983</v>
      </c>
      <c r="T58" s="35">
        <f t="shared" si="35"/>
        <v>58.331514057130086</v>
      </c>
      <c r="U58" s="42">
        <v>0.96170886472285344</v>
      </c>
      <c r="V58" s="43">
        <f>1-U58</f>
        <v>3.829113527714656E-2</v>
      </c>
      <c r="W58" s="29">
        <f t="shared" si="44"/>
        <v>478392.06733849749</v>
      </c>
      <c r="X58" s="29">
        <f t="shared" si="36"/>
        <v>5097138.7906517899</v>
      </c>
      <c r="Y58" s="35">
        <f t="shared" si="45"/>
        <v>51.233746275981325</v>
      </c>
      <c r="Z58" s="36">
        <f t="shared" si="46"/>
        <v>7.0977677811487609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3916</v>
      </c>
      <c r="E59" s="49">
        <f t="shared" si="37"/>
        <v>4</v>
      </c>
      <c r="F59" s="3">
        <f t="shared" si="38"/>
        <v>1.0214504596527069E-3</v>
      </c>
      <c r="G59" s="2">
        <v>0.5</v>
      </c>
      <c r="H59" s="3">
        <f t="shared" si="39"/>
        <v>5.0942435048395313E-3</v>
      </c>
      <c r="I59" s="3">
        <f t="shared" si="40"/>
        <v>0.99490575649516044</v>
      </c>
      <c r="J59" s="5">
        <f t="shared" si="47"/>
        <v>99487.918825903966</v>
      </c>
      <c r="K59" s="5">
        <f t="shared" si="41"/>
        <v>506.81568428886379</v>
      </c>
      <c r="L59" s="5">
        <f t="shared" si="42"/>
        <v>496172.55491879763</v>
      </c>
      <c r="M59" s="5">
        <f t="shared" si="32"/>
        <v>5305841.3413783144</v>
      </c>
      <c r="N59" s="33">
        <f t="shared" si="43"/>
        <v>53.331514057130086</v>
      </c>
      <c r="O59" s="4"/>
      <c r="Q59" s="27" t="s">
        <v>44</v>
      </c>
      <c r="R59" s="29">
        <f t="shared" si="33"/>
        <v>99487.918825903966</v>
      </c>
      <c r="S59" s="29">
        <f t="shared" si="34"/>
        <v>496172.55491879763</v>
      </c>
      <c r="T59" s="35">
        <f t="shared" si="35"/>
        <v>53.331514057130086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477859.66400689509</v>
      </c>
      <c r="X59" s="29">
        <f t="shared" si="36"/>
        <v>4618746.7233132925</v>
      </c>
      <c r="Y59" s="35">
        <f t="shared" si="45"/>
        <v>46.425201952367061</v>
      </c>
      <c r="Z59" s="36">
        <f t="shared" si="46"/>
        <v>6.9063121047630247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4743</v>
      </c>
      <c r="E60" s="49">
        <f t="shared" si="37"/>
        <v>7</v>
      </c>
      <c r="F60" s="3">
        <f t="shared" si="38"/>
        <v>1.4758591608686486E-3</v>
      </c>
      <c r="G60" s="2">
        <v>0.5</v>
      </c>
      <c r="H60" s="3">
        <f t="shared" si="39"/>
        <v>7.3521688898224987E-3</v>
      </c>
      <c r="I60" s="3">
        <f t="shared" si="40"/>
        <v>0.99264783111017751</v>
      </c>
      <c r="J60" s="5">
        <f t="shared" si="47"/>
        <v>98981.103141615095</v>
      </c>
      <c r="K60" s="5">
        <f t="shared" si="41"/>
        <v>727.72578719809451</v>
      </c>
      <c r="L60" s="5">
        <f t="shared" si="42"/>
        <v>493086.20124008018</v>
      </c>
      <c r="M60" s="5">
        <f t="shared" si="32"/>
        <v>4809668.7864595167</v>
      </c>
      <c r="N60" s="33">
        <f t="shared" si="43"/>
        <v>48.591788066639204</v>
      </c>
      <c r="O60" s="4"/>
      <c r="Q60" s="27" t="s">
        <v>46</v>
      </c>
      <c r="R60" s="29">
        <f t="shared" si="33"/>
        <v>98981.103141615095</v>
      </c>
      <c r="S60" s="29">
        <f t="shared" si="34"/>
        <v>493086.20124008018</v>
      </c>
      <c r="T60" s="35">
        <f t="shared" si="35"/>
        <v>48.591788066639204</v>
      </c>
      <c r="U60" s="42">
        <v>0.95736753435116873</v>
      </c>
      <c r="V60" s="43">
        <f t="shared" si="48"/>
        <v>4.2632465648831275E-2</v>
      </c>
      <c r="W60" s="29">
        <f t="shared" si="44"/>
        <v>472064.72070379974</v>
      </c>
      <c r="X60" s="29">
        <f t="shared" si="36"/>
        <v>4140887.0593063971</v>
      </c>
      <c r="Y60" s="35">
        <f t="shared" si="45"/>
        <v>41.835127391759933</v>
      </c>
      <c r="Z60" s="36">
        <f t="shared" si="46"/>
        <v>6.7566606748792708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4730</v>
      </c>
      <c r="E61" s="49">
        <f t="shared" si="37"/>
        <v>10</v>
      </c>
      <c r="F61" s="3">
        <f t="shared" si="38"/>
        <v>2.1141649048625794E-3</v>
      </c>
      <c r="G61" s="2">
        <v>0.5</v>
      </c>
      <c r="H61" s="3">
        <f t="shared" si="39"/>
        <v>1.0515247108307046E-2</v>
      </c>
      <c r="I61" s="3">
        <f t="shared" si="40"/>
        <v>0.98948475289169291</v>
      </c>
      <c r="J61" s="5">
        <f t="shared" si="47"/>
        <v>98253.377354416996</v>
      </c>
      <c r="K61" s="5">
        <f t="shared" si="41"/>
        <v>1033.1585421074342</v>
      </c>
      <c r="L61" s="5">
        <f t="shared" si="42"/>
        <v>488683.99041681638</v>
      </c>
      <c r="M61" s="5">
        <f t="shared" si="32"/>
        <v>4316582.5852194363</v>
      </c>
      <c r="N61" s="33">
        <f t="shared" si="43"/>
        <v>43.933172593637906</v>
      </c>
      <c r="O61" s="4"/>
      <c r="Q61" s="27" t="s">
        <v>48</v>
      </c>
      <c r="R61" s="29">
        <f t="shared" si="33"/>
        <v>98253.377354416996</v>
      </c>
      <c r="S61" s="29">
        <f t="shared" si="34"/>
        <v>488683.99041681638</v>
      </c>
      <c r="T61" s="35">
        <f t="shared" si="35"/>
        <v>43.933172593637906</v>
      </c>
      <c r="U61" s="42">
        <v>0.95681081085376496</v>
      </c>
      <c r="V61" s="43">
        <f t="shared" si="48"/>
        <v>4.3189189146235041E-2</v>
      </c>
      <c r="W61" s="29">
        <f t="shared" si="44"/>
        <v>467578.12512196758</v>
      </c>
      <c r="X61" s="29">
        <f t="shared" si="36"/>
        <v>3668822.3386025974</v>
      </c>
      <c r="Y61" s="35">
        <f t="shared" si="45"/>
        <v>37.340419610905769</v>
      </c>
      <c r="Z61" s="36">
        <f t="shared" si="46"/>
        <v>6.5927529827321365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4762</v>
      </c>
      <c r="E62" s="49">
        <f t="shared" si="37"/>
        <v>25</v>
      </c>
      <c r="F62" s="3">
        <f t="shared" si="38"/>
        <v>5.2498950020999583E-3</v>
      </c>
      <c r="G62" s="2">
        <v>0.5</v>
      </c>
      <c r="H62" s="3">
        <f t="shared" si="39"/>
        <v>2.5909420665353924E-2</v>
      </c>
      <c r="I62" s="3">
        <f t="shared" si="40"/>
        <v>0.97409057933464605</v>
      </c>
      <c r="J62" s="5">
        <f t="shared" si="47"/>
        <v>97220.218812309555</v>
      </c>
      <c r="K62" s="5">
        <f t="shared" si="41"/>
        <v>2518.9195463858837</v>
      </c>
      <c r="L62" s="5">
        <f t="shared" si="42"/>
        <v>479803.79519558302</v>
      </c>
      <c r="M62" s="5">
        <f t="shared" si="32"/>
        <v>3827898.5948026199</v>
      </c>
      <c r="N62" s="33">
        <f t="shared" si="43"/>
        <v>39.37348261057349</v>
      </c>
      <c r="O62" s="4"/>
      <c r="Q62" s="27" t="s">
        <v>50</v>
      </c>
      <c r="R62" s="29">
        <f t="shared" si="33"/>
        <v>97220.218812309555</v>
      </c>
      <c r="S62" s="29">
        <f t="shared" si="34"/>
        <v>479803.79519558302</v>
      </c>
      <c r="T62" s="35">
        <f t="shared" si="35"/>
        <v>39.37348261057349</v>
      </c>
      <c r="U62" s="42">
        <v>0.94800928093814252</v>
      </c>
      <c r="V62" s="43">
        <f t="shared" si="48"/>
        <v>5.1990719061857482E-2</v>
      </c>
      <c r="W62" s="29">
        <f t="shared" si="44"/>
        <v>454858.45087475644</v>
      </c>
      <c r="X62" s="29">
        <f t="shared" si="36"/>
        <v>3201244.21348063</v>
      </c>
      <c r="Y62" s="35">
        <f t="shared" si="45"/>
        <v>32.927761864647273</v>
      </c>
      <c r="Z62" s="36">
        <f t="shared" si="46"/>
        <v>6.4457207459262165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5229</v>
      </c>
      <c r="E63" s="49">
        <f t="shared" si="37"/>
        <v>31</v>
      </c>
      <c r="F63" s="3">
        <f t="shared" si="38"/>
        <v>5.92847580799388E-3</v>
      </c>
      <c r="G63" s="2">
        <v>0.5</v>
      </c>
      <c r="H63" s="3">
        <f t="shared" si="39"/>
        <v>2.9209460096108541E-2</v>
      </c>
      <c r="I63" s="3">
        <f t="shared" si="40"/>
        <v>0.97079053990389141</v>
      </c>
      <c r="J63" s="5">
        <f t="shared" si="47"/>
        <v>94701.299265923662</v>
      </c>
      <c r="K63" s="5">
        <f t="shared" si="41"/>
        <v>2766.1738219576305</v>
      </c>
      <c r="L63" s="5">
        <f t="shared" si="42"/>
        <v>466591.06177472422</v>
      </c>
      <c r="M63" s="5">
        <f t="shared" si="32"/>
        <v>3348094.7996070366</v>
      </c>
      <c r="N63" s="33">
        <f t="shared" si="43"/>
        <v>35.354264678095923</v>
      </c>
      <c r="O63" s="4"/>
      <c r="Q63" s="27" t="s">
        <v>52</v>
      </c>
      <c r="R63" s="29">
        <f t="shared" si="33"/>
        <v>94701.299265923662</v>
      </c>
      <c r="S63" s="29">
        <f t="shared" si="34"/>
        <v>466591.06177472422</v>
      </c>
      <c r="T63" s="35">
        <f t="shared" si="35"/>
        <v>35.354264678095923</v>
      </c>
      <c r="U63" s="42">
        <v>0.94216194080535964</v>
      </c>
      <c r="V63" s="43">
        <f t="shared" si="48"/>
        <v>5.7838059194640357E-2</v>
      </c>
      <c r="W63" s="29">
        <f t="shared" si="44"/>
        <v>439604.34032410762</v>
      </c>
      <c r="X63" s="29">
        <f t="shared" si="36"/>
        <v>2746385.7626058734</v>
      </c>
      <c r="Y63" s="35">
        <f t="shared" si="45"/>
        <v>29.000507742707438</v>
      </c>
      <c r="Z63" s="36">
        <f t="shared" si="46"/>
        <v>6.3537569353884855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5829</v>
      </c>
      <c r="E64" s="49">
        <f t="shared" si="37"/>
        <v>37</v>
      </c>
      <c r="F64" s="3">
        <f t="shared" si="38"/>
        <v>6.3475724824155087E-3</v>
      </c>
      <c r="G64" s="2">
        <v>0.5</v>
      </c>
      <c r="H64" s="3">
        <f t="shared" si="39"/>
        <v>3.1242083931436293E-2</v>
      </c>
      <c r="I64" s="3">
        <f t="shared" si="40"/>
        <v>0.96875791606856376</v>
      </c>
      <c r="J64" s="5">
        <f t="shared" si="47"/>
        <v>91935.125443966026</v>
      </c>
      <c r="K64" s="5">
        <f t="shared" si="41"/>
        <v>2872.2449053675109</v>
      </c>
      <c r="L64" s="5">
        <f t="shared" si="42"/>
        <v>452495.01495641138</v>
      </c>
      <c r="M64" s="5">
        <f t="shared" si="32"/>
        <v>2881503.7378323125</v>
      </c>
      <c r="N64" s="33">
        <f t="shared" si="43"/>
        <v>31.34279443158615</v>
      </c>
      <c r="O64" s="4"/>
      <c r="Q64" s="27" t="s">
        <v>54</v>
      </c>
      <c r="R64" s="29">
        <f t="shared" si="33"/>
        <v>91935.125443966026</v>
      </c>
      <c r="S64" s="29">
        <f t="shared" si="34"/>
        <v>452495.01495641138</v>
      </c>
      <c r="T64" s="35">
        <f t="shared" si="35"/>
        <v>31.34279443158615</v>
      </c>
      <c r="U64" s="42">
        <v>0.92489605986448908</v>
      </c>
      <c r="V64" s="43">
        <f t="shared" si="48"/>
        <v>7.5103940135510916E-2</v>
      </c>
      <c r="W64" s="29">
        <f t="shared" si="44"/>
        <v>418510.85644150793</v>
      </c>
      <c r="X64" s="29">
        <f t="shared" si="36"/>
        <v>2306781.4222817658</v>
      </c>
      <c r="Y64" s="35">
        <f t="shared" si="45"/>
        <v>25.091404521852063</v>
      </c>
      <c r="Z64" s="36">
        <f t="shared" si="46"/>
        <v>6.2513899097340868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5680</v>
      </c>
      <c r="E65" s="49">
        <f t="shared" si="37"/>
        <v>50</v>
      </c>
      <c r="F65" s="3">
        <f t="shared" si="38"/>
        <v>8.8028169014084511E-3</v>
      </c>
      <c r="G65" s="2">
        <v>0.5</v>
      </c>
      <c r="H65" s="3">
        <f t="shared" si="39"/>
        <v>4.3066322136089574E-2</v>
      </c>
      <c r="I65" s="3">
        <f t="shared" si="40"/>
        <v>0.95693367786391037</v>
      </c>
      <c r="J65" s="5">
        <f t="shared" si="47"/>
        <v>89062.880538598518</v>
      </c>
      <c r="K65" s="5">
        <f t="shared" si="41"/>
        <v>3835.6107036433468</v>
      </c>
      <c r="L65" s="5">
        <f t="shared" si="42"/>
        <v>435725.37593388418</v>
      </c>
      <c r="M65" s="5">
        <f t="shared" si="32"/>
        <v>2429008.722875901</v>
      </c>
      <c r="N65" s="33">
        <f t="shared" si="43"/>
        <v>27.272963867626142</v>
      </c>
      <c r="O65" s="4"/>
      <c r="Q65" s="27" t="s">
        <v>56</v>
      </c>
      <c r="R65" s="29">
        <f t="shared" si="33"/>
        <v>89062.880538598518</v>
      </c>
      <c r="S65" s="29">
        <f t="shared" si="34"/>
        <v>435725.37593388418</v>
      </c>
      <c r="T65" s="35">
        <f t="shared" si="35"/>
        <v>27.272963867626142</v>
      </c>
      <c r="U65" s="42">
        <v>0.89970667843387275</v>
      </c>
      <c r="V65" s="43">
        <f t="shared" si="48"/>
        <v>0.10029332156612725</v>
      </c>
      <c r="W65" s="29">
        <f t="shared" si="44"/>
        <v>392025.03069082543</v>
      </c>
      <c r="X65" s="29">
        <f t="shared" si="36"/>
        <v>1888270.5658402578</v>
      </c>
      <c r="Y65" s="35">
        <f t="shared" si="45"/>
        <v>21.201543835334515</v>
      </c>
      <c r="Z65" s="36">
        <f t="shared" si="46"/>
        <v>6.071420032291627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4786</v>
      </c>
      <c r="E66" s="49">
        <f t="shared" si="37"/>
        <v>54</v>
      </c>
      <c r="F66" s="3">
        <f t="shared" si="38"/>
        <v>1.1282908483075638E-2</v>
      </c>
      <c r="G66" s="2">
        <v>0.5</v>
      </c>
      <c r="H66" s="3">
        <f t="shared" si="39"/>
        <v>5.4866896972160135E-2</v>
      </c>
      <c r="I66" s="3">
        <f t="shared" si="40"/>
        <v>0.94513310302783982</v>
      </c>
      <c r="J66" s="5">
        <f t="shared" si="47"/>
        <v>85227.269834955165</v>
      </c>
      <c r="K66" s="5">
        <f t="shared" si="41"/>
        <v>4676.1558332529767</v>
      </c>
      <c r="L66" s="5">
        <f t="shared" si="42"/>
        <v>414445.9595916433</v>
      </c>
      <c r="M66" s="5">
        <f t="shared" si="32"/>
        <v>1993283.3469420169</v>
      </c>
      <c r="N66" s="33">
        <f t="shared" si="43"/>
        <v>23.387858731155674</v>
      </c>
      <c r="O66" s="4"/>
      <c r="Q66" s="27" t="s">
        <v>58</v>
      </c>
      <c r="R66" s="29">
        <f t="shared" si="33"/>
        <v>85227.269834955165</v>
      </c>
      <c r="S66" s="29">
        <f t="shared" si="34"/>
        <v>414445.9595916433</v>
      </c>
      <c r="T66" s="35">
        <f t="shared" si="35"/>
        <v>23.387858731155674</v>
      </c>
      <c r="U66" s="42">
        <v>0.86438699185239576</v>
      </c>
      <c r="V66" s="43">
        <f t="shared" si="48"/>
        <v>0.13561300814760424</v>
      </c>
      <c r="W66" s="29">
        <f t="shared" si="44"/>
        <v>358241.6962968001</v>
      </c>
      <c r="X66" s="29">
        <f t="shared" si="36"/>
        <v>1496245.5351494323</v>
      </c>
      <c r="Y66" s="35">
        <f t="shared" si="45"/>
        <v>17.555948208207898</v>
      </c>
      <c r="Z66" s="36">
        <f t="shared" si="46"/>
        <v>5.8319105229477763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3772</v>
      </c>
      <c r="E67" s="49">
        <f t="shared" si="37"/>
        <v>59</v>
      </c>
      <c r="F67" s="3">
        <f t="shared" si="38"/>
        <v>1.5641569459172854E-2</v>
      </c>
      <c r="G67" s="2">
        <v>0.5</v>
      </c>
      <c r="H67" s="3">
        <f t="shared" si="39"/>
        <v>7.526470213037377E-2</v>
      </c>
      <c r="I67" s="3">
        <f t="shared" si="40"/>
        <v>0.92473529786962627</v>
      </c>
      <c r="J67" s="5">
        <f t="shared" si="47"/>
        <v>80551.114001702183</v>
      </c>
      <c r="K67" s="5">
        <f t="shared" si="41"/>
        <v>6062.6556016078948</v>
      </c>
      <c r="L67" s="5">
        <f t="shared" si="42"/>
        <v>387598.93100449117</v>
      </c>
      <c r="M67" s="5">
        <f t="shared" si="32"/>
        <v>1578837.3873503737</v>
      </c>
      <c r="N67" s="33">
        <f t="shared" si="43"/>
        <v>19.600441370891655</v>
      </c>
      <c r="O67" s="4"/>
      <c r="Q67" s="27" t="s">
        <v>60</v>
      </c>
      <c r="R67" s="29">
        <f t="shared" si="33"/>
        <v>80551.114001702183</v>
      </c>
      <c r="S67" s="29">
        <f t="shared" si="34"/>
        <v>387598.93100449117</v>
      </c>
      <c r="T67" s="35">
        <f t="shared" si="35"/>
        <v>19.600441370891655</v>
      </c>
      <c r="U67" s="42">
        <v>0.82345390469096191</v>
      </c>
      <c r="V67" s="43">
        <f t="shared" si="48"/>
        <v>0.17654609530903809</v>
      </c>
      <c r="W67" s="29">
        <f t="shared" si="44"/>
        <v>319169.85318969097</v>
      </c>
      <c r="X67" s="29">
        <f t="shared" si="36"/>
        <v>1138003.8388526321</v>
      </c>
      <c r="Y67" s="35">
        <f t="shared" si="45"/>
        <v>14.127723160086701</v>
      </c>
      <c r="Z67" s="36">
        <f t="shared" si="46"/>
        <v>5.4727182108049544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2956</v>
      </c>
      <c r="E68" s="49">
        <f t="shared" si="37"/>
        <v>71</v>
      </c>
      <c r="F68" s="3">
        <f t="shared" si="38"/>
        <v>2.401894451962111E-2</v>
      </c>
      <c r="G68" s="2">
        <v>0.5</v>
      </c>
      <c r="H68" s="3">
        <f t="shared" si="39"/>
        <v>0.11329184617839476</v>
      </c>
      <c r="I68" s="3">
        <f t="shared" si="40"/>
        <v>0.88670815382160528</v>
      </c>
      <c r="J68" s="5">
        <f t="shared" si="47"/>
        <v>74488.458400094285</v>
      </c>
      <c r="K68" s="5">
        <f t="shared" si="41"/>
        <v>8438.934971129238</v>
      </c>
      <c r="L68" s="5">
        <f t="shared" si="42"/>
        <v>351344.95457264833</v>
      </c>
      <c r="M68" s="5">
        <f t="shared" si="32"/>
        <v>1191238.4563458825</v>
      </c>
      <c r="N68" s="33">
        <f t="shared" si="43"/>
        <v>15.99225547060556</v>
      </c>
      <c r="O68" s="4"/>
      <c r="Q68" s="27" t="s">
        <v>62</v>
      </c>
      <c r="R68" s="29">
        <f t="shared" si="33"/>
        <v>74488.458400094285</v>
      </c>
      <c r="S68" s="29">
        <f t="shared" si="34"/>
        <v>351344.95457264833</v>
      </c>
      <c r="T68" s="35">
        <f t="shared" si="35"/>
        <v>15.99225547060556</v>
      </c>
      <c r="U68" s="42">
        <v>0.7557222850963411</v>
      </c>
      <c r="V68" s="43">
        <f t="shared" si="48"/>
        <v>0.2442777149036589</v>
      </c>
      <c r="W68" s="29">
        <f t="shared" si="44"/>
        <v>265519.21192671196</v>
      </c>
      <c r="X68" s="29">
        <f t="shared" si="36"/>
        <v>818833.98566294112</v>
      </c>
      <c r="Y68" s="35">
        <f t="shared" si="45"/>
        <v>10.992763217957867</v>
      </c>
      <c r="Z68" s="36">
        <f t="shared" si="46"/>
        <v>4.999492252647693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2215</v>
      </c>
      <c r="E69" s="49">
        <f t="shared" si="37"/>
        <v>81</v>
      </c>
      <c r="F69" s="3">
        <f t="shared" si="38"/>
        <v>3.6568848758465014E-2</v>
      </c>
      <c r="G69" s="2">
        <v>0.5</v>
      </c>
      <c r="H69" s="3">
        <f t="shared" si="39"/>
        <v>0.16752843846949325</v>
      </c>
      <c r="I69" s="3">
        <f t="shared" si="40"/>
        <v>0.83247156153050672</v>
      </c>
      <c r="J69" s="5">
        <f t="shared" si="47"/>
        <v>66049.523428965054</v>
      </c>
      <c r="K69" s="5">
        <f t="shared" si="41"/>
        <v>11065.173521708724</v>
      </c>
      <c r="L69" s="5">
        <f t="shared" si="42"/>
        <v>302584.68334055343</v>
      </c>
      <c r="M69" s="5">
        <f t="shared" si="32"/>
        <v>839893.50177323411</v>
      </c>
      <c r="N69" s="33">
        <f t="shared" si="43"/>
        <v>12.716117515617245</v>
      </c>
      <c r="O69" s="4"/>
      <c r="Q69" s="27" t="s">
        <v>64</v>
      </c>
      <c r="R69" s="29">
        <f t="shared" si="33"/>
        <v>66049.523428965054</v>
      </c>
      <c r="S69" s="29">
        <f t="shared" si="34"/>
        <v>302584.68334055343</v>
      </c>
      <c r="T69" s="35">
        <f t="shared" si="35"/>
        <v>12.716117515617245</v>
      </c>
      <c r="U69" s="42">
        <v>0.69850988448397933</v>
      </c>
      <c r="V69" s="43">
        <f t="shared" si="48"/>
        <v>0.30149011551602067</v>
      </c>
      <c r="W69" s="29">
        <f t="shared" si="44"/>
        <v>211358.39220683143</v>
      </c>
      <c r="X69" s="29">
        <f t="shared" si="36"/>
        <v>553314.77373622917</v>
      </c>
      <c r="Y69" s="35">
        <f t="shared" si="45"/>
        <v>8.377271250583787</v>
      </c>
      <c r="Z69" s="36">
        <f t="shared" si="46"/>
        <v>4.3388462650334585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1343</v>
      </c>
      <c r="E70" s="49">
        <f t="shared" si="37"/>
        <v>77</v>
      </c>
      <c r="F70" s="3">
        <f t="shared" si="38"/>
        <v>5.7334326135517498E-2</v>
      </c>
      <c r="G70" s="2">
        <v>0.5</v>
      </c>
      <c r="H70" s="3">
        <f t="shared" si="39"/>
        <v>0.25073266037121456</v>
      </c>
      <c r="I70" s="3">
        <f t="shared" si="40"/>
        <v>0.74926733962878544</v>
      </c>
      <c r="J70" s="5">
        <f t="shared" si="47"/>
        <v>54984.349907256328</v>
      </c>
      <c r="K70" s="5">
        <f t="shared" si="41"/>
        <v>13786.372331028124</v>
      </c>
      <c r="L70" s="5">
        <f t="shared" si="42"/>
        <v>240455.81870871133</v>
      </c>
      <c r="M70" s="5">
        <f t="shared" si="32"/>
        <v>537308.81843268068</v>
      </c>
      <c r="N70" s="33">
        <f t="shared" si="43"/>
        <v>9.7720318479526416</v>
      </c>
      <c r="O70" s="4"/>
      <c r="Q70" s="27" t="s">
        <v>66</v>
      </c>
      <c r="R70" s="29">
        <f t="shared" si="33"/>
        <v>54984.349907256328</v>
      </c>
      <c r="S70" s="29">
        <f t="shared" si="34"/>
        <v>240455.81870871133</v>
      </c>
      <c r="T70" s="35">
        <f t="shared" si="35"/>
        <v>9.7720318479526416</v>
      </c>
      <c r="U70" s="42">
        <v>0.67065690345363116</v>
      </c>
      <c r="V70" s="43">
        <f t="shared" si="48"/>
        <v>0.32934309654636884</v>
      </c>
      <c r="W70" s="29">
        <f t="shared" si="44"/>
        <v>161263.35479259206</v>
      </c>
      <c r="X70" s="29">
        <f t="shared" si="36"/>
        <v>341956.38152939768</v>
      </c>
      <c r="Y70" s="35">
        <f t="shared" si="45"/>
        <v>6.219158398820487</v>
      </c>
      <c r="Z70" s="36">
        <f t="shared" si="46"/>
        <v>3.5528734491321545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782</v>
      </c>
      <c r="E71" s="49">
        <f t="shared" si="49"/>
        <v>80</v>
      </c>
      <c r="F71" s="3">
        <f t="shared" si="38"/>
        <v>0.10230179028132992</v>
      </c>
      <c r="G71" s="2">
        <v>0.5</v>
      </c>
      <c r="H71" s="3">
        <f t="shared" si="39"/>
        <v>0.40733197556008149</v>
      </c>
      <c r="I71" s="3">
        <f t="shared" si="40"/>
        <v>0.59266802443991851</v>
      </c>
      <c r="J71" s="5">
        <f t="shared" si="47"/>
        <v>41197.977576228208</v>
      </c>
      <c r="K71" s="5">
        <f t="shared" si="41"/>
        <v>16781.253595204973</v>
      </c>
      <c r="L71" s="5">
        <f t="shared" si="42"/>
        <v>164036.75389312863</v>
      </c>
      <c r="M71" s="5">
        <f>L71+M72</f>
        <v>296852.99972396932</v>
      </c>
      <c r="N71" s="33">
        <f t="shared" si="43"/>
        <v>7.205523600635618</v>
      </c>
      <c r="O71" s="4"/>
      <c r="Q71" s="27" t="s">
        <v>68</v>
      </c>
      <c r="R71" s="29">
        <f t="shared" si="33"/>
        <v>41197.977576228208</v>
      </c>
      <c r="S71" s="29">
        <f t="shared" si="34"/>
        <v>164036.75389312863</v>
      </c>
      <c r="T71" s="35">
        <f t="shared" si="35"/>
        <v>7.205523600635618</v>
      </c>
      <c r="U71" s="42">
        <v>0.63527807449444496</v>
      </c>
      <c r="V71" s="43">
        <f t="shared" si="48"/>
        <v>0.36472192550555504</v>
      </c>
      <c r="W71" s="29">
        <f t="shared" si="44"/>
        <v>104208.9531595459</v>
      </c>
      <c r="X71" s="29">
        <f>X72+W71</f>
        <v>180693.02673680559</v>
      </c>
      <c r="Y71" s="35">
        <f t="shared" si="45"/>
        <v>4.3859683743569953</v>
      </c>
      <c r="Z71" s="36">
        <f t="shared" si="46"/>
        <v>2.8195552262786228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495</v>
      </c>
      <c r="E72" s="50">
        <f t="shared" si="49"/>
        <v>91</v>
      </c>
      <c r="F72" s="17">
        <f t="shared" si="38"/>
        <v>0.18383838383838383</v>
      </c>
      <c r="G72" s="12"/>
      <c r="H72" s="17">
        <v>1</v>
      </c>
      <c r="I72" s="17">
        <f t="shared" si="40"/>
        <v>0</v>
      </c>
      <c r="J72" s="21">
        <f t="shared" si="47"/>
        <v>24416.723981023235</v>
      </c>
      <c r="K72" s="21">
        <f t="shared" si="41"/>
        <v>24416.723981023235</v>
      </c>
      <c r="L72" s="21">
        <f>K72/F72</f>
        <v>132816.24583084069</v>
      </c>
      <c r="M72" s="21">
        <f>L72</f>
        <v>132816.24583084069</v>
      </c>
      <c r="N72" s="34">
        <f t="shared" si="43"/>
        <v>5.4395604395604407</v>
      </c>
      <c r="O72" s="4"/>
      <c r="Q72" s="30" t="s">
        <v>69</v>
      </c>
      <c r="R72" s="31">
        <f t="shared" si="33"/>
        <v>24416.723981023235</v>
      </c>
      <c r="S72" s="31">
        <f t="shared" si="34"/>
        <v>132816.24583084069</v>
      </c>
      <c r="T72" s="38">
        <f t="shared" si="35"/>
        <v>5.4395604395604407</v>
      </c>
      <c r="U72" s="44">
        <v>0.57586384179742911</v>
      </c>
      <c r="V72" s="45">
        <f t="shared" si="48"/>
        <v>0.42413615820257089</v>
      </c>
      <c r="W72" s="31">
        <f t="shared" si="44"/>
        <v>76484.073577259696</v>
      </c>
      <c r="X72" s="31">
        <f>W72</f>
        <v>76484.073577259696</v>
      </c>
      <c r="Y72" s="38">
        <f t="shared" si="45"/>
        <v>3.1324461724145873</v>
      </c>
      <c r="Z72" s="37">
        <f t="shared" si="46"/>
        <v>2.3071142671458533</v>
      </c>
    </row>
    <row r="73" spans="1:26" s="2" customFormat="1" ht="13.2" x14ac:dyDescent="0.25">
      <c r="B73" s="2" t="s">
        <v>70</v>
      </c>
      <c r="D73" s="25">
        <f>SUM(D54:D72)</f>
        <v>65343</v>
      </c>
      <c r="E73" s="25">
        <f>SUM(E54:E72)</f>
        <v>680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68.458184558135201</v>
      </c>
      <c r="F78" s="55">
        <f>$Y$4</f>
        <v>62.77755878710353</v>
      </c>
      <c r="G78" s="55">
        <f>E78-F78</f>
        <v>5.6806257710316714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78.321589821997549</v>
      </c>
      <c r="F79" s="55">
        <f>$Y$29</f>
        <v>69.57906709055122</v>
      </c>
      <c r="G79" s="55">
        <f t="shared" ref="G79:G80" si="50">E79-F79</f>
        <v>8.7425227314463285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72.988045051688744</v>
      </c>
      <c r="F80" s="55">
        <f>$Y$54</f>
        <v>65.353970649967778</v>
      </c>
      <c r="G80" s="55">
        <f t="shared" si="50"/>
        <v>7.6340744017209659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D0155-96AA-FA49-A0C6-9C25CEA4463F}">
  <dimension ref="A1:Z80"/>
  <sheetViews>
    <sheetView workbookViewId="0">
      <selection activeCell="D5" sqref="D5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226</v>
      </c>
      <c r="E4" s="51">
        <v>3</v>
      </c>
      <c r="F4" s="3">
        <f>E4/D4</f>
        <v>1.3274336283185841E-2</v>
      </c>
      <c r="G4" s="2">
        <v>0.3</v>
      </c>
      <c r="H4" s="18">
        <f>C4*F4/(1+(1-G4)*C4*F4)</f>
        <v>1.3152126260412102E-2</v>
      </c>
      <c r="I4" s="18">
        <f>1-H4</f>
        <v>0.98684787373958793</v>
      </c>
      <c r="J4" s="41">
        <v>100000</v>
      </c>
      <c r="K4" s="20">
        <f>J4*H4</f>
        <v>1315.2126260412101</v>
      </c>
      <c r="L4" s="20">
        <f>C4*(J5+G4*K4)</f>
        <v>99079.351161771163</v>
      </c>
      <c r="M4" s="5">
        <f t="shared" ref="M4:M20" si="0">L4+M5</f>
        <v>6933204.077247696</v>
      </c>
      <c r="N4" s="32">
        <f>M4/J4</f>
        <v>69.332040772476958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99079.351161771163</v>
      </c>
      <c r="T4" s="35">
        <f t="shared" ref="T4:T22" si="3">N4</f>
        <v>69.332040772476958</v>
      </c>
      <c r="U4" s="42">
        <v>0.96680194174873568</v>
      </c>
      <c r="V4" s="43">
        <f>1-U4</f>
        <v>3.3198058251264317E-2</v>
      </c>
      <c r="W4" s="29">
        <f>S4*U4</f>
        <v>95790.109090405211</v>
      </c>
      <c r="X4" s="29">
        <f t="shared" ref="X4:X20" si="4">X5+W4</f>
        <v>6316557.8691120688</v>
      </c>
      <c r="Y4" s="40">
        <f>X4/R4</f>
        <v>63.165578691120686</v>
      </c>
      <c r="Z4" s="36">
        <f>T4-Y4</f>
        <v>6.1664620813562721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976</v>
      </c>
      <c r="E5" s="51">
        <v>1</v>
      </c>
      <c r="F5" s="3">
        <f t="shared" ref="F5:F22" si="5">E5/D5</f>
        <v>1.0245901639344263E-3</v>
      </c>
      <c r="G5" s="2">
        <v>0.4</v>
      </c>
      <c r="H5" s="3">
        <f t="shared" ref="H5:H21" si="6">C5*F5/(1+(1-G5)*C5*F5)</f>
        <v>4.0883074407195427E-3</v>
      </c>
      <c r="I5" s="3">
        <f t="shared" ref="I5:I22" si="7">1-H5</f>
        <v>0.99591169255928047</v>
      </c>
      <c r="J5" s="5">
        <f>I4*J4</f>
        <v>98684.787373958796</v>
      </c>
      <c r="K5" s="5">
        <f t="shared" ref="K5:K22" si="8">J5*H5</f>
        <v>403.45375050678172</v>
      </c>
      <c r="L5" s="5">
        <f t="shared" ref="L5:L21" si="9">C5*(J6+G5*K5)</f>
        <v>393770.86049461889</v>
      </c>
      <c r="M5" s="5">
        <f t="shared" si="0"/>
        <v>6834124.7260859245</v>
      </c>
      <c r="N5" s="33">
        <f t="shared" ref="N5:N22" si="10">M5/J5</f>
        <v>69.252059085748527</v>
      </c>
      <c r="O5" s="4"/>
      <c r="Q5" s="27" t="s">
        <v>36</v>
      </c>
      <c r="R5" s="29">
        <f t="shared" si="1"/>
        <v>98684.787373958796</v>
      </c>
      <c r="S5" s="29">
        <f t="shared" si="2"/>
        <v>393770.86049461889</v>
      </c>
      <c r="T5" s="35">
        <f t="shared" si="3"/>
        <v>69.252059085748527</v>
      </c>
      <c r="U5" s="42">
        <v>0.96680194174873568</v>
      </c>
      <c r="V5" s="43">
        <f>1-U5</f>
        <v>3.3198058251264317E-2</v>
      </c>
      <c r="W5" s="29">
        <f t="shared" ref="W5:W22" si="11">S5*U5</f>
        <v>380698.43253026804</v>
      </c>
      <c r="X5" s="29">
        <f t="shared" si="4"/>
        <v>6220767.7600216633</v>
      </c>
      <c r="Y5" s="35">
        <f t="shared" ref="Y5:Y22" si="12">X5/R5</f>
        <v>63.036744827229732</v>
      </c>
      <c r="Z5" s="36">
        <f t="shared" ref="Z5:Z22" si="13">T5-Y5</f>
        <v>6.215314258518795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1776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98281.33362345201</v>
      </c>
      <c r="K6" s="5">
        <f t="shared" si="8"/>
        <v>0</v>
      </c>
      <c r="L6" s="5">
        <f t="shared" si="9"/>
        <v>491406.66811726004</v>
      </c>
      <c r="M6" s="5">
        <f t="shared" si="0"/>
        <v>6440353.8655913053</v>
      </c>
      <c r="N6" s="33">
        <f t="shared" si="10"/>
        <v>65.529776898087391</v>
      </c>
      <c r="O6" s="4"/>
      <c r="Q6" s="27" t="s">
        <v>38</v>
      </c>
      <c r="R6" s="29">
        <f t="shared" si="1"/>
        <v>98281.33362345201</v>
      </c>
      <c r="S6" s="29">
        <f t="shared" si="2"/>
        <v>491406.66811726004</v>
      </c>
      <c r="T6" s="35">
        <f t="shared" si="3"/>
        <v>65.529776898087391</v>
      </c>
      <c r="U6" s="42">
        <v>0.96680194174873568</v>
      </c>
      <c r="V6" s="43">
        <f>1-U6</f>
        <v>3.3198058251264317E-2</v>
      </c>
      <c r="W6" s="29">
        <f t="shared" si="11"/>
        <v>475092.92092404352</v>
      </c>
      <c r="X6" s="29">
        <f t="shared" si="4"/>
        <v>5840069.3274913952</v>
      </c>
      <c r="Y6" s="35">
        <f t="shared" si="12"/>
        <v>59.421958495868751</v>
      </c>
      <c r="Z6" s="36">
        <f t="shared" si="13"/>
        <v>6.1078184022186406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2068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98281.33362345201</v>
      </c>
      <c r="K7" s="5">
        <f t="shared" si="8"/>
        <v>0</v>
      </c>
      <c r="L7" s="5">
        <f t="shared" si="9"/>
        <v>491406.66811726004</v>
      </c>
      <c r="M7" s="5">
        <f t="shared" si="0"/>
        <v>5948947.1974740457</v>
      </c>
      <c r="N7" s="33">
        <f t="shared" si="10"/>
        <v>60.529776898087398</v>
      </c>
      <c r="O7" s="4"/>
      <c r="Q7" s="27" t="s">
        <v>40</v>
      </c>
      <c r="R7" s="29">
        <f t="shared" si="1"/>
        <v>98281.33362345201</v>
      </c>
      <c r="S7" s="29">
        <f t="shared" si="2"/>
        <v>491406.66811726004</v>
      </c>
      <c r="T7" s="35">
        <f t="shared" si="3"/>
        <v>60.529776898087398</v>
      </c>
      <c r="U7" s="42">
        <v>0.96680194174873568</v>
      </c>
      <c r="V7" s="43">
        <f>1-U7</f>
        <v>3.3198058251264317E-2</v>
      </c>
      <c r="W7" s="29">
        <f t="shared" si="11"/>
        <v>475092.92092404352</v>
      </c>
      <c r="X7" s="29">
        <f t="shared" si="4"/>
        <v>5364976.4065673519</v>
      </c>
      <c r="Y7" s="35">
        <f t="shared" si="12"/>
        <v>54.587948787125072</v>
      </c>
      <c r="Z7" s="36">
        <f t="shared" si="13"/>
        <v>5.9418281109623265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2030</v>
      </c>
      <c r="E8" s="51">
        <v>3</v>
      </c>
      <c r="F8" s="3">
        <f t="shared" si="5"/>
        <v>1.477832512315271E-3</v>
      </c>
      <c r="G8" s="2">
        <v>0.5</v>
      </c>
      <c r="H8" s="3">
        <f t="shared" si="6"/>
        <v>7.3619631901840491E-3</v>
      </c>
      <c r="I8" s="3">
        <f t="shared" si="7"/>
        <v>0.99263803680981599</v>
      </c>
      <c r="J8" s="5">
        <f t="shared" si="14"/>
        <v>98281.33362345201</v>
      </c>
      <c r="K8" s="5">
        <f t="shared" si="8"/>
        <v>723.54356041805158</v>
      </c>
      <c r="L8" s="5">
        <f t="shared" si="9"/>
        <v>489597.80921621487</v>
      </c>
      <c r="M8" s="5">
        <f t="shared" si="0"/>
        <v>5457540.529356786</v>
      </c>
      <c r="N8" s="33">
        <f t="shared" si="10"/>
        <v>55.529776898087405</v>
      </c>
      <c r="O8" s="4"/>
      <c r="Q8" s="27" t="s">
        <v>42</v>
      </c>
      <c r="R8" s="29">
        <f t="shared" si="1"/>
        <v>98281.33362345201</v>
      </c>
      <c r="S8" s="29">
        <f t="shared" si="2"/>
        <v>489597.80921621487</v>
      </c>
      <c r="T8" s="35">
        <f t="shared" si="3"/>
        <v>55.529776898087405</v>
      </c>
      <c r="U8" s="42">
        <v>0.96680194174873568</v>
      </c>
      <c r="V8" s="43">
        <f>1-U8</f>
        <v>3.3198058251264317E-2</v>
      </c>
      <c r="W8" s="29">
        <f t="shared" si="11"/>
        <v>473344.11262616358</v>
      </c>
      <c r="X8" s="29">
        <f t="shared" si="4"/>
        <v>4889883.4856433086</v>
      </c>
      <c r="Y8" s="35">
        <f t="shared" si="12"/>
        <v>49.7539390783814</v>
      </c>
      <c r="Z8" s="36">
        <f t="shared" si="13"/>
        <v>5.7758378197060054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1921</v>
      </c>
      <c r="E9" s="51">
        <v>9</v>
      </c>
      <c r="F9" s="3">
        <f t="shared" si="5"/>
        <v>4.6850598646538261E-3</v>
      </c>
      <c r="G9" s="2">
        <v>0.5</v>
      </c>
      <c r="H9" s="3">
        <f t="shared" si="6"/>
        <v>2.3154103421661947E-2</v>
      </c>
      <c r="I9" s="3">
        <f t="shared" si="7"/>
        <v>0.97684589657833809</v>
      </c>
      <c r="J9" s="5">
        <f t="shared" si="14"/>
        <v>97557.790063033957</v>
      </c>
      <c r="K9" s="5">
        <f t="shared" si="8"/>
        <v>2258.8631607082725</v>
      </c>
      <c r="L9" s="5">
        <f t="shared" si="9"/>
        <v>482141.79241339915</v>
      </c>
      <c r="M9" s="5">
        <f t="shared" si="0"/>
        <v>4967942.7201405708</v>
      </c>
      <c r="N9" s="33">
        <f t="shared" si="10"/>
        <v>50.923075614266047</v>
      </c>
      <c r="O9" s="4"/>
      <c r="Q9" s="27" t="s">
        <v>44</v>
      </c>
      <c r="R9" s="29">
        <f t="shared" si="1"/>
        <v>97557.790063033957</v>
      </c>
      <c r="S9" s="29">
        <f t="shared" si="2"/>
        <v>482141.79241339915</v>
      </c>
      <c r="T9" s="35">
        <f t="shared" si="3"/>
        <v>50.923075614266047</v>
      </c>
      <c r="U9" s="42">
        <v>0.9555940589531835</v>
      </c>
      <c r="V9" s="43">
        <f t="shared" ref="V9:V22" si="15">1-U9</f>
        <v>4.4405941046816499E-2</v>
      </c>
      <c r="W9" s="29">
        <f t="shared" si="11"/>
        <v>460731.83240328333</v>
      </c>
      <c r="X9" s="29">
        <f t="shared" si="4"/>
        <v>4416539.3730171453</v>
      </c>
      <c r="Y9" s="35">
        <f t="shared" si="12"/>
        <v>45.271006755724322</v>
      </c>
      <c r="Z9" s="36">
        <f t="shared" si="13"/>
        <v>5.6520688585417247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2297</v>
      </c>
      <c r="E10" s="51">
        <v>4</v>
      </c>
      <c r="F10" s="3">
        <f t="shared" si="5"/>
        <v>1.7414018284719198E-3</v>
      </c>
      <c r="G10" s="2">
        <v>0.5</v>
      </c>
      <c r="H10" s="3">
        <f t="shared" si="6"/>
        <v>8.6692674469007365E-3</v>
      </c>
      <c r="I10" s="3">
        <f t="shared" si="7"/>
        <v>0.99133073255309923</v>
      </c>
      <c r="J10" s="5">
        <f t="shared" si="14"/>
        <v>95298.926902325693</v>
      </c>
      <c r="K10" s="5">
        <f t="shared" si="8"/>
        <v>826.17188471890495</v>
      </c>
      <c r="L10" s="5">
        <f t="shared" si="9"/>
        <v>474429.2047998312</v>
      </c>
      <c r="M10" s="5">
        <f t="shared" si="0"/>
        <v>4485800.9277271712</v>
      </c>
      <c r="N10" s="33">
        <f t="shared" si="10"/>
        <v>47.070844064432997</v>
      </c>
      <c r="O10" s="4"/>
      <c r="Q10" s="27" t="s">
        <v>46</v>
      </c>
      <c r="R10" s="29">
        <f t="shared" si="1"/>
        <v>95298.926902325693</v>
      </c>
      <c r="S10" s="29">
        <f t="shared" si="2"/>
        <v>474429.2047998312</v>
      </c>
      <c r="T10" s="35">
        <f t="shared" si="3"/>
        <v>47.070844064432997</v>
      </c>
      <c r="U10" s="42">
        <v>0.96363095511775332</v>
      </c>
      <c r="V10" s="43">
        <f t="shared" si="15"/>
        <v>3.6369044882246682E-2</v>
      </c>
      <c r="W10" s="29">
        <f t="shared" si="11"/>
        <v>457174.66775701754</v>
      </c>
      <c r="X10" s="29">
        <f t="shared" si="4"/>
        <v>3955807.5406138622</v>
      </c>
      <c r="Y10" s="35">
        <f t="shared" si="12"/>
        <v>41.509465732686273</v>
      </c>
      <c r="Z10" s="36">
        <f t="shared" si="13"/>
        <v>5.5613783317467238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2425</v>
      </c>
      <c r="E11" s="51">
        <v>8</v>
      </c>
      <c r="F11" s="3">
        <f t="shared" si="5"/>
        <v>3.2989690721649486E-3</v>
      </c>
      <c r="G11" s="2">
        <v>0.5</v>
      </c>
      <c r="H11" s="3">
        <f t="shared" si="6"/>
        <v>1.6359918200408999E-2</v>
      </c>
      <c r="I11" s="3">
        <f t="shared" si="7"/>
        <v>0.98364008179959095</v>
      </c>
      <c r="J11" s="5">
        <f t="shared" si="14"/>
        <v>94472.755017606789</v>
      </c>
      <c r="K11" s="5">
        <f t="shared" si="8"/>
        <v>1545.5665442553259</v>
      </c>
      <c r="L11" s="5">
        <f t="shared" si="9"/>
        <v>468499.85872739565</v>
      </c>
      <c r="M11" s="5">
        <f t="shared" si="0"/>
        <v>4011371.7229273403</v>
      </c>
      <c r="N11" s="33">
        <f t="shared" si="10"/>
        <v>42.460619701201104</v>
      </c>
      <c r="O11" s="4"/>
      <c r="Q11" s="27" t="s">
        <v>48</v>
      </c>
      <c r="R11" s="29">
        <f t="shared" si="1"/>
        <v>94472.755017606789</v>
      </c>
      <c r="S11" s="29">
        <f t="shared" si="2"/>
        <v>468499.85872739565</v>
      </c>
      <c r="T11" s="35">
        <f t="shared" si="3"/>
        <v>42.460619701201104</v>
      </c>
      <c r="U11" s="42">
        <v>0.96005435016735896</v>
      </c>
      <c r="V11" s="43">
        <f t="shared" si="15"/>
        <v>3.9945649832641039E-2</v>
      </c>
      <c r="W11" s="29">
        <f t="shared" si="11"/>
        <v>449785.3274240293</v>
      </c>
      <c r="X11" s="29">
        <f t="shared" si="4"/>
        <v>3498632.8728568447</v>
      </c>
      <c r="Y11" s="35">
        <f t="shared" si="12"/>
        <v>37.033247016082129</v>
      </c>
      <c r="Z11" s="36">
        <f t="shared" si="13"/>
        <v>5.427372685118975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2401</v>
      </c>
      <c r="E12" s="51">
        <v>12</v>
      </c>
      <c r="F12" s="3">
        <f t="shared" si="5"/>
        <v>4.9979175343606835E-3</v>
      </c>
      <c r="G12" s="2">
        <v>0.5</v>
      </c>
      <c r="H12" s="3">
        <f t="shared" si="6"/>
        <v>2.468120115178939E-2</v>
      </c>
      <c r="I12" s="3">
        <f t="shared" si="7"/>
        <v>0.9753187988482106</v>
      </c>
      <c r="J12" s="5">
        <f t="shared" si="14"/>
        <v>92927.18847335146</v>
      </c>
      <c r="K12" s="5">
        <f t="shared" si="8"/>
        <v>2293.5546311810317</v>
      </c>
      <c r="L12" s="5">
        <f t="shared" si="9"/>
        <v>458902.05578880472</v>
      </c>
      <c r="M12" s="5">
        <f t="shared" si="0"/>
        <v>3542871.8641999448</v>
      </c>
      <c r="N12" s="33">
        <f t="shared" si="10"/>
        <v>38.125245392697174</v>
      </c>
      <c r="O12" s="4"/>
      <c r="Q12" s="27" t="s">
        <v>50</v>
      </c>
      <c r="R12" s="29">
        <f t="shared" si="1"/>
        <v>92927.18847335146</v>
      </c>
      <c r="S12" s="29">
        <f t="shared" si="2"/>
        <v>458902.05578880472</v>
      </c>
      <c r="T12" s="35">
        <f t="shared" si="3"/>
        <v>38.125245392697174</v>
      </c>
      <c r="U12" s="42">
        <v>0.94127750867207383</v>
      </c>
      <c r="V12" s="43">
        <f t="shared" si="15"/>
        <v>5.8722491327926174E-2</v>
      </c>
      <c r="W12" s="29">
        <f t="shared" si="11"/>
        <v>431954.18379737914</v>
      </c>
      <c r="X12" s="29">
        <f t="shared" si="4"/>
        <v>3048847.5454328153</v>
      </c>
      <c r="Y12" s="35">
        <f t="shared" si="12"/>
        <v>32.808993745755338</v>
      </c>
      <c r="Z12" s="36">
        <f t="shared" si="13"/>
        <v>5.3162516469418364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2553</v>
      </c>
      <c r="E13" s="51">
        <v>20</v>
      </c>
      <c r="F13" s="3">
        <f t="shared" si="5"/>
        <v>7.8339208773991389E-3</v>
      </c>
      <c r="G13" s="2">
        <v>0.5</v>
      </c>
      <c r="H13" s="3">
        <f t="shared" si="6"/>
        <v>3.8417210910487901E-2</v>
      </c>
      <c r="I13" s="3">
        <f t="shared" si="7"/>
        <v>0.96158278908951211</v>
      </c>
      <c r="J13" s="5">
        <f t="shared" si="14"/>
        <v>90633.633842170428</v>
      </c>
      <c r="K13" s="5">
        <f t="shared" si="8"/>
        <v>3481.891426898595</v>
      </c>
      <c r="L13" s="5">
        <f t="shared" si="9"/>
        <v>444463.44064360566</v>
      </c>
      <c r="M13" s="5">
        <f t="shared" si="0"/>
        <v>3083969.80841114</v>
      </c>
      <c r="N13" s="33">
        <f t="shared" si="10"/>
        <v>34.026769949239487</v>
      </c>
      <c r="O13" s="4"/>
      <c r="Q13" s="27" t="s">
        <v>52</v>
      </c>
      <c r="R13" s="29">
        <f t="shared" si="1"/>
        <v>90633.633842170428</v>
      </c>
      <c r="S13" s="29">
        <f t="shared" si="2"/>
        <v>444463.44064360566</v>
      </c>
      <c r="T13" s="35">
        <f t="shared" si="3"/>
        <v>34.026769949239487</v>
      </c>
      <c r="U13" s="42">
        <v>0.95386474178345915</v>
      </c>
      <c r="V13" s="43">
        <f t="shared" si="15"/>
        <v>4.6135258216540853E-2</v>
      </c>
      <c r="W13" s="29">
        <f t="shared" si="11"/>
        <v>423958.00504170073</v>
      </c>
      <c r="X13" s="29">
        <f t="shared" si="4"/>
        <v>2616893.3616354363</v>
      </c>
      <c r="Y13" s="35">
        <f t="shared" si="12"/>
        <v>28.873313920001255</v>
      </c>
      <c r="Z13" s="36">
        <f t="shared" si="13"/>
        <v>5.1534560292382317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2849</v>
      </c>
      <c r="E14" s="51">
        <v>27</v>
      </c>
      <c r="F14" s="3">
        <f t="shared" si="5"/>
        <v>9.4770094770094768E-3</v>
      </c>
      <c r="G14" s="2">
        <v>0.5</v>
      </c>
      <c r="H14" s="3">
        <f t="shared" si="6"/>
        <v>4.6288359334819132E-2</v>
      </c>
      <c r="I14" s="3">
        <f t="shared" si="7"/>
        <v>0.95371164066518088</v>
      </c>
      <c r="J14" s="5">
        <f t="shared" si="14"/>
        <v>87151.74241527183</v>
      </c>
      <c r="K14" s="5">
        <f t="shared" si="8"/>
        <v>4034.1111695737004</v>
      </c>
      <c r="L14" s="5">
        <f t="shared" si="9"/>
        <v>425673.43415242492</v>
      </c>
      <c r="M14" s="5">
        <f t="shared" si="0"/>
        <v>2639506.3677675342</v>
      </c>
      <c r="N14" s="33">
        <f t="shared" si="10"/>
        <v>30.286329276016936</v>
      </c>
      <c r="O14" s="4"/>
      <c r="Q14" s="27" t="s">
        <v>54</v>
      </c>
      <c r="R14" s="29">
        <f t="shared" si="1"/>
        <v>87151.74241527183</v>
      </c>
      <c r="S14" s="29">
        <f t="shared" si="2"/>
        <v>425673.43415242492</v>
      </c>
      <c r="T14" s="35">
        <f t="shared" si="3"/>
        <v>30.286329276016936</v>
      </c>
      <c r="U14" s="42">
        <v>0.94210046609890041</v>
      </c>
      <c r="V14" s="43">
        <f t="shared" si="15"/>
        <v>5.7899533901099587E-2</v>
      </c>
      <c r="W14" s="29">
        <f t="shared" si="11"/>
        <v>401027.14072091912</v>
      </c>
      <c r="X14" s="29">
        <f t="shared" si="4"/>
        <v>2192935.3565937355</v>
      </c>
      <c r="Y14" s="35">
        <f t="shared" si="12"/>
        <v>25.162266362324175</v>
      </c>
      <c r="Z14" s="36">
        <f t="shared" si="13"/>
        <v>5.1240629136927609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2760</v>
      </c>
      <c r="E15" s="51">
        <v>38</v>
      </c>
      <c r="F15" s="3">
        <f t="shared" si="5"/>
        <v>1.3768115942028985E-2</v>
      </c>
      <c r="G15" s="2">
        <v>0.5</v>
      </c>
      <c r="H15" s="3">
        <f t="shared" si="6"/>
        <v>6.6549912434325745E-2</v>
      </c>
      <c r="I15" s="3">
        <f t="shared" si="7"/>
        <v>0.93345008756567427</v>
      </c>
      <c r="J15" s="5">
        <f t="shared" si="14"/>
        <v>83117.631245698125</v>
      </c>
      <c r="K15" s="5">
        <f t="shared" si="8"/>
        <v>5531.471081149788</v>
      </c>
      <c r="L15" s="5">
        <f t="shared" si="9"/>
        <v>401759.47852561611</v>
      </c>
      <c r="M15" s="5">
        <f t="shared" si="0"/>
        <v>2213832.9336151094</v>
      </c>
      <c r="N15" s="33">
        <f t="shared" si="10"/>
        <v>26.634937743484954</v>
      </c>
      <c r="O15" s="4"/>
      <c r="Q15" s="27" t="s">
        <v>56</v>
      </c>
      <c r="R15" s="29">
        <f t="shared" si="1"/>
        <v>83117.631245698125</v>
      </c>
      <c r="S15" s="29">
        <f t="shared" si="2"/>
        <v>401759.47852561611</v>
      </c>
      <c r="T15" s="35">
        <f t="shared" si="3"/>
        <v>26.634937743484954</v>
      </c>
      <c r="U15" s="42">
        <v>0.91645683631107144</v>
      </c>
      <c r="V15" s="43">
        <f t="shared" si="15"/>
        <v>8.3543163688928557E-2</v>
      </c>
      <c r="W15" s="29">
        <f t="shared" si="11"/>
        <v>368195.22064757202</v>
      </c>
      <c r="X15" s="29">
        <f t="shared" si="4"/>
        <v>1791908.2158728165</v>
      </c>
      <c r="Y15" s="35">
        <f t="shared" si="12"/>
        <v>21.55870167396715</v>
      </c>
      <c r="Z15" s="36">
        <f t="shared" si="13"/>
        <v>5.0762360695178046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2515</v>
      </c>
      <c r="E16" s="51">
        <v>26</v>
      </c>
      <c r="F16" s="3">
        <f t="shared" si="5"/>
        <v>1.0337972166998012E-2</v>
      </c>
      <c r="G16" s="2">
        <v>0.5</v>
      </c>
      <c r="H16" s="3">
        <f t="shared" si="6"/>
        <v>5.0387596899224806E-2</v>
      </c>
      <c r="I16" s="3">
        <f t="shared" si="7"/>
        <v>0.94961240310077522</v>
      </c>
      <c r="J16" s="5">
        <f t="shared" si="14"/>
        <v>77586.160164548332</v>
      </c>
      <c r="K16" s="5">
        <f t="shared" si="8"/>
        <v>3909.3801633299545</v>
      </c>
      <c r="L16" s="5">
        <f t="shared" si="9"/>
        <v>378157.35041441675</v>
      </c>
      <c r="M16" s="5">
        <f t="shared" si="0"/>
        <v>1812073.4550894932</v>
      </c>
      <c r="N16" s="33">
        <f t="shared" si="10"/>
        <v>23.35562748879908</v>
      </c>
      <c r="O16" s="4"/>
      <c r="Q16" s="27" t="s">
        <v>58</v>
      </c>
      <c r="R16" s="29">
        <f t="shared" si="1"/>
        <v>77586.160164548332</v>
      </c>
      <c r="S16" s="29">
        <f t="shared" si="2"/>
        <v>378157.35041441675</v>
      </c>
      <c r="T16" s="35">
        <f t="shared" si="3"/>
        <v>23.35562748879908</v>
      </c>
      <c r="U16" s="42">
        <v>0.8859396016463057</v>
      </c>
      <c r="V16" s="43">
        <f t="shared" si="15"/>
        <v>0.1140603983536943</v>
      </c>
      <c r="W16" s="29">
        <f t="shared" si="11"/>
        <v>335024.57238577079</v>
      </c>
      <c r="X16" s="29">
        <f t="shared" si="4"/>
        <v>1423712.9952252444</v>
      </c>
      <c r="Y16" s="35">
        <f t="shared" si="12"/>
        <v>18.350089657817424</v>
      </c>
      <c r="Z16" s="36">
        <f t="shared" si="13"/>
        <v>5.0055378309816554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1851</v>
      </c>
      <c r="E17" s="51">
        <v>29</v>
      </c>
      <c r="F17" s="3">
        <f t="shared" si="5"/>
        <v>1.5667206915180983E-2</v>
      </c>
      <c r="G17" s="2">
        <v>0.5</v>
      </c>
      <c r="H17" s="3">
        <f t="shared" si="6"/>
        <v>7.53834156485573E-2</v>
      </c>
      <c r="I17" s="3">
        <f t="shared" si="7"/>
        <v>0.92461658435144267</v>
      </c>
      <c r="J17" s="5">
        <f t="shared" si="14"/>
        <v>73676.780001218372</v>
      </c>
      <c r="K17" s="5">
        <f t="shared" si="8"/>
        <v>5554.0073304791586</v>
      </c>
      <c r="L17" s="5">
        <f t="shared" si="9"/>
        <v>354498.88167989394</v>
      </c>
      <c r="M17" s="5">
        <f t="shared" si="0"/>
        <v>1433916.1046750764</v>
      </c>
      <c r="N17" s="33">
        <f t="shared" si="10"/>
        <v>19.462252620857807</v>
      </c>
      <c r="O17" s="4"/>
      <c r="Q17" s="27" t="s">
        <v>60</v>
      </c>
      <c r="R17" s="29">
        <f t="shared" si="1"/>
        <v>73676.780001218372</v>
      </c>
      <c r="S17" s="29">
        <f t="shared" si="2"/>
        <v>354498.88167989394</v>
      </c>
      <c r="T17" s="35">
        <f t="shared" si="3"/>
        <v>19.462252620857807</v>
      </c>
      <c r="U17" s="42">
        <v>0.85631920960893304</v>
      </c>
      <c r="V17" s="43">
        <f t="shared" si="15"/>
        <v>0.14368079039106696</v>
      </c>
      <c r="W17" s="29">
        <f t="shared" si="11"/>
        <v>303564.20216737746</v>
      </c>
      <c r="X17" s="29">
        <f t="shared" si="4"/>
        <v>1088688.4228394737</v>
      </c>
      <c r="Y17" s="35">
        <f t="shared" si="12"/>
        <v>14.776547276108841</v>
      </c>
      <c r="Z17" s="36">
        <f t="shared" si="13"/>
        <v>4.6857053447489658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1477</v>
      </c>
      <c r="E18" s="51">
        <v>40</v>
      </c>
      <c r="F18" s="3">
        <f t="shared" si="5"/>
        <v>2.7081922816519974E-2</v>
      </c>
      <c r="G18" s="2">
        <v>0.5</v>
      </c>
      <c r="H18" s="3">
        <f t="shared" si="6"/>
        <v>0.12682308180088778</v>
      </c>
      <c r="I18" s="3">
        <f t="shared" si="7"/>
        <v>0.87317691819911225</v>
      </c>
      <c r="J18" s="5">
        <f t="shared" si="14"/>
        <v>68122.772670739214</v>
      </c>
      <c r="K18" s="5">
        <f t="shared" si="8"/>
        <v>8639.5399709244411</v>
      </c>
      <c r="L18" s="5">
        <f t="shared" si="9"/>
        <v>319015.01342638501</v>
      </c>
      <c r="M18" s="5">
        <f t="shared" si="0"/>
        <v>1079417.2229951825</v>
      </c>
      <c r="N18" s="33">
        <f t="shared" si="10"/>
        <v>15.845174538217597</v>
      </c>
      <c r="O18" s="4"/>
      <c r="Q18" s="27" t="s">
        <v>62</v>
      </c>
      <c r="R18" s="29">
        <f t="shared" si="1"/>
        <v>68122.772670739214</v>
      </c>
      <c r="S18" s="29">
        <f t="shared" si="2"/>
        <v>319015.01342638501</v>
      </c>
      <c r="T18" s="35">
        <f t="shared" si="3"/>
        <v>15.845174538217597</v>
      </c>
      <c r="U18" s="42">
        <v>0.77613843304153718</v>
      </c>
      <c r="V18" s="43">
        <f t="shared" si="15"/>
        <v>0.22386156695846282</v>
      </c>
      <c r="W18" s="29">
        <f t="shared" si="11"/>
        <v>247599.81263747939</v>
      </c>
      <c r="X18" s="29">
        <f t="shared" si="4"/>
        <v>785124.22067209624</v>
      </c>
      <c r="Y18" s="35">
        <f t="shared" si="12"/>
        <v>11.525136013868249</v>
      </c>
      <c r="Z18" s="36">
        <f t="shared" si="13"/>
        <v>4.3200385243493482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1025</v>
      </c>
      <c r="E19" s="51">
        <v>50</v>
      </c>
      <c r="F19" s="3">
        <f t="shared" si="5"/>
        <v>4.878048780487805E-2</v>
      </c>
      <c r="G19" s="2">
        <v>0.5</v>
      </c>
      <c r="H19" s="3">
        <f t="shared" si="6"/>
        <v>0.21739130434782605</v>
      </c>
      <c r="I19" s="3">
        <f t="shared" si="7"/>
        <v>0.78260869565217395</v>
      </c>
      <c r="J19" s="5">
        <f t="shared" si="14"/>
        <v>59483.232699814776</v>
      </c>
      <c r="K19" s="5">
        <f t="shared" si="8"/>
        <v>12931.137543437993</v>
      </c>
      <c r="L19" s="5">
        <f t="shared" si="9"/>
        <v>265088.31964047888</v>
      </c>
      <c r="M19" s="5">
        <f t="shared" si="0"/>
        <v>760402.20956879761</v>
      </c>
      <c r="N19" s="33">
        <f t="shared" si="10"/>
        <v>12.783471493659514</v>
      </c>
      <c r="O19" s="4"/>
      <c r="Q19" s="27" t="s">
        <v>64</v>
      </c>
      <c r="R19" s="29">
        <f t="shared" si="1"/>
        <v>59483.232699814776</v>
      </c>
      <c r="S19" s="29">
        <f t="shared" si="2"/>
        <v>265088.31964047888</v>
      </c>
      <c r="T19" s="35">
        <f t="shared" si="3"/>
        <v>12.783471493659514</v>
      </c>
      <c r="U19" s="42">
        <v>0.73716277889453141</v>
      </c>
      <c r="V19" s="43">
        <f t="shared" si="15"/>
        <v>0.26283722110546859</v>
      </c>
      <c r="W19" s="29">
        <f t="shared" si="11"/>
        <v>195413.24235865721</v>
      </c>
      <c r="X19" s="29">
        <f t="shared" si="4"/>
        <v>537524.40803461685</v>
      </c>
      <c r="Y19" s="35">
        <f t="shared" si="12"/>
        <v>9.0365702003329531</v>
      </c>
      <c r="Z19" s="36">
        <f t="shared" si="13"/>
        <v>3.7469012933265606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644</v>
      </c>
      <c r="E20" s="51">
        <v>37</v>
      </c>
      <c r="F20" s="3">
        <f t="shared" si="5"/>
        <v>5.745341614906832E-2</v>
      </c>
      <c r="G20" s="2">
        <v>0.5</v>
      </c>
      <c r="H20" s="3">
        <f t="shared" si="6"/>
        <v>0.25118805159538354</v>
      </c>
      <c r="I20" s="3">
        <f t="shared" si="7"/>
        <v>0.74881194840461651</v>
      </c>
      <c r="J20" s="5">
        <f t="shared" si="14"/>
        <v>46552.095156376781</v>
      </c>
      <c r="K20" s="5">
        <f t="shared" si="8"/>
        <v>11693.330080013175</v>
      </c>
      <c r="L20" s="5">
        <f t="shared" si="9"/>
        <v>203527.15058185099</v>
      </c>
      <c r="M20" s="5">
        <f t="shared" si="0"/>
        <v>495313.88992831879</v>
      </c>
      <c r="N20" s="33">
        <f t="shared" si="10"/>
        <v>10.63999135300938</v>
      </c>
      <c r="O20" s="4"/>
      <c r="Q20" s="27" t="s">
        <v>66</v>
      </c>
      <c r="R20" s="29">
        <f t="shared" si="1"/>
        <v>46552.095156376781</v>
      </c>
      <c r="S20" s="29">
        <f t="shared" si="2"/>
        <v>203527.15058185099</v>
      </c>
      <c r="T20" s="35">
        <f t="shared" si="3"/>
        <v>10.63999135300938</v>
      </c>
      <c r="U20" s="42">
        <v>0.7271372759570951</v>
      </c>
      <c r="V20" s="43">
        <f t="shared" si="15"/>
        <v>0.2728627240429049</v>
      </c>
      <c r="W20" s="29">
        <f t="shared" si="11"/>
        <v>147992.17785739663</v>
      </c>
      <c r="X20" s="29">
        <f t="shared" si="4"/>
        <v>342111.16567595967</v>
      </c>
      <c r="Y20" s="35">
        <f t="shared" si="12"/>
        <v>7.3489960983871363</v>
      </c>
      <c r="Z20" s="36">
        <f t="shared" si="13"/>
        <v>3.2909952546222438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329</v>
      </c>
      <c r="E21" s="51">
        <v>23</v>
      </c>
      <c r="F21" s="3">
        <f t="shared" si="5"/>
        <v>6.9908814589665649E-2</v>
      </c>
      <c r="G21" s="2">
        <v>0.5</v>
      </c>
      <c r="H21" s="3">
        <f t="shared" si="6"/>
        <v>0.29754204398447603</v>
      </c>
      <c r="I21" s="3">
        <f t="shared" si="7"/>
        <v>0.70245795601552397</v>
      </c>
      <c r="J21" s="5">
        <f t="shared" si="14"/>
        <v>34858.765076363612</v>
      </c>
      <c r="K21" s="5">
        <f t="shared" si="8"/>
        <v>10371.948211595898</v>
      </c>
      <c r="L21" s="5">
        <f t="shared" si="9"/>
        <v>148363.95485282829</v>
      </c>
      <c r="M21" s="5">
        <f>L21+M22</f>
        <v>291786.73934646777</v>
      </c>
      <c r="N21" s="33">
        <f t="shared" si="10"/>
        <v>8.3705414895583079</v>
      </c>
      <c r="O21" s="4"/>
      <c r="Q21" s="27" t="s">
        <v>68</v>
      </c>
      <c r="R21" s="29">
        <f t="shared" si="1"/>
        <v>34858.765076363612</v>
      </c>
      <c r="S21" s="29">
        <f t="shared" si="2"/>
        <v>148363.95485282829</v>
      </c>
      <c r="T21" s="35">
        <f t="shared" si="3"/>
        <v>8.3705414895583079</v>
      </c>
      <c r="U21" s="42">
        <v>0.68635947845240242</v>
      </c>
      <c r="V21" s="43">
        <f t="shared" si="15"/>
        <v>0.31364052154759758</v>
      </c>
      <c r="W21" s="29">
        <f t="shared" si="11"/>
        <v>101831.00667392301</v>
      </c>
      <c r="X21" s="29">
        <f>X22+W21</f>
        <v>194118.98781856307</v>
      </c>
      <c r="Y21" s="35">
        <f t="shared" si="12"/>
        <v>5.5687281919860006</v>
      </c>
      <c r="Z21" s="36">
        <f t="shared" si="13"/>
        <v>2.8018132975723073</v>
      </c>
    </row>
    <row r="22" spans="1:26" s="2" customFormat="1" x14ac:dyDescent="0.25">
      <c r="A22" s="12">
        <v>19</v>
      </c>
      <c r="B22" s="13" t="s">
        <v>69</v>
      </c>
      <c r="C22" s="12"/>
      <c r="D22">
        <v>205</v>
      </c>
      <c r="E22" s="51">
        <v>35</v>
      </c>
      <c r="F22" s="17">
        <f t="shared" si="5"/>
        <v>0.17073170731707318</v>
      </c>
      <c r="G22" s="12"/>
      <c r="H22" s="17">
        <v>1</v>
      </c>
      <c r="I22" s="17">
        <f t="shared" si="7"/>
        <v>0</v>
      </c>
      <c r="J22" s="21">
        <f t="shared" si="14"/>
        <v>24486.816864767712</v>
      </c>
      <c r="K22" s="21">
        <f t="shared" si="8"/>
        <v>24486.816864767712</v>
      </c>
      <c r="L22" s="21">
        <f>K22/F22</f>
        <v>143422.78449363945</v>
      </c>
      <c r="M22" s="21">
        <f>L22</f>
        <v>143422.78449363945</v>
      </c>
      <c r="N22" s="34">
        <f t="shared" si="10"/>
        <v>5.8571428571428568</v>
      </c>
      <c r="O22" s="4"/>
      <c r="Q22" s="30" t="s">
        <v>69</v>
      </c>
      <c r="R22" s="31">
        <f t="shared" si="1"/>
        <v>24486.816864767712</v>
      </c>
      <c r="S22" s="31">
        <f t="shared" si="2"/>
        <v>143422.78449363945</v>
      </c>
      <c r="T22" s="38">
        <f t="shared" si="3"/>
        <v>5.8571428571428568</v>
      </c>
      <c r="U22" s="44">
        <v>0.64346806172022719</v>
      </c>
      <c r="V22" s="45">
        <f t="shared" si="15"/>
        <v>0.35653193827977281</v>
      </c>
      <c r="W22" s="31">
        <f t="shared" si="11"/>
        <v>92287.981144640042</v>
      </c>
      <c r="X22" s="31">
        <f>W22</f>
        <v>92287.981144640042</v>
      </c>
      <c r="Y22" s="38">
        <f t="shared" si="12"/>
        <v>3.7688843615041878</v>
      </c>
      <c r="Z22" s="37">
        <f t="shared" si="13"/>
        <v>2.0882584956386689</v>
      </c>
    </row>
    <row r="23" spans="1:26" s="2" customFormat="1" ht="13.2" x14ac:dyDescent="0.25">
      <c r="B23" s="2" t="s">
        <v>70</v>
      </c>
      <c r="D23" s="25">
        <f>SUM(D4:D22)</f>
        <v>32328</v>
      </c>
      <c r="E23" s="25">
        <f>SUM(E4:E22)</f>
        <v>365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201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8053513.7919514552</v>
      </c>
      <c r="N29" s="32">
        <f>M29/J29</f>
        <v>80.535137919514554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80.535137919514554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7117313.3940496836</v>
      </c>
      <c r="Y29" s="40">
        <f>X29/R29</f>
        <v>71.17313394049684</v>
      </c>
      <c r="Z29" s="36">
        <f>T29-Y29</f>
        <v>9.3620039790177145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963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7953513.7919514552</v>
      </c>
      <c r="N30" s="33">
        <f t="shared" ref="N30:N47" si="26">M30/J30</f>
        <v>79.535137919514554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79.535137919514554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7021448.7200467195</v>
      </c>
      <c r="Y30" s="35">
        <f t="shared" ref="Y30:Y47" si="28">X30/R30</f>
        <v>70.21448720046719</v>
      </c>
      <c r="Z30" s="36">
        <f t="shared" ref="Z30:Z47" si="29">T30-Y30</f>
        <v>9.3206507190473644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1572</v>
      </c>
      <c r="E31" s="51">
        <v>1</v>
      </c>
      <c r="F31" s="3">
        <f t="shared" si="21"/>
        <v>6.3613231552162855E-4</v>
      </c>
      <c r="G31" s="2">
        <v>0.5</v>
      </c>
      <c r="H31" s="3">
        <f t="shared" si="22"/>
        <v>3.1756113051762467E-3</v>
      </c>
      <c r="I31" s="3">
        <f t="shared" si="23"/>
        <v>0.9968243886948237</v>
      </c>
      <c r="J31" s="5">
        <f t="shared" ref="J31:J47" si="30">I30*J30</f>
        <v>100000</v>
      </c>
      <c r="K31" s="5">
        <f t="shared" si="24"/>
        <v>317.56113051762469</v>
      </c>
      <c r="L31" s="5">
        <f t="shared" si="25"/>
        <v>499206.09717370593</v>
      </c>
      <c r="M31" s="5">
        <f t="shared" si="16"/>
        <v>7553513.7919514552</v>
      </c>
      <c r="N31" s="33">
        <f t="shared" si="26"/>
        <v>75.535137919514554</v>
      </c>
      <c r="O31" s="4"/>
      <c r="Q31" s="27" t="s">
        <v>38</v>
      </c>
      <c r="R31" s="29">
        <f t="shared" si="17"/>
        <v>100000</v>
      </c>
      <c r="S31" s="29">
        <f t="shared" si="18"/>
        <v>499206.09717370593</v>
      </c>
      <c r="T31" s="35">
        <f t="shared" si="19"/>
        <v>75.535137919514554</v>
      </c>
      <c r="U31" s="42">
        <v>0.95864674002964168</v>
      </c>
      <c r="V31" s="43">
        <f>1-U31</f>
        <v>4.1353259970358325E-2</v>
      </c>
      <c r="W31" s="29">
        <f t="shared" si="27"/>
        <v>478562.29765849368</v>
      </c>
      <c r="X31" s="29">
        <f t="shared" si="20"/>
        <v>6637990.0240348633</v>
      </c>
      <c r="Y31" s="35">
        <f t="shared" si="28"/>
        <v>66.379900240348633</v>
      </c>
      <c r="Z31" s="36">
        <f t="shared" si="29"/>
        <v>9.1552376791659213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1960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99682.438869482372</v>
      </c>
      <c r="K32" s="5">
        <f t="shared" si="24"/>
        <v>0</v>
      </c>
      <c r="L32" s="5">
        <f t="shared" si="25"/>
        <v>498412.19434741186</v>
      </c>
      <c r="M32" s="5">
        <f t="shared" si="16"/>
        <v>7054307.6947777495</v>
      </c>
      <c r="N32" s="33">
        <f t="shared" si="26"/>
        <v>70.767807998901347</v>
      </c>
      <c r="O32" s="4"/>
      <c r="Q32" s="27" t="s">
        <v>40</v>
      </c>
      <c r="R32" s="29">
        <f t="shared" si="17"/>
        <v>99682.438869482372</v>
      </c>
      <c r="S32" s="29">
        <f t="shared" si="18"/>
        <v>498412.19434741186</v>
      </c>
      <c r="T32" s="35">
        <f t="shared" si="19"/>
        <v>70.767807998901347</v>
      </c>
      <c r="U32" s="42">
        <v>0.95864674002964168</v>
      </c>
      <c r="V32" s="43">
        <f>1-U32</f>
        <v>4.1353259970358325E-2</v>
      </c>
      <c r="W32" s="29">
        <f t="shared" si="27"/>
        <v>477801.2253021666</v>
      </c>
      <c r="X32" s="29">
        <f t="shared" si="20"/>
        <v>6159427.7263763696</v>
      </c>
      <c r="Y32" s="35">
        <f t="shared" si="28"/>
        <v>61.790499873715156</v>
      </c>
      <c r="Z32" s="36">
        <f t="shared" si="29"/>
        <v>8.977308125186191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1950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99682.438869482372</v>
      </c>
      <c r="K33" s="5">
        <f t="shared" si="24"/>
        <v>0</v>
      </c>
      <c r="L33" s="5">
        <f t="shared" si="25"/>
        <v>498412.19434741186</v>
      </c>
      <c r="M33" s="5">
        <f t="shared" si="16"/>
        <v>6555895.5004303381</v>
      </c>
      <c r="N33" s="33">
        <f t="shared" si="26"/>
        <v>65.767807998901361</v>
      </c>
      <c r="O33" s="4"/>
      <c r="Q33" s="27" t="s">
        <v>42</v>
      </c>
      <c r="R33" s="29">
        <f t="shared" si="17"/>
        <v>99682.438869482372</v>
      </c>
      <c r="S33" s="29">
        <f t="shared" si="18"/>
        <v>498412.19434741186</v>
      </c>
      <c r="T33" s="35">
        <f t="shared" si="19"/>
        <v>65.767807998901361</v>
      </c>
      <c r="U33" s="42">
        <v>0.95864674002964168</v>
      </c>
      <c r="V33" s="43">
        <f>1-U33</f>
        <v>4.1353259970358325E-2</v>
      </c>
      <c r="W33" s="29">
        <f t="shared" si="27"/>
        <v>477801.2253021666</v>
      </c>
      <c r="X33" s="29">
        <f t="shared" si="20"/>
        <v>5681626.5010742033</v>
      </c>
      <c r="Y33" s="35">
        <f t="shared" si="28"/>
        <v>56.997266173566956</v>
      </c>
      <c r="Z33" s="36">
        <f t="shared" si="29"/>
        <v>8.770541825334405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1925</v>
      </c>
      <c r="E34" s="51">
        <v>1</v>
      </c>
      <c r="F34" s="3">
        <f t="shared" si="21"/>
        <v>5.1948051948051948E-4</v>
      </c>
      <c r="G34" s="2">
        <v>0.5</v>
      </c>
      <c r="H34" s="3">
        <f t="shared" si="22"/>
        <v>2.5940337224383916E-3</v>
      </c>
      <c r="I34" s="3">
        <f t="shared" si="23"/>
        <v>0.99740596627756162</v>
      </c>
      <c r="J34" s="5">
        <f t="shared" si="30"/>
        <v>99682.438869482372</v>
      </c>
      <c r="K34" s="5">
        <f t="shared" si="24"/>
        <v>258.57960796234079</v>
      </c>
      <c r="L34" s="5">
        <f t="shared" si="25"/>
        <v>497765.74532750598</v>
      </c>
      <c r="M34" s="5">
        <f t="shared" si="16"/>
        <v>6057483.3060829267</v>
      </c>
      <c r="N34" s="33">
        <f t="shared" si="26"/>
        <v>60.767807998901361</v>
      </c>
      <c r="O34" s="4"/>
      <c r="Q34" s="27" t="s">
        <v>44</v>
      </c>
      <c r="R34" s="29">
        <f t="shared" si="17"/>
        <v>99682.438869482372</v>
      </c>
      <c r="S34" s="29">
        <f t="shared" si="18"/>
        <v>497765.74532750598</v>
      </c>
      <c r="T34" s="35">
        <f t="shared" si="19"/>
        <v>60.767807998901361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482424.71320306242</v>
      </c>
      <c r="X34" s="29">
        <f t="shared" si="20"/>
        <v>5203825.275772037</v>
      </c>
      <c r="Y34" s="35">
        <f t="shared" si="28"/>
        <v>52.204032473418749</v>
      </c>
      <c r="Z34" s="36">
        <f t="shared" si="29"/>
        <v>8.5637755254826118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2259</v>
      </c>
      <c r="E35" s="51">
        <v>1</v>
      </c>
      <c r="F35" s="3">
        <f t="shared" si="21"/>
        <v>4.4267374944665782E-4</v>
      </c>
      <c r="G35" s="2">
        <v>0.5</v>
      </c>
      <c r="H35" s="3">
        <f t="shared" si="22"/>
        <v>2.2109219544550075E-3</v>
      </c>
      <c r="I35" s="3">
        <f t="shared" si="23"/>
        <v>0.99778907804554495</v>
      </c>
      <c r="J35" s="5">
        <f t="shared" si="30"/>
        <v>99423.859261520032</v>
      </c>
      <c r="K35" s="5">
        <f t="shared" si="24"/>
        <v>219.81839323793946</v>
      </c>
      <c r="L35" s="5">
        <f t="shared" si="25"/>
        <v>496569.75032450526</v>
      </c>
      <c r="M35" s="5">
        <f t="shared" si="16"/>
        <v>5559717.5607554205</v>
      </c>
      <c r="N35" s="33">
        <f t="shared" si="26"/>
        <v>55.919349762227498</v>
      </c>
      <c r="O35" s="4"/>
      <c r="Q35" s="27" t="s">
        <v>46</v>
      </c>
      <c r="R35" s="29">
        <f t="shared" si="17"/>
        <v>99423.859261520032</v>
      </c>
      <c r="S35" s="29">
        <f t="shared" si="18"/>
        <v>496569.75032450526</v>
      </c>
      <c r="T35" s="35">
        <f t="shared" si="19"/>
        <v>55.919349762227498</v>
      </c>
      <c r="U35" s="42">
        <v>0.96192878092594225</v>
      </c>
      <c r="V35" s="43">
        <f t="shared" si="31"/>
        <v>3.8071219074057749E-2</v>
      </c>
      <c r="W35" s="29">
        <f t="shared" si="27"/>
        <v>477664.73457435088</v>
      </c>
      <c r="X35" s="29">
        <f t="shared" si="20"/>
        <v>4721400.5625689747</v>
      </c>
      <c r="Y35" s="35">
        <f t="shared" si="28"/>
        <v>47.487601041013868</v>
      </c>
      <c r="Z35" s="36">
        <f t="shared" si="29"/>
        <v>8.4317487212136299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2347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99204.040868282085</v>
      </c>
      <c r="K36" s="5">
        <f t="shared" si="24"/>
        <v>0</v>
      </c>
      <c r="L36" s="5">
        <f t="shared" si="25"/>
        <v>496020.20434141043</v>
      </c>
      <c r="M36" s="5">
        <f t="shared" si="16"/>
        <v>5063147.8104309151</v>
      </c>
      <c r="N36" s="33">
        <f t="shared" si="26"/>
        <v>51.037717477189226</v>
      </c>
      <c r="O36" s="4"/>
      <c r="Q36" s="27" t="s">
        <v>48</v>
      </c>
      <c r="R36" s="29">
        <f t="shared" si="17"/>
        <v>99204.040868282085</v>
      </c>
      <c r="S36" s="29">
        <f t="shared" si="18"/>
        <v>496020.20434141043</v>
      </c>
      <c r="T36" s="35">
        <f t="shared" si="19"/>
        <v>51.037717477189226</v>
      </c>
      <c r="U36" s="42">
        <v>0.95558309086652893</v>
      </c>
      <c r="V36" s="43">
        <f t="shared" si="31"/>
        <v>4.4416909133471072E-2</v>
      </c>
      <c r="W36" s="29">
        <f t="shared" si="27"/>
        <v>473988.51999681222</v>
      </c>
      <c r="X36" s="29">
        <f t="shared" si="20"/>
        <v>4243735.8279946242</v>
      </c>
      <c r="Y36" s="35">
        <f t="shared" si="28"/>
        <v>42.777852503299073</v>
      </c>
      <c r="Z36" s="36">
        <f t="shared" si="29"/>
        <v>8.2598649738901528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2274</v>
      </c>
      <c r="E37" s="51">
        <v>2</v>
      </c>
      <c r="F37" s="3">
        <f t="shared" si="21"/>
        <v>8.7950747581354446E-4</v>
      </c>
      <c r="G37" s="2">
        <v>0.5</v>
      </c>
      <c r="H37" s="3">
        <f t="shared" si="22"/>
        <v>4.3878894251864857E-3</v>
      </c>
      <c r="I37" s="3">
        <f t="shared" si="23"/>
        <v>0.99561211057481347</v>
      </c>
      <c r="J37" s="5">
        <f t="shared" si="30"/>
        <v>99204.040868282085</v>
      </c>
      <c r="K37" s="5">
        <f t="shared" si="24"/>
        <v>435.29636186170291</v>
      </c>
      <c r="L37" s="5">
        <f t="shared" si="25"/>
        <v>494931.96343675611</v>
      </c>
      <c r="M37" s="5">
        <f t="shared" si="16"/>
        <v>4567127.6060895044</v>
      </c>
      <c r="N37" s="33">
        <f t="shared" si="26"/>
        <v>46.037717477189226</v>
      </c>
      <c r="O37" s="4"/>
      <c r="Q37" s="27" t="s">
        <v>50</v>
      </c>
      <c r="R37" s="29">
        <f t="shared" si="17"/>
        <v>99204.040868282085</v>
      </c>
      <c r="S37" s="29">
        <f t="shared" si="18"/>
        <v>494931.96343675611</v>
      </c>
      <c r="T37" s="35">
        <f t="shared" si="19"/>
        <v>46.037717477189226</v>
      </c>
      <c r="U37" s="42">
        <v>0.95343645724036619</v>
      </c>
      <c r="V37" s="43">
        <f t="shared" si="31"/>
        <v>4.6563542759633814E-2</v>
      </c>
      <c r="W37" s="29">
        <f t="shared" si="27"/>
        <v>471886.17779415922</v>
      </c>
      <c r="X37" s="29">
        <f t="shared" si="20"/>
        <v>3769747.3079978116</v>
      </c>
      <c r="Y37" s="35">
        <f t="shared" si="28"/>
        <v>37.999937048966423</v>
      </c>
      <c r="Z37" s="36">
        <f t="shared" si="29"/>
        <v>8.0377804282228027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2561</v>
      </c>
      <c r="E38" s="51">
        <v>3</v>
      </c>
      <c r="F38" s="3">
        <f t="shared" si="21"/>
        <v>1.1714174150722373E-3</v>
      </c>
      <c r="G38" s="2">
        <v>0.5</v>
      </c>
      <c r="H38" s="3">
        <f t="shared" si="22"/>
        <v>5.8399844267081943E-3</v>
      </c>
      <c r="I38" s="3">
        <f t="shared" si="23"/>
        <v>0.99416001557329181</v>
      </c>
      <c r="J38" s="5">
        <f t="shared" si="30"/>
        <v>98768.744506420378</v>
      </c>
      <c r="K38" s="5">
        <f t="shared" si="24"/>
        <v>576.80792976301552</v>
      </c>
      <c r="L38" s="5">
        <f t="shared" si="25"/>
        <v>492401.70270769438</v>
      </c>
      <c r="M38" s="5">
        <f t="shared" si="16"/>
        <v>4072195.6426527486</v>
      </c>
      <c r="N38" s="33">
        <f t="shared" si="26"/>
        <v>41.229598118340355</v>
      </c>
      <c r="O38" s="4"/>
      <c r="Q38" s="27" t="s">
        <v>52</v>
      </c>
      <c r="R38" s="29">
        <f t="shared" si="17"/>
        <v>98768.744506420378</v>
      </c>
      <c r="S38" s="29">
        <f t="shared" si="18"/>
        <v>492401.70270769438</v>
      </c>
      <c r="T38" s="35">
        <f t="shared" si="19"/>
        <v>41.229598118340355</v>
      </c>
      <c r="U38" s="42">
        <v>0.93748024841036759</v>
      </c>
      <c r="V38" s="43">
        <f t="shared" si="31"/>
        <v>6.2519751589632411E-2</v>
      </c>
      <c r="W38" s="29">
        <f t="shared" si="27"/>
        <v>461616.87057209731</v>
      </c>
      <c r="X38" s="29">
        <f t="shared" si="20"/>
        <v>3297861.1302036522</v>
      </c>
      <c r="Y38" s="35">
        <f t="shared" si="28"/>
        <v>33.389724114487223</v>
      </c>
      <c r="Z38" s="36">
        <f t="shared" si="29"/>
        <v>7.8398740038531329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2826</v>
      </c>
      <c r="E39" s="51">
        <v>7</v>
      </c>
      <c r="F39" s="3">
        <f t="shared" si="21"/>
        <v>2.4769992922859165E-3</v>
      </c>
      <c r="G39" s="2">
        <v>0.5</v>
      </c>
      <c r="H39" s="3">
        <f t="shared" si="22"/>
        <v>1.2308774397749252E-2</v>
      </c>
      <c r="I39" s="3">
        <f t="shared" si="23"/>
        <v>0.98769122560225076</v>
      </c>
      <c r="J39" s="5">
        <f t="shared" si="30"/>
        <v>98191.936576657361</v>
      </c>
      <c r="K39" s="5">
        <f t="shared" si="24"/>
        <v>1208.6223950001784</v>
      </c>
      <c r="L39" s="5">
        <f t="shared" si="25"/>
        <v>487938.12689578638</v>
      </c>
      <c r="M39" s="5">
        <f t="shared" si="16"/>
        <v>3579793.9399450542</v>
      </c>
      <c r="N39" s="33">
        <f t="shared" si="26"/>
        <v>36.457107016627056</v>
      </c>
      <c r="O39" s="4"/>
      <c r="Q39" s="27" t="s">
        <v>54</v>
      </c>
      <c r="R39" s="29">
        <f t="shared" si="17"/>
        <v>98191.936576657361</v>
      </c>
      <c r="S39" s="29">
        <f t="shared" si="18"/>
        <v>487938.12689578638</v>
      </c>
      <c r="T39" s="35">
        <f t="shared" si="19"/>
        <v>36.457107016627056</v>
      </c>
      <c r="U39" s="42">
        <v>0.91788799906018037</v>
      </c>
      <c r="V39" s="43">
        <f t="shared" si="31"/>
        <v>8.2112000939819629E-2</v>
      </c>
      <c r="W39" s="29">
        <f t="shared" si="27"/>
        <v>447872.55096154573</v>
      </c>
      <c r="X39" s="29">
        <f t="shared" si="20"/>
        <v>2836244.2596315551</v>
      </c>
      <c r="Y39" s="35">
        <f t="shared" si="28"/>
        <v>28.884696223679533</v>
      </c>
      <c r="Z39" s="36">
        <f t="shared" si="29"/>
        <v>7.5724107929475224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2873</v>
      </c>
      <c r="E40" s="51">
        <v>10</v>
      </c>
      <c r="F40" s="3">
        <f t="shared" si="21"/>
        <v>3.4806822137138879E-3</v>
      </c>
      <c r="G40" s="2">
        <v>0.5</v>
      </c>
      <c r="H40" s="3">
        <f t="shared" si="22"/>
        <v>1.725327812284334E-2</v>
      </c>
      <c r="I40" s="3">
        <f t="shared" si="23"/>
        <v>0.98274672187715661</v>
      </c>
      <c r="J40" s="5">
        <f t="shared" si="30"/>
        <v>96983.314181657188</v>
      </c>
      <c r="K40" s="5">
        <f t="shared" si="24"/>
        <v>1673.2800928512281</v>
      </c>
      <c r="L40" s="5">
        <f t="shared" si="25"/>
        <v>480733.37067615788</v>
      </c>
      <c r="M40" s="5">
        <f t="shared" si="16"/>
        <v>3091855.813049268</v>
      </c>
      <c r="N40" s="33">
        <f t="shared" si="26"/>
        <v>31.8802862032327</v>
      </c>
      <c r="O40" s="4"/>
      <c r="Q40" s="27" t="s">
        <v>56</v>
      </c>
      <c r="R40" s="29">
        <f t="shared" si="17"/>
        <v>96983.314181657188</v>
      </c>
      <c r="S40" s="29">
        <f t="shared" si="18"/>
        <v>480733.37067615788</v>
      </c>
      <c r="T40" s="35">
        <f t="shared" si="19"/>
        <v>31.8802862032327</v>
      </c>
      <c r="U40" s="42">
        <v>0.89571782863194893</v>
      </c>
      <c r="V40" s="43">
        <f t="shared" si="31"/>
        <v>0.10428217136805107</v>
      </c>
      <c r="W40" s="29">
        <f t="shared" si="27"/>
        <v>430601.45093296596</v>
      </c>
      <c r="X40" s="29">
        <f t="shared" si="20"/>
        <v>2388371.7086700094</v>
      </c>
      <c r="Y40" s="35">
        <f t="shared" si="28"/>
        <v>24.626624990319531</v>
      </c>
      <c r="Z40" s="36">
        <f t="shared" si="29"/>
        <v>7.253661212913169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2580</v>
      </c>
      <c r="E41" s="51">
        <v>16</v>
      </c>
      <c r="F41" s="3">
        <f t="shared" si="21"/>
        <v>6.2015503875968991E-3</v>
      </c>
      <c r="G41" s="2">
        <v>0.5</v>
      </c>
      <c r="H41" s="3">
        <f t="shared" si="22"/>
        <v>3.0534351145038167E-2</v>
      </c>
      <c r="I41" s="3">
        <f t="shared" si="23"/>
        <v>0.96946564885496178</v>
      </c>
      <c r="J41" s="5">
        <f t="shared" si="30"/>
        <v>95310.034088805958</v>
      </c>
      <c r="K41" s="5">
        <f t="shared" si="24"/>
        <v>2910.2300485131591</v>
      </c>
      <c r="L41" s="5">
        <f t="shared" si="25"/>
        <v>469274.59532274684</v>
      </c>
      <c r="M41" s="5">
        <f t="shared" si="16"/>
        <v>2611122.44237311</v>
      </c>
      <c r="N41" s="33">
        <f t="shared" si="26"/>
        <v>27.39609178966586</v>
      </c>
      <c r="O41" s="4"/>
      <c r="Q41" s="27" t="s">
        <v>58</v>
      </c>
      <c r="R41" s="29">
        <f t="shared" si="17"/>
        <v>95310.034088805958</v>
      </c>
      <c r="S41" s="29">
        <f t="shared" si="18"/>
        <v>469274.59532274684</v>
      </c>
      <c r="T41" s="35">
        <f t="shared" si="19"/>
        <v>27.39609178966586</v>
      </c>
      <c r="U41" s="42">
        <v>0.86473435856680392</v>
      </c>
      <c r="V41" s="43">
        <f t="shared" si="31"/>
        <v>0.13526564143319608</v>
      </c>
      <c r="W41" s="29">
        <f t="shared" si="27"/>
        <v>405797.86617811199</v>
      </c>
      <c r="X41" s="29">
        <f t="shared" si="20"/>
        <v>1957770.2577370433</v>
      </c>
      <c r="Y41" s="35">
        <f t="shared" si="28"/>
        <v>20.541071844679792</v>
      </c>
      <c r="Z41" s="36">
        <f t="shared" si="29"/>
        <v>6.8550199449860685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1928</v>
      </c>
      <c r="E42" s="51">
        <v>15</v>
      </c>
      <c r="F42" s="3">
        <f t="shared" si="21"/>
        <v>7.7800829875518673E-3</v>
      </c>
      <c r="G42" s="2">
        <v>0.5</v>
      </c>
      <c r="H42" s="3">
        <f t="shared" si="22"/>
        <v>3.8158229458153142E-2</v>
      </c>
      <c r="I42" s="3">
        <f t="shared" si="23"/>
        <v>0.96184177054184683</v>
      </c>
      <c r="J42" s="5">
        <f t="shared" si="30"/>
        <v>92399.804040292787</v>
      </c>
      <c r="K42" s="5">
        <f t="shared" si="24"/>
        <v>3525.8129244578781</v>
      </c>
      <c r="L42" s="5">
        <f t="shared" si="25"/>
        <v>453184.48789031932</v>
      </c>
      <c r="M42" s="5">
        <f t="shared" si="16"/>
        <v>2141847.8470503632</v>
      </c>
      <c r="N42" s="33">
        <f t="shared" si="26"/>
        <v>23.180220664930928</v>
      </c>
      <c r="O42" s="4"/>
      <c r="Q42" s="27" t="s">
        <v>60</v>
      </c>
      <c r="R42" s="29">
        <f t="shared" si="17"/>
        <v>92399.804040292787</v>
      </c>
      <c r="S42" s="29">
        <f t="shared" si="18"/>
        <v>453184.48789031932</v>
      </c>
      <c r="T42" s="35">
        <f t="shared" si="19"/>
        <v>23.180220664930928</v>
      </c>
      <c r="U42" s="42">
        <v>0.81758889711164551</v>
      </c>
      <c r="V42" s="43">
        <f t="shared" si="31"/>
        <v>0.18241110288835449</v>
      </c>
      <c r="W42" s="29">
        <f t="shared" si="27"/>
        <v>370518.60564235202</v>
      </c>
      <c r="X42" s="29">
        <f t="shared" si="20"/>
        <v>1551972.3915589314</v>
      </c>
      <c r="Y42" s="35">
        <f t="shared" si="28"/>
        <v>16.796273625019406</v>
      </c>
      <c r="Z42" s="36">
        <f t="shared" si="29"/>
        <v>6.3839470399115221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1673</v>
      </c>
      <c r="E43" s="51">
        <v>27</v>
      </c>
      <c r="F43" s="3">
        <f t="shared" si="21"/>
        <v>1.6138673042438732E-2</v>
      </c>
      <c r="G43" s="2">
        <v>0.5</v>
      </c>
      <c r="H43" s="3">
        <f t="shared" si="22"/>
        <v>7.7563918414248784E-2</v>
      </c>
      <c r="I43" s="3">
        <f t="shared" si="23"/>
        <v>0.92243608158575119</v>
      </c>
      <c r="J43" s="5">
        <f t="shared" si="30"/>
        <v>88873.991115834913</v>
      </c>
      <c r="K43" s="5">
        <f t="shared" si="24"/>
        <v>6893.4149960572904</v>
      </c>
      <c r="L43" s="5">
        <f t="shared" si="25"/>
        <v>427136.4180890313</v>
      </c>
      <c r="M43" s="5">
        <f t="shared" si="16"/>
        <v>1688663.3591600438</v>
      </c>
      <c r="N43" s="33">
        <f t="shared" si="26"/>
        <v>19.000647298027896</v>
      </c>
      <c r="O43" s="4"/>
      <c r="Q43" s="27" t="s">
        <v>62</v>
      </c>
      <c r="R43" s="29">
        <f t="shared" si="17"/>
        <v>88873.991115834913</v>
      </c>
      <c r="S43" s="29">
        <f t="shared" si="18"/>
        <v>427136.4180890313</v>
      </c>
      <c r="T43" s="35">
        <f t="shared" si="19"/>
        <v>19.000647298027896</v>
      </c>
      <c r="U43" s="42">
        <v>0.77888026534586052</v>
      </c>
      <c r="V43" s="43">
        <f t="shared" si="31"/>
        <v>0.22111973465413948</v>
      </c>
      <c r="W43" s="29">
        <f t="shared" si="27"/>
        <v>332688.12666006514</v>
      </c>
      <c r="X43" s="29">
        <f t="shared" si="20"/>
        <v>1181453.7859165794</v>
      </c>
      <c r="Y43" s="35">
        <f t="shared" si="28"/>
        <v>13.293583095381846</v>
      </c>
      <c r="Z43" s="36">
        <f t="shared" si="29"/>
        <v>5.7070642026460501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1196</v>
      </c>
      <c r="E44" s="51">
        <v>32</v>
      </c>
      <c r="F44" s="3">
        <f t="shared" si="21"/>
        <v>2.6755852842809364E-2</v>
      </c>
      <c r="G44" s="2">
        <v>0.5</v>
      </c>
      <c r="H44" s="3">
        <f t="shared" si="22"/>
        <v>0.12539184952978055</v>
      </c>
      <c r="I44" s="3">
        <f t="shared" si="23"/>
        <v>0.87460815047021945</v>
      </c>
      <c r="J44" s="5">
        <f t="shared" si="30"/>
        <v>81980.576119777616</v>
      </c>
      <c r="K44" s="5">
        <f t="shared" si="24"/>
        <v>10279.696065175876</v>
      </c>
      <c r="L44" s="5">
        <f t="shared" si="25"/>
        <v>384203.64043594839</v>
      </c>
      <c r="M44" s="5">
        <f t="shared" si="16"/>
        <v>1261526.9410710125</v>
      </c>
      <c r="N44" s="33">
        <f t="shared" si="26"/>
        <v>15.388119976466868</v>
      </c>
      <c r="O44" s="4"/>
      <c r="Q44" s="27" t="s">
        <v>64</v>
      </c>
      <c r="R44" s="29">
        <f t="shared" si="17"/>
        <v>81980.576119777616</v>
      </c>
      <c r="S44" s="29">
        <f t="shared" si="18"/>
        <v>384203.64043594839</v>
      </c>
      <c r="T44" s="35">
        <f t="shared" si="19"/>
        <v>15.388119976466868</v>
      </c>
      <c r="U44" s="42">
        <v>0.71980976748499381</v>
      </c>
      <c r="V44" s="43">
        <f t="shared" si="31"/>
        <v>0.28019023251500619</v>
      </c>
      <c r="W44" s="29">
        <f t="shared" si="27"/>
        <v>276553.53308908816</v>
      </c>
      <c r="X44" s="29">
        <f t="shared" si="20"/>
        <v>848765.65925651439</v>
      </c>
      <c r="Y44" s="35">
        <f t="shared" si="28"/>
        <v>10.353253165925871</v>
      </c>
      <c r="Z44" s="36">
        <f t="shared" si="29"/>
        <v>5.0348668105409971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818</v>
      </c>
      <c r="E45" s="51">
        <v>26</v>
      </c>
      <c r="F45" s="3">
        <f t="shared" si="21"/>
        <v>3.1784841075794622E-2</v>
      </c>
      <c r="G45" s="2">
        <v>0.5</v>
      </c>
      <c r="H45" s="3">
        <f t="shared" si="22"/>
        <v>0.14722536806342015</v>
      </c>
      <c r="I45" s="3">
        <f t="shared" si="23"/>
        <v>0.85277463193657987</v>
      </c>
      <c r="J45" s="5">
        <f t="shared" si="30"/>
        <v>71700.880054601745</v>
      </c>
      <c r="K45" s="5">
        <f t="shared" si="24"/>
        <v>10556.188456509883</v>
      </c>
      <c r="L45" s="5">
        <f t="shared" si="25"/>
        <v>332113.92913173407</v>
      </c>
      <c r="M45" s="5">
        <f t="shared" si="16"/>
        <v>877323.30063506425</v>
      </c>
      <c r="N45" s="33">
        <f t="shared" si="26"/>
        <v>12.235879112877887</v>
      </c>
      <c r="O45" s="4"/>
      <c r="Q45" s="27" t="s">
        <v>66</v>
      </c>
      <c r="R45" s="29">
        <f t="shared" si="17"/>
        <v>71700.880054601745</v>
      </c>
      <c r="S45" s="29">
        <f t="shared" si="18"/>
        <v>332113.92913173407</v>
      </c>
      <c r="T45" s="35">
        <f t="shared" si="19"/>
        <v>12.235879112877887</v>
      </c>
      <c r="U45" s="42">
        <v>0.68480776711742686</v>
      </c>
      <c r="V45" s="43">
        <f t="shared" si="31"/>
        <v>0.31519223288257314</v>
      </c>
      <c r="W45" s="29">
        <f t="shared" si="27"/>
        <v>227434.19823729814</v>
      </c>
      <c r="X45" s="29">
        <f t="shared" si="20"/>
        <v>572212.12616742624</v>
      </c>
      <c r="Y45" s="35">
        <f t="shared" si="28"/>
        <v>7.9805453675279097</v>
      </c>
      <c r="Z45" s="36">
        <f t="shared" si="29"/>
        <v>4.2553337453499775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468</v>
      </c>
      <c r="E46" s="51">
        <v>29</v>
      </c>
      <c r="F46" s="3">
        <f t="shared" si="21"/>
        <v>6.1965811965811968E-2</v>
      </c>
      <c r="G46" s="2">
        <v>0.5</v>
      </c>
      <c r="H46" s="3">
        <f t="shared" si="22"/>
        <v>0.26827012025901947</v>
      </c>
      <c r="I46" s="3">
        <f t="shared" si="23"/>
        <v>0.73172987974098058</v>
      </c>
      <c r="J46" s="5">
        <f t="shared" si="30"/>
        <v>61144.691598091864</v>
      </c>
      <c r="K46" s="5">
        <f t="shared" si="24"/>
        <v>16403.293768220763</v>
      </c>
      <c r="L46" s="5">
        <f t="shared" si="25"/>
        <v>264715.22356990748</v>
      </c>
      <c r="M46" s="5">
        <f>L46+M47</f>
        <v>545209.37150333019</v>
      </c>
      <c r="N46" s="33">
        <f t="shared" si="26"/>
        <v>8.9167081761901379</v>
      </c>
      <c r="O46" s="4"/>
      <c r="Q46" s="27" t="s">
        <v>68</v>
      </c>
      <c r="R46" s="29">
        <f t="shared" si="17"/>
        <v>61144.691598091864</v>
      </c>
      <c r="S46" s="29">
        <f t="shared" si="18"/>
        <v>264715.22356990748</v>
      </c>
      <c r="T46" s="35">
        <f t="shared" si="19"/>
        <v>8.9167081761901379</v>
      </c>
      <c r="U46" s="42">
        <v>0.65629805890441617</v>
      </c>
      <c r="V46" s="43">
        <f t="shared" si="31"/>
        <v>0.34370194109558383</v>
      </c>
      <c r="W46" s="29">
        <f t="shared" si="27"/>
        <v>173732.08739137882</v>
      </c>
      <c r="X46" s="29">
        <f>X47+W46</f>
        <v>344777.92793012806</v>
      </c>
      <c r="Y46" s="35">
        <f t="shared" si="28"/>
        <v>5.6387221673530776</v>
      </c>
      <c r="Z46" s="36">
        <f t="shared" si="29"/>
        <v>3.2779860088370603</v>
      </c>
    </row>
    <row r="47" spans="1:26" s="2" customFormat="1" x14ac:dyDescent="0.25">
      <c r="A47" s="12">
        <v>19</v>
      </c>
      <c r="B47" s="13" t="s">
        <v>69</v>
      </c>
      <c r="C47" s="12"/>
      <c r="D47">
        <v>326</v>
      </c>
      <c r="E47" s="51">
        <v>52</v>
      </c>
      <c r="F47" s="17">
        <f t="shared" si="21"/>
        <v>0.15950920245398773</v>
      </c>
      <c r="G47" s="12"/>
      <c r="H47" s="17">
        <v>1</v>
      </c>
      <c r="I47" s="17">
        <f t="shared" si="23"/>
        <v>0</v>
      </c>
      <c r="J47" s="21">
        <f t="shared" si="30"/>
        <v>44741.397829871108</v>
      </c>
      <c r="K47" s="21">
        <f t="shared" si="24"/>
        <v>44741.397829871108</v>
      </c>
      <c r="L47" s="21">
        <f>K47/F47</f>
        <v>280494.1479334227</v>
      </c>
      <c r="M47" s="21">
        <f>L47</f>
        <v>280494.1479334227</v>
      </c>
      <c r="N47" s="34">
        <f t="shared" si="26"/>
        <v>6.2692307692307692</v>
      </c>
      <c r="O47" s="4"/>
      <c r="Q47" s="30" t="s">
        <v>69</v>
      </c>
      <c r="R47" s="31">
        <f t="shared" si="17"/>
        <v>44741.397829871108</v>
      </c>
      <c r="S47" s="31">
        <f t="shared" si="18"/>
        <v>280494.1479334227</v>
      </c>
      <c r="T47" s="38">
        <f t="shared" si="19"/>
        <v>6.2692307692307692</v>
      </c>
      <c r="U47" s="44">
        <v>0.6098018151143324</v>
      </c>
      <c r="V47" s="45">
        <f t="shared" si="31"/>
        <v>0.3901981848856676</v>
      </c>
      <c r="W47" s="31">
        <f t="shared" si="27"/>
        <v>171045.84053874924</v>
      </c>
      <c r="X47" s="31">
        <f>W47</f>
        <v>171045.84053874924</v>
      </c>
      <c r="Y47" s="38">
        <f t="shared" si="28"/>
        <v>3.8229883024475453</v>
      </c>
      <c r="Z47" s="37">
        <f t="shared" si="29"/>
        <v>2.4462424667832239</v>
      </c>
    </row>
    <row r="48" spans="1:26" s="2" customFormat="1" ht="13.2" x14ac:dyDescent="0.25">
      <c r="B48" s="2" t="s">
        <v>70</v>
      </c>
      <c r="D48" s="25">
        <f>SUM(D29:D47)</f>
        <v>32700</v>
      </c>
      <c r="E48" s="25">
        <f>SUM(E29:E47)</f>
        <v>222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427</v>
      </c>
      <c r="E54" s="49">
        <f>E4+E29</f>
        <v>3</v>
      </c>
      <c r="F54" s="3">
        <f>E54/D54</f>
        <v>7.0257611241217799E-3</v>
      </c>
      <c r="G54" s="2">
        <v>0.3</v>
      </c>
      <c r="H54" s="18">
        <f>C54*F54/(1+(1-G54)*C54*F54)</f>
        <v>6.9913773013283624E-3</v>
      </c>
      <c r="I54" s="18">
        <f>1-H54</f>
        <v>0.99300862269867163</v>
      </c>
      <c r="J54" s="19">
        <v>100000</v>
      </c>
      <c r="K54" s="20">
        <f>J54*H54</f>
        <v>699.13773013283628</v>
      </c>
      <c r="L54" s="20">
        <f>C54*(J55+G54*K54)</f>
        <v>99510.603588907019</v>
      </c>
      <c r="M54" s="5">
        <f t="shared" ref="M54:M70" si="32">L54+M55</f>
        <v>7455930.5364972372</v>
      </c>
      <c r="N54" s="32">
        <f>M54/J54</f>
        <v>74.559305364972374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99510.603588907019</v>
      </c>
      <c r="T54" s="35">
        <f t="shared" ref="T54:T72" si="35">N54</f>
        <v>74.559305364972374</v>
      </c>
      <c r="U54" s="42">
        <v>0.96170886472285344</v>
      </c>
      <c r="V54" s="43">
        <f>1-U54</f>
        <v>3.829113527714656E-2</v>
      </c>
      <c r="W54" s="29">
        <f>S54*U54</f>
        <v>95700.229605373679</v>
      </c>
      <c r="X54" s="29">
        <f t="shared" ref="X54:X70" si="36">X55+W54</f>
        <v>6628729.1561133126</v>
      </c>
      <c r="Y54" s="40">
        <f>X54/R54</f>
        <v>66.287291561133131</v>
      </c>
      <c r="Z54" s="36">
        <f>T54-Y54</f>
        <v>8.2720138038392435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1939</v>
      </c>
      <c r="E55" s="49">
        <f t="shared" si="37"/>
        <v>1</v>
      </c>
      <c r="F55" s="3">
        <f t="shared" ref="F55:F72" si="38">E55/D55</f>
        <v>5.1572975760701394E-4</v>
      </c>
      <c r="G55" s="2">
        <v>0.4</v>
      </c>
      <c r="H55" s="3">
        <f t="shared" ref="H55:H71" si="39">C55*F55/(1+(1-G55)*C55*F55)</f>
        <v>2.0603688060162771E-3</v>
      </c>
      <c r="I55" s="3">
        <f t="shared" ref="I55:I72" si="40">1-H55</f>
        <v>0.99793963119398377</v>
      </c>
      <c r="J55" s="5">
        <f>I54*J54</f>
        <v>99300.862269867168</v>
      </c>
      <c r="K55" s="5">
        <f t="shared" ref="K55:K72" si="41">J55*H55</f>
        <v>204.596399031353</v>
      </c>
      <c r="L55" s="5">
        <f t="shared" ref="L55:L71" si="42">C55*(J56+G55*K55)</f>
        <v>396712.41772179346</v>
      </c>
      <c r="M55" s="5">
        <f t="shared" si="32"/>
        <v>7356419.9329083301</v>
      </c>
      <c r="N55" s="33">
        <f t="shared" ref="N55:N72" si="43">M55/J55</f>
        <v>74.082135489579073</v>
      </c>
      <c r="O55" s="4"/>
      <c r="Q55" s="27" t="s">
        <v>36</v>
      </c>
      <c r="R55" s="29">
        <f t="shared" si="33"/>
        <v>99300.862269867168</v>
      </c>
      <c r="S55" s="29">
        <f t="shared" si="34"/>
        <v>396712.41772179346</v>
      </c>
      <c r="T55" s="35">
        <f t="shared" si="35"/>
        <v>74.082135489579073</v>
      </c>
      <c r="U55" s="42">
        <v>0.96170886472285344</v>
      </c>
      <c r="V55" s="43">
        <f>1-U55</f>
        <v>3.829113527714656E-2</v>
      </c>
      <c r="W55" s="29">
        <f t="shared" ref="W55:W72" si="44">S55*U55</f>
        <v>381521.84886868438</v>
      </c>
      <c r="X55" s="29">
        <f t="shared" si="36"/>
        <v>6533028.9265079387</v>
      </c>
      <c r="Y55" s="35">
        <f t="shared" ref="Y55:Y72" si="45">X55/R55</f>
        <v>65.790253751808407</v>
      </c>
      <c r="Z55" s="36">
        <f t="shared" ref="Z55:Z72" si="46">T55-Y55</f>
        <v>8.2918817377706659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3348</v>
      </c>
      <c r="E56" s="49">
        <f t="shared" si="37"/>
        <v>1</v>
      </c>
      <c r="F56" s="3">
        <f t="shared" si="38"/>
        <v>2.9868578255675028E-4</v>
      </c>
      <c r="G56" s="2">
        <v>0.5</v>
      </c>
      <c r="H56" s="3">
        <f t="shared" si="39"/>
        <v>1.4923145799134454E-3</v>
      </c>
      <c r="I56" s="3">
        <f t="shared" si="40"/>
        <v>0.9985076854200865</v>
      </c>
      <c r="J56" s="5">
        <f t="shared" ref="J56:J72" si="47">I55*J55</f>
        <v>99096.265870835821</v>
      </c>
      <c r="K56" s="5">
        <f t="shared" si="41"/>
        <v>147.88280237402745</v>
      </c>
      <c r="L56" s="5">
        <f t="shared" si="42"/>
        <v>495111.62234824395</v>
      </c>
      <c r="M56" s="5">
        <f t="shared" si="32"/>
        <v>6959707.5151865371</v>
      </c>
      <c r="N56" s="33">
        <f t="shared" si="43"/>
        <v>70.231783751145258</v>
      </c>
      <c r="O56" s="4"/>
      <c r="Q56" s="27" t="s">
        <v>38</v>
      </c>
      <c r="R56" s="29">
        <f t="shared" si="33"/>
        <v>99096.265870835821</v>
      </c>
      <c r="S56" s="29">
        <f t="shared" si="34"/>
        <v>495111.62234824395</v>
      </c>
      <c r="T56" s="35">
        <f t="shared" si="35"/>
        <v>70.231783751145258</v>
      </c>
      <c r="U56" s="42">
        <v>0.96170886472285344</v>
      </c>
      <c r="V56" s="43">
        <f>1-U56</f>
        <v>3.829113527714656E-2</v>
      </c>
      <c r="W56" s="29">
        <f t="shared" si="44"/>
        <v>476153.23623961984</v>
      </c>
      <c r="X56" s="29">
        <f t="shared" si="36"/>
        <v>6151507.0776392538</v>
      </c>
      <c r="Y56" s="35">
        <f t="shared" si="45"/>
        <v>62.076073438097644</v>
      </c>
      <c r="Z56" s="36">
        <f t="shared" si="46"/>
        <v>8.1557103130476136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4028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98948.383068461786</v>
      </c>
      <c r="K57" s="5">
        <f t="shared" si="41"/>
        <v>0</v>
      </c>
      <c r="L57" s="5">
        <f t="shared" si="42"/>
        <v>494741.91534230893</v>
      </c>
      <c r="M57" s="5">
        <f t="shared" si="32"/>
        <v>6464595.8928382928</v>
      </c>
      <c r="N57" s="33">
        <f t="shared" si="43"/>
        <v>65.333011943868527</v>
      </c>
      <c r="O57" s="4"/>
      <c r="Q57" s="27" t="s">
        <v>40</v>
      </c>
      <c r="R57" s="29">
        <f t="shared" si="33"/>
        <v>98948.383068461786</v>
      </c>
      <c r="S57" s="29">
        <f t="shared" si="34"/>
        <v>494741.91534230893</v>
      </c>
      <c r="T57" s="35">
        <f t="shared" si="35"/>
        <v>65.333011943868527</v>
      </c>
      <c r="U57" s="42">
        <v>0.96170886472285344</v>
      </c>
      <c r="V57" s="43">
        <f>1-U57</f>
        <v>3.829113527714656E-2</v>
      </c>
      <c r="W57" s="29">
        <f t="shared" si="44"/>
        <v>475797.68573466199</v>
      </c>
      <c r="X57" s="29">
        <f t="shared" si="36"/>
        <v>5675353.8413996343</v>
      </c>
      <c r="Y57" s="35">
        <f t="shared" si="45"/>
        <v>57.356711301415523</v>
      </c>
      <c r="Z57" s="36">
        <f t="shared" si="46"/>
        <v>7.9763006424530047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3980</v>
      </c>
      <c r="E58" s="49">
        <f t="shared" si="37"/>
        <v>3</v>
      </c>
      <c r="F58" s="3">
        <f t="shared" si="38"/>
        <v>7.537688442211055E-4</v>
      </c>
      <c r="G58" s="2">
        <v>0.5</v>
      </c>
      <c r="H58" s="3">
        <f t="shared" si="39"/>
        <v>3.761755485893417E-3</v>
      </c>
      <c r="I58" s="3">
        <f t="shared" si="40"/>
        <v>0.99623824451410659</v>
      </c>
      <c r="J58" s="5">
        <f t="shared" si="47"/>
        <v>98948.383068461786</v>
      </c>
      <c r="K58" s="5">
        <f t="shared" si="41"/>
        <v>372.21962282806942</v>
      </c>
      <c r="L58" s="5">
        <f t="shared" si="42"/>
        <v>493811.36628523876</v>
      </c>
      <c r="M58" s="5">
        <f t="shared" si="32"/>
        <v>5969853.9774959842</v>
      </c>
      <c r="N58" s="33">
        <f t="shared" si="43"/>
        <v>60.333011943868534</v>
      </c>
      <c r="O58" s="4"/>
      <c r="Q58" s="27" t="s">
        <v>42</v>
      </c>
      <c r="R58" s="29">
        <f t="shared" si="33"/>
        <v>98948.383068461786</v>
      </c>
      <c r="S58" s="29">
        <f t="shared" si="34"/>
        <v>493811.36628523876</v>
      </c>
      <c r="T58" s="35">
        <f t="shared" si="35"/>
        <v>60.333011943868534</v>
      </c>
      <c r="U58" s="42">
        <v>0.96170886472285344</v>
      </c>
      <c r="V58" s="43">
        <f>1-U58</f>
        <v>3.829113527714656E-2</v>
      </c>
      <c r="W58" s="29">
        <f t="shared" si="44"/>
        <v>474902.76845741813</v>
      </c>
      <c r="X58" s="29">
        <f t="shared" si="36"/>
        <v>5199556.155664972</v>
      </c>
      <c r="Y58" s="35">
        <f t="shared" si="45"/>
        <v>52.548166977801252</v>
      </c>
      <c r="Z58" s="36">
        <f t="shared" si="46"/>
        <v>7.7848449660672827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3846</v>
      </c>
      <c r="E59" s="49">
        <f t="shared" si="37"/>
        <v>10</v>
      </c>
      <c r="F59" s="3">
        <f t="shared" si="38"/>
        <v>2.6001040041601664E-3</v>
      </c>
      <c r="G59" s="2">
        <v>0.5</v>
      </c>
      <c r="H59" s="3">
        <f t="shared" si="39"/>
        <v>1.291655902867476E-2</v>
      </c>
      <c r="I59" s="3">
        <f t="shared" si="40"/>
        <v>0.98708344097132528</v>
      </c>
      <c r="J59" s="5">
        <f t="shared" si="47"/>
        <v>98576.16344563372</v>
      </c>
      <c r="K59" s="5">
        <f t="shared" si="41"/>
        <v>1273.264833965819</v>
      </c>
      <c r="L59" s="5">
        <f t="shared" si="42"/>
        <v>489697.65514325409</v>
      </c>
      <c r="M59" s="5">
        <f t="shared" si="32"/>
        <v>5476042.6112107458</v>
      </c>
      <c r="N59" s="33">
        <f t="shared" si="43"/>
        <v>55.551387067633932</v>
      </c>
      <c r="O59" s="4"/>
      <c r="Q59" s="27" t="s">
        <v>44</v>
      </c>
      <c r="R59" s="29">
        <f t="shared" si="33"/>
        <v>98576.16344563372</v>
      </c>
      <c r="S59" s="29">
        <f t="shared" si="34"/>
        <v>489697.65514325409</v>
      </c>
      <c r="T59" s="35">
        <f t="shared" si="35"/>
        <v>55.551387067633932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471623.74184524722</v>
      </c>
      <c r="X59" s="29">
        <f t="shared" si="36"/>
        <v>4724653.3872075537</v>
      </c>
      <c r="Y59" s="35">
        <f t="shared" si="45"/>
        <v>47.928963981371353</v>
      </c>
      <c r="Z59" s="36">
        <f t="shared" si="46"/>
        <v>7.6224230862625788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4556</v>
      </c>
      <c r="E60" s="49">
        <f t="shared" si="37"/>
        <v>5</v>
      </c>
      <c r="F60" s="3">
        <f t="shared" si="38"/>
        <v>1.0974539069359087E-3</v>
      </c>
      <c r="G60" s="2">
        <v>0.5</v>
      </c>
      <c r="H60" s="3">
        <f t="shared" si="39"/>
        <v>5.472255663784612E-3</v>
      </c>
      <c r="I60" s="3">
        <f t="shared" si="40"/>
        <v>0.99452774433621538</v>
      </c>
      <c r="J60" s="5">
        <f t="shared" si="47"/>
        <v>97302.898611667901</v>
      </c>
      <c r="K60" s="5">
        <f t="shared" si="41"/>
        <v>532.46633803035957</v>
      </c>
      <c r="L60" s="5">
        <f t="shared" si="42"/>
        <v>485183.3272132636</v>
      </c>
      <c r="M60" s="5">
        <f t="shared" si="32"/>
        <v>4986344.9560674913</v>
      </c>
      <c r="N60" s="33">
        <f t="shared" si="43"/>
        <v>51.245595220835106</v>
      </c>
      <c r="O60" s="4"/>
      <c r="Q60" s="27" t="s">
        <v>46</v>
      </c>
      <c r="R60" s="29">
        <f t="shared" si="33"/>
        <v>97302.898611667901</v>
      </c>
      <c r="S60" s="29">
        <f t="shared" si="34"/>
        <v>485183.3272132636</v>
      </c>
      <c r="T60" s="35">
        <f t="shared" si="35"/>
        <v>51.245595220835106</v>
      </c>
      <c r="U60" s="42">
        <v>0.95736753435116873</v>
      </c>
      <c r="V60" s="43">
        <f t="shared" si="48"/>
        <v>4.2632465648831275E-2</v>
      </c>
      <c r="W60" s="29">
        <f t="shared" si="44"/>
        <v>464498.76568245847</v>
      </c>
      <c r="X60" s="29">
        <f t="shared" si="36"/>
        <v>4253029.6453623064</v>
      </c>
      <c r="Y60" s="35">
        <f t="shared" si="45"/>
        <v>43.709177280894608</v>
      </c>
      <c r="Z60" s="36">
        <f t="shared" si="46"/>
        <v>7.5364179399404989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4772</v>
      </c>
      <c r="E61" s="49">
        <f t="shared" si="37"/>
        <v>8</v>
      </c>
      <c r="F61" s="3">
        <f t="shared" si="38"/>
        <v>1.6764459346186086E-3</v>
      </c>
      <c r="G61" s="2">
        <v>0.5</v>
      </c>
      <c r="H61" s="3">
        <f t="shared" si="39"/>
        <v>8.3472454090150246E-3</v>
      </c>
      <c r="I61" s="3">
        <f t="shared" si="40"/>
        <v>0.99165275459098501</v>
      </c>
      <c r="J61" s="5">
        <f t="shared" si="47"/>
        <v>96770.432273637547</v>
      </c>
      <c r="K61" s="5">
        <f t="shared" si="41"/>
        <v>807.76654652452044</v>
      </c>
      <c r="L61" s="5">
        <f t="shared" si="42"/>
        <v>481832.74500187638</v>
      </c>
      <c r="M61" s="5">
        <f t="shared" si="32"/>
        <v>4501161.6288542273</v>
      </c>
      <c r="N61" s="33">
        <f t="shared" si="43"/>
        <v>46.513811327475544</v>
      </c>
      <c r="O61" s="4"/>
      <c r="Q61" s="27" t="s">
        <v>48</v>
      </c>
      <c r="R61" s="29">
        <f t="shared" si="33"/>
        <v>96770.432273637547</v>
      </c>
      <c r="S61" s="29">
        <f t="shared" si="34"/>
        <v>481832.74500187638</v>
      </c>
      <c r="T61" s="35">
        <f t="shared" si="35"/>
        <v>46.513811327475544</v>
      </c>
      <c r="U61" s="42">
        <v>0.95681081085376496</v>
      </c>
      <c r="V61" s="43">
        <f t="shared" si="48"/>
        <v>4.3189189146235041E-2</v>
      </c>
      <c r="W61" s="29">
        <f t="shared" si="44"/>
        <v>461022.77944114071</v>
      </c>
      <c r="X61" s="29">
        <f t="shared" si="36"/>
        <v>3788530.8796798475</v>
      </c>
      <c r="Y61" s="35">
        <f t="shared" si="45"/>
        <v>39.149674034389207</v>
      </c>
      <c r="Z61" s="36">
        <f t="shared" si="46"/>
        <v>7.3641372930863369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4675</v>
      </c>
      <c r="E62" s="49">
        <f t="shared" si="37"/>
        <v>14</v>
      </c>
      <c r="F62" s="3">
        <f t="shared" si="38"/>
        <v>2.9946524064171122E-3</v>
      </c>
      <c r="G62" s="2">
        <v>0.5</v>
      </c>
      <c r="H62" s="3">
        <f t="shared" si="39"/>
        <v>1.4861995753715497E-2</v>
      </c>
      <c r="I62" s="3">
        <f t="shared" si="40"/>
        <v>0.9851380042462845</v>
      </c>
      <c r="J62" s="5">
        <f t="shared" si="47"/>
        <v>95962.665727113024</v>
      </c>
      <c r="K62" s="5">
        <f t="shared" si="41"/>
        <v>1426.1967305515734</v>
      </c>
      <c r="L62" s="5">
        <f t="shared" si="42"/>
        <v>476247.83680918621</v>
      </c>
      <c r="M62" s="5">
        <f t="shared" si="32"/>
        <v>4019328.8838523505</v>
      </c>
      <c r="N62" s="33">
        <f t="shared" si="43"/>
        <v>41.884297954811196</v>
      </c>
      <c r="O62" s="4"/>
      <c r="Q62" s="27" t="s">
        <v>50</v>
      </c>
      <c r="R62" s="29">
        <f t="shared" si="33"/>
        <v>95962.665727113024</v>
      </c>
      <c r="S62" s="29">
        <f t="shared" si="34"/>
        <v>476247.83680918621</v>
      </c>
      <c r="T62" s="35">
        <f t="shared" si="35"/>
        <v>41.884297954811196</v>
      </c>
      <c r="U62" s="42">
        <v>0.94800928093814252</v>
      </c>
      <c r="V62" s="43">
        <f t="shared" si="48"/>
        <v>5.1990719061857482E-2</v>
      </c>
      <c r="W62" s="29">
        <f t="shared" si="44"/>
        <v>451487.36932182248</v>
      </c>
      <c r="X62" s="29">
        <f t="shared" si="36"/>
        <v>3327508.1002387069</v>
      </c>
      <c r="Y62" s="35">
        <f t="shared" si="45"/>
        <v>34.67502778321176</v>
      </c>
      <c r="Z62" s="36">
        <f t="shared" si="46"/>
        <v>7.2092701715994352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5114</v>
      </c>
      <c r="E63" s="49">
        <f t="shared" si="37"/>
        <v>23</v>
      </c>
      <c r="F63" s="3">
        <f t="shared" si="38"/>
        <v>4.4974579585451702E-3</v>
      </c>
      <c r="G63" s="2">
        <v>0.5</v>
      </c>
      <c r="H63" s="3">
        <f t="shared" si="39"/>
        <v>2.2237261916271876E-2</v>
      </c>
      <c r="I63" s="3">
        <f t="shared" si="40"/>
        <v>0.97776273808372816</v>
      </c>
      <c r="J63" s="5">
        <f t="shared" si="47"/>
        <v>94536.468996561453</v>
      </c>
      <c r="K63" s="5">
        <f t="shared" si="41"/>
        <v>2102.2322217160527</v>
      </c>
      <c r="L63" s="5">
        <f t="shared" si="42"/>
        <v>467426.76442851714</v>
      </c>
      <c r="M63" s="5">
        <f t="shared" si="32"/>
        <v>3543081.0470431643</v>
      </c>
      <c r="N63" s="33">
        <f t="shared" si="43"/>
        <v>37.478457622232916</v>
      </c>
      <c r="O63" s="4"/>
      <c r="Q63" s="27" t="s">
        <v>52</v>
      </c>
      <c r="R63" s="29">
        <f t="shared" si="33"/>
        <v>94536.468996561453</v>
      </c>
      <c r="S63" s="29">
        <f t="shared" si="34"/>
        <v>467426.76442851714</v>
      </c>
      <c r="T63" s="35">
        <f t="shared" si="35"/>
        <v>37.478457622232916</v>
      </c>
      <c r="U63" s="42">
        <v>0.94216194080535964</v>
      </c>
      <c r="V63" s="43">
        <f t="shared" si="48"/>
        <v>5.7838059194640357E-2</v>
      </c>
      <c r="W63" s="29">
        <f t="shared" si="44"/>
        <v>440391.70755834132</v>
      </c>
      <c r="X63" s="29">
        <f t="shared" si="36"/>
        <v>2876020.7309168843</v>
      </c>
      <c r="Y63" s="35">
        <f t="shared" si="45"/>
        <v>30.422341361422045</v>
      </c>
      <c r="Z63" s="36">
        <f t="shared" si="46"/>
        <v>7.056116260810871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5675</v>
      </c>
      <c r="E64" s="49">
        <f t="shared" si="37"/>
        <v>34</v>
      </c>
      <c r="F64" s="3">
        <f t="shared" si="38"/>
        <v>5.9911894273127755E-3</v>
      </c>
      <c r="G64" s="2">
        <v>0.5</v>
      </c>
      <c r="H64" s="3">
        <f t="shared" si="39"/>
        <v>2.9513888888888888E-2</v>
      </c>
      <c r="I64" s="3">
        <f t="shared" si="40"/>
        <v>0.97048611111111116</v>
      </c>
      <c r="J64" s="5">
        <f t="shared" si="47"/>
        <v>92434.236774845398</v>
      </c>
      <c r="K64" s="5">
        <f t="shared" si="41"/>
        <v>2728.0937937020344</v>
      </c>
      <c r="L64" s="5">
        <f t="shared" si="42"/>
        <v>455350.94938997185</v>
      </c>
      <c r="M64" s="5">
        <f t="shared" si="32"/>
        <v>3075654.2826146469</v>
      </c>
      <c r="N64" s="33">
        <f t="shared" si="43"/>
        <v>33.273972825744586</v>
      </c>
      <c r="O64" s="4"/>
      <c r="Q64" s="27" t="s">
        <v>54</v>
      </c>
      <c r="R64" s="29">
        <f t="shared" si="33"/>
        <v>92434.236774845398</v>
      </c>
      <c r="S64" s="29">
        <f t="shared" si="34"/>
        <v>455350.94938997185</v>
      </c>
      <c r="T64" s="35">
        <f t="shared" si="35"/>
        <v>33.273972825744586</v>
      </c>
      <c r="U64" s="42">
        <v>0.92489605986448908</v>
      </c>
      <c r="V64" s="43">
        <f t="shared" si="48"/>
        <v>7.5103940135510916E-2</v>
      </c>
      <c r="W64" s="29">
        <f t="shared" si="44"/>
        <v>421152.29894633935</v>
      </c>
      <c r="X64" s="29">
        <f t="shared" si="36"/>
        <v>2435629.0233585429</v>
      </c>
      <c r="Y64" s="35">
        <f t="shared" si="45"/>
        <v>26.349858108217358</v>
      </c>
      <c r="Z64" s="36">
        <f t="shared" si="46"/>
        <v>6.9241147175272282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5633</v>
      </c>
      <c r="E65" s="49">
        <f t="shared" si="37"/>
        <v>48</v>
      </c>
      <c r="F65" s="3">
        <f t="shared" si="38"/>
        <v>8.5212142730339072E-3</v>
      </c>
      <c r="G65" s="2">
        <v>0.5</v>
      </c>
      <c r="H65" s="3">
        <f t="shared" si="39"/>
        <v>4.1717364853120109E-2</v>
      </c>
      <c r="I65" s="3">
        <f t="shared" si="40"/>
        <v>0.95828263514687984</v>
      </c>
      <c r="J65" s="5">
        <f t="shared" si="47"/>
        <v>89706.142981143363</v>
      </c>
      <c r="K65" s="5">
        <f t="shared" si="41"/>
        <v>3742.3038963105173</v>
      </c>
      <c r="L65" s="5">
        <f t="shared" si="42"/>
        <v>439174.95516494045</v>
      </c>
      <c r="M65" s="5">
        <f t="shared" si="32"/>
        <v>2620303.3332246752</v>
      </c>
      <c r="N65" s="33">
        <f t="shared" si="43"/>
        <v>29.209853931357575</v>
      </c>
      <c r="O65" s="4"/>
      <c r="Q65" s="27" t="s">
        <v>56</v>
      </c>
      <c r="R65" s="29">
        <f t="shared" si="33"/>
        <v>89706.142981143363</v>
      </c>
      <c r="S65" s="29">
        <f t="shared" si="34"/>
        <v>439174.95516494045</v>
      </c>
      <c r="T65" s="35">
        <f t="shared" si="35"/>
        <v>29.209853931357575</v>
      </c>
      <c r="U65" s="42">
        <v>0.89970667843387275</v>
      </c>
      <c r="V65" s="43">
        <f t="shared" si="48"/>
        <v>0.10029332156612725</v>
      </c>
      <c r="W65" s="29">
        <f t="shared" si="44"/>
        <v>395128.64016279357</v>
      </c>
      <c r="X65" s="29">
        <f t="shared" si="36"/>
        <v>2014476.7244122038</v>
      </c>
      <c r="Y65" s="35">
        <f t="shared" si="45"/>
        <v>22.456396601910036</v>
      </c>
      <c r="Z65" s="36">
        <f t="shared" si="46"/>
        <v>6.7534573294475386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5095</v>
      </c>
      <c r="E66" s="49">
        <f t="shared" si="37"/>
        <v>42</v>
      </c>
      <c r="F66" s="3">
        <f t="shared" si="38"/>
        <v>8.2433758586849849E-3</v>
      </c>
      <c r="G66" s="2">
        <v>0.5</v>
      </c>
      <c r="H66" s="3">
        <f t="shared" si="39"/>
        <v>4.0384615384615373E-2</v>
      </c>
      <c r="I66" s="3">
        <f t="shared" si="40"/>
        <v>0.95961538461538465</v>
      </c>
      <c r="J66" s="5">
        <f t="shared" si="47"/>
        <v>85963.839084832842</v>
      </c>
      <c r="K66" s="5">
        <f t="shared" si="41"/>
        <v>3471.6165784259406</v>
      </c>
      <c r="L66" s="5">
        <f t="shared" si="42"/>
        <v>421140.15397809941</v>
      </c>
      <c r="M66" s="5">
        <f t="shared" si="32"/>
        <v>2181128.3780597346</v>
      </c>
      <c r="N66" s="33">
        <f t="shared" si="43"/>
        <v>25.372626458752062</v>
      </c>
      <c r="O66" s="4"/>
      <c r="Q66" s="27" t="s">
        <v>58</v>
      </c>
      <c r="R66" s="29">
        <f t="shared" si="33"/>
        <v>85963.839084832842</v>
      </c>
      <c r="S66" s="29">
        <f t="shared" si="34"/>
        <v>421140.15397809941</v>
      </c>
      <c r="T66" s="35">
        <f t="shared" si="35"/>
        <v>25.372626458752062</v>
      </c>
      <c r="U66" s="42">
        <v>0.86438699185239576</v>
      </c>
      <c r="V66" s="43">
        <f t="shared" si="48"/>
        <v>0.13561300814760424</v>
      </c>
      <c r="W66" s="29">
        <f t="shared" si="44"/>
        <v>364028.07084538409</v>
      </c>
      <c r="X66" s="29">
        <f t="shared" si="36"/>
        <v>1619348.0842494103</v>
      </c>
      <c r="Y66" s="35">
        <f t="shared" si="45"/>
        <v>18.837549619571636</v>
      </c>
      <c r="Z66" s="36">
        <f t="shared" si="46"/>
        <v>6.5350768391804266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3779</v>
      </c>
      <c r="E67" s="49">
        <f t="shared" si="37"/>
        <v>44</v>
      </c>
      <c r="F67" s="3">
        <f t="shared" si="38"/>
        <v>1.1643291876157714E-2</v>
      </c>
      <c r="G67" s="2">
        <v>0.5</v>
      </c>
      <c r="H67" s="3">
        <f t="shared" si="39"/>
        <v>5.6569812291077395E-2</v>
      </c>
      <c r="I67" s="3">
        <f t="shared" si="40"/>
        <v>0.94343018770892262</v>
      </c>
      <c r="J67" s="5">
        <f t="shared" si="47"/>
        <v>82492.222506406906</v>
      </c>
      <c r="K67" s="5">
        <f t="shared" si="41"/>
        <v>4666.5695426612283</v>
      </c>
      <c r="L67" s="5">
        <f t="shared" si="42"/>
        <v>400794.68867538148</v>
      </c>
      <c r="M67" s="5">
        <f t="shared" si="32"/>
        <v>1759988.224081635</v>
      </c>
      <c r="N67" s="33">
        <f t="shared" si="43"/>
        <v>21.33520192094403</v>
      </c>
      <c r="O67" s="4"/>
      <c r="Q67" s="27" t="s">
        <v>60</v>
      </c>
      <c r="R67" s="29">
        <f t="shared" si="33"/>
        <v>82492.222506406906</v>
      </c>
      <c r="S67" s="29">
        <f t="shared" si="34"/>
        <v>400794.68867538148</v>
      </c>
      <c r="T67" s="35">
        <f t="shared" si="35"/>
        <v>21.33520192094403</v>
      </c>
      <c r="U67" s="42">
        <v>0.82345390469096191</v>
      </c>
      <c r="V67" s="43">
        <f t="shared" si="48"/>
        <v>0.17654609530903809</v>
      </c>
      <c r="W67" s="29">
        <f t="shared" si="44"/>
        <v>330035.95136914134</v>
      </c>
      <c r="X67" s="29">
        <f t="shared" si="36"/>
        <v>1255320.0134040262</v>
      </c>
      <c r="Y67" s="35">
        <f t="shared" si="45"/>
        <v>15.217434750367278</v>
      </c>
      <c r="Z67" s="36">
        <f t="shared" si="46"/>
        <v>6.1177671705767516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3150</v>
      </c>
      <c r="E68" s="49">
        <f t="shared" si="37"/>
        <v>67</v>
      </c>
      <c r="F68" s="3">
        <f t="shared" si="38"/>
        <v>2.1269841269841269E-2</v>
      </c>
      <c r="G68" s="2">
        <v>0.5</v>
      </c>
      <c r="H68" s="3">
        <f t="shared" si="39"/>
        <v>0.10097965335342877</v>
      </c>
      <c r="I68" s="3">
        <f t="shared" si="40"/>
        <v>0.89902034664657127</v>
      </c>
      <c r="J68" s="5">
        <f t="shared" si="47"/>
        <v>77825.652963745684</v>
      </c>
      <c r="K68" s="5">
        <f t="shared" si="41"/>
        <v>7858.807458283286</v>
      </c>
      <c r="L68" s="5">
        <f t="shared" si="42"/>
        <v>369481.24617302028</v>
      </c>
      <c r="M68" s="5">
        <f t="shared" si="32"/>
        <v>1359193.5354062535</v>
      </c>
      <c r="N68" s="33">
        <f t="shared" si="43"/>
        <v>17.464595331303169</v>
      </c>
      <c r="O68" s="4"/>
      <c r="Q68" s="27" t="s">
        <v>62</v>
      </c>
      <c r="R68" s="29">
        <f t="shared" si="33"/>
        <v>77825.652963745684</v>
      </c>
      <c r="S68" s="29">
        <f t="shared" si="34"/>
        <v>369481.24617302028</v>
      </c>
      <c r="T68" s="35">
        <f t="shared" si="35"/>
        <v>17.464595331303169</v>
      </c>
      <c r="U68" s="42">
        <v>0.7557222850963411</v>
      </c>
      <c r="V68" s="43">
        <f t="shared" si="48"/>
        <v>0.2442777149036589</v>
      </c>
      <c r="W68" s="29">
        <f t="shared" si="44"/>
        <v>279225.21165811864</v>
      </c>
      <c r="X68" s="29">
        <f t="shared" si="36"/>
        <v>925284.06203488482</v>
      </c>
      <c r="Y68" s="35">
        <f t="shared" si="45"/>
        <v>11.889191118845085</v>
      </c>
      <c r="Z68" s="36">
        <f t="shared" si="46"/>
        <v>5.5754042124580838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2221</v>
      </c>
      <c r="E69" s="49">
        <f t="shared" si="37"/>
        <v>82</v>
      </c>
      <c r="F69" s="3">
        <f t="shared" si="38"/>
        <v>3.6920306168392619E-2</v>
      </c>
      <c r="G69" s="2">
        <v>0.5</v>
      </c>
      <c r="H69" s="3">
        <f t="shared" si="39"/>
        <v>0.16900247320692499</v>
      </c>
      <c r="I69" s="3">
        <f t="shared" si="40"/>
        <v>0.83099752679307504</v>
      </c>
      <c r="J69" s="5">
        <f t="shared" si="47"/>
        <v>69966.845505462406</v>
      </c>
      <c r="K69" s="5">
        <f t="shared" si="41"/>
        <v>11824.56993290997</v>
      </c>
      <c r="L69" s="5">
        <f t="shared" si="42"/>
        <v>320272.80269503716</v>
      </c>
      <c r="M69" s="5">
        <f t="shared" si="32"/>
        <v>989712.28923323331</v>
      </c>
      <c r="N69" s="33">
        <f t="shared" si="43"/>
        <v>14.145446776730346</v>
      </c>
      <c r="O69" s="4"/>
      <c r="Q69" s="27" t="s">
        <v>64</v>
      </c>
      <c r="R69" s="29">
        <f t="shared" si="33"/>
        <v>69966.845505462406</v>
      </c>
      <c r="S69" s="29">
        <f t="shared" si="34"/>
        <v>320272.80269503716</v>
      </c>
      <c r="T69" s="35">
        <f t="shared" si="35"/>
        <v>14.145446776730346</v>
      </c>
      <c r="U69" s="42">
        <v>0.69850988448397933</v>
      </c>
      <c r="V69" s="43">
        <f t="shared" si="48"/>
        <v>0.30149011551602067</v>
      </c>
      <c r="W69" s="29">
        <f t="shared" si="44"/>
        <v>223713.71841387069</v>
      </c>
      <c r="X69" s="29">
        <f t="shared" si="36"/>
        <v>646058.85037676618</v>
      </c>
      <c r="Y69" s="35">
        <f t="shared" si="45"/>
        <v>9.2337855981563077</v>
      </c>
      <c r="Z69" s="36">
        <f t="shared" si="46"/>
        <v>4.9116611785740378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1462</v>
      </c>
      <c r="E70" s="49">
        <f t="shared" si="37"/>
        <v>63</v>
      </c>
      <c r="F70" s="3">
        <f t="shared" si="38"/>
        <v>4.3091655266757865E-2</v>
      </c>
      <c r="G70" s="2">
        <v>0.5</v>
      </c>
      <c r="H70" s="3">
        <f t="shared" si="39"/>
        <v>0.19450447669033652</v>
      </c>
      <c r="I70" s="3">
        <f t="shared" si="40"/>
        <v>0.80549552330966345</v>
      </c>
      <c r="J70" s="5">
        <f t="shared" si="47"/>
        <v>58142.27557255244</v>
      </c>
      <c r="K70" s="5">
        <f t="shared" si="41"/>
        <v>11308.932883824649</v>
      </c>
      <c r="L70" s="5">
        <f t="shared" si="42"/>
        <v>262439.04565320053</v>
      </c>
      <c r="M70" s="5">
        <f t="shared" si="32"/>
        <v>669439.48653819622</v>
      </c>
      <c r="N70" s="33">
        <f t="shared" si="43"/>
        <v>11.513816408902688</v>
      </c>
      <c r="O70" s="4"/>
      <c r="Q70" s="27" t="s">
        <v>66</v>
      </c>
      <c r="R70" s="29">
        <f t="shared" si="33"/>
        <v>58142.27557255244</v>
      </c>
      <c r="S70" s="29">
        <f t="shared" si="34"/>
        <v>262439.04565320053</v>
      </c>
      <c r="T70" s="35">
        <f t="shared" si="35"/>
        <v>11.513816408902688</v>
      </c>
      <c r="U70" s="42">
        <v>0.67065690345363116</v>
      </c>
      <c r="V70" s="43">
        <f t="shared" si="48"/>
        <v>0.32934309654636884</v>
      </c>
      <c r="W70" s="29">
        <f t="shared" si="44"/>
        <v>176006.5577031016</v>
      </c>
      <c r="X70" s="29">
        <f t="shared" si="36"/>
        <v>422345.13196289545</v>
      </c>
      <c r="Y70" s="35">
        <f t="shared" si="45"/>
        <v>7.2639938461967315</v>
      </c>
      <c r="Z70" s="36">
        <f t="shared" si="46"/>
        <v>4.2498225627059565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797</v>
      </c>
      <c r="E71" s="49">
        <f t="shared" si="49"/>
        <v>52</v>
      </c>
      <c r="F71" s="3">
        <f t="shared" si="38"/>
        <v>6.5244667503136761E-2</v>
      </c>
      <c r="G71" s="2">
        <v>0.5</v>
      </c>
      <c r="H71" s="3">
        <f t="shared" si="39"/>
        <v>0.28047464940668826</v>
      </c>
      <c r="I71" s="3">
        <f t="shared" si="40"/>
        <v>0.71952535059331169</v>
      </c>
      <c r="J71" s="5">
        <f t="shared" si="47"/>
        <v>46833.342688727789</v>
      </c>
      <c r="K71" s="5">
        <f t="shared" si="41"/>
        <v>13135.565371164214</v>
      </c>
      <c r="L71" s="5">
        <f t="shared" si="42"/>
        <v>201327.8000157284</v>
      </c>
      <c r="M71" s="5">
        <f>L71+M72</f>
        <v>407000.44088499574</v>
      </c>
      <c r="N71" s="33">
        <f t="shared" si="43"/>
        <v>8.6903991370010782</v>
      </c>
      <c r="O71" s="4"/>
      <c r="Q71" s="27" t="s">
        <v>68</v>
      </c>
      <c r="R71" s="29">
        <f t="shared" si="33"/>
        <v>46833.342688727789</v>
      </c>
      <c r="S71" s="29">
        <f t="shared" si="34"/>
        <v>201327.8000157284</v>
      </c>
      <c r="T71" s="35">
        <f t="shared" si="35"/>
        <v>8.6903991370010782</v>
      </c>
      <c r="U71" s="42">
        <v>0.63527807449444496</v>
      </c>
      <c r="V71" s="43">
        <f t="shared" si="48"/>
        <v>0.36472192550555504</v>
      </c>
      <c r="W71" s="29">
        <f t="shared" si="44"/>
        <v>127899.13713619462</v>
      </c>
      <c r="X71" s="29">
        <f>X72+W71</f>
        <v>246338.57425979385</v>
      </c>
      <c r="Y71" s="35">
        <f t="shared" si="45"/>
        <v>5.2598973320579256</v>
      </c>
      <c r="Z71" s="36">
        <f t="shared" si="46"/>
        <v>3.4305018049431526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531</v>
      </c>
      <c r="E72" s="50">
        <f t="shared" si="49"/>
        <v>87</v>
      </c>
      <c r="F72" s="17">
        <f t="shared" si="38"/>
        <v>0.16384180790960451</v>
      </c>
      <c r="G72" s="12"/>
      <c r="H72" s="17">
        <v>1</v>
      </c>
      <c r="I72" s="17">
        <f t="shared" si="40"/>
        <v>0</v>
      </c>
      <c r="J72" s="21">
        <f t="shared" si="47"/>
        <v>33697.777317563574</v>
      </c>
      <c r="K72" s="21">
        <f t="shared" si="41"/>
        <v>33697.777317563574</v>
      </c>
      <c r="L72" s="21">
        <f>K72/F72</f>
        <v>205672.64086926734</v>
      </c>
      <c r="M72" s="21">
        <f>L72</f>
        <v>205672.64086926734</v>
      </c>
      <c r="N72" s="34">
        <f t="shared" si="43"/>
        <v>6.1034482758620694</v>
      </c>
      <c r="O72" s="4"/>
      <c r="Q72" s="30" t="s">
        <v>69</v>
      </c>
      <c r="R72" s="31">
        <f t="shared" si="33"/>
        <v>33697.777317563574</v>
      </c>
      <c r="S72" s="31">
        <f t="shared" si="34"/>
        <v>205672.64086926734</v>
      </c>
      <c r="T72" s="38">
        <f t="shared" si="35"/>
        <v>6.1034482758620694</v>
      </c>
      <c r="U72" s="44">
        <v>0.57586384179742911</v>
      </c>
      <c r="V72" s="45">
        <f t="shared" si="48"/>
        <v>0.42413615820257089</v>
      </c>
      <c r="W72" s="31">
        <f t="shared" si="44"/>
        <v>118439.43712359921</v>
      </c>
      <c r="X72" s="31">
        <f>W72</f>
        <v>118439.43712359921</v>
      </c>
      <c r="Y72" s="38">
        <f t="shared" si="45"/>
        <v>3.514755172349826</v>
      </c>
      <c r="Z72" s="37">
        <f t="shared" si="46"/>
        <v>2.5886931035122434</v>
      </c>
    </row>
    <row r="73" spans="1:26" s="2" customFormat="1" ht="13.2" x14ac:dyDescent="0.25">
      <c r="B73" s="2" t="s">
        <v>70</v>
      </c>
      <c r="D73" s="25">
        <f>SUM(D54:D72)</f>
        <v>65028</v>
      </c>
      <c r="E73" s="25">
        <f>SUM(E54:E72)</f>
        <v>587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69.332040772476958</v>
      </c>
      <c r="F78" s="55">
        <f>$Y$4</f>
        <v>63.165578691120686</v>
      </c>
      <c r="G78" s="55">
        <f>E78-F78</f>
        <v>6.1664620813562721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80.535137919514554</v>
      </c>
      <c r="F79" s="55">
        <f>$Y$29</f>
        <v>71.17313394049684</v>
      </c>
      <c r="G79" s="55">
        <f t="shared" ref="G79:G80" si="50">E79-F79</f>
        <v>9.3620039790177145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74.559305364972374</v>
      </c>
      <c r="F80" s="55">
        <f>$Y$54</f>
        <v>66.287291561133131</v>
      </c>
      <c r="G80" s="55">
        <f t="shared" si="50"/>
        <v>8.2720138038392435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03F73-32E9-CF4C-810D-A2CECD37E407}">
  <dimension ref="A1:Z80"/>
  <sheetViews>
    <sheetView topLeftCell="A44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ht="15.6" x14ac:dyDescent="0.3">
      <c r="A4" s="2">
        <v>1</v>
      </c>
      <c r="B4" s="1">
        <v>0</v>
      </c>
      <c r="C4" s="1">
        <v>1</v>
      </c>
      <c r="D4" s="56">
        <v>230</v>
      </c>
      <c r="E4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7102194.1013807114</v>
      </c>
      <c r="N4" s="32">
        <f>M4/J4</f>
        <v>71.021941013807108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71.021941013807108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6468527.1287448686</v>
      </c>
      <c r="Y4" s="40">
        <f>X4/R4</f>
        <v>64.685271287448685</v>
      </c>
      <c r="Z4" s="36">
        <f>T4-Y4</f>
        <v>6.3366697263584228</v>
      </c>
    </row>
    <row r="5" spans="1:26" s="2" customFormat="1" ht="15.6" x14ac:dyDescent="0.3">
      <c r="A5" s="2">
        <v>2</v>
      </c>
      <c r="B5" s="1" t="s">
        <v>35</v>
      </c>
      <c r="C5" s="1">
        <v>4</v>
      </c>
      <c r="D5" s="56">
        <v>975</v>
      </c>
      <c r="E5">
        <v>2</v>
      </c>
      <c r="F5" s="3">
        <f t="shared" ref="F5:F22" si="5">E5/D5</f>
        <v>2.0512820512820513E-3</v>
      </c>
      <c r="G5" s="2">
        <v>0.4</v>
      </c>
      <c r="H5" s="3">
        <f t="shared" ref="H5:H21" si="6">C5*F5/(1+(1-G5)*C5*F5)</f>
        <v>8.1649316186976923E-3</v>
      </c>
      <c r="I5" s="3">
        <f t="shared" ref="I5:I22" si="7">1-H5</f>
        <v>0.99183506838130231</v>
      </c>
      <c r="J5" s="5">
        <f>I4*J4</f>
        <v>100000</v>
      </c>
      <c r="K5" s="5">
        <f t="shared" ref="K5:K22" si="8">J5*H5</f>
        <v>816.49316186976921</v>
      </c>
      <c r="L5" s="5">
        <f t="shared" ref="L5:L21" si="9">C5*(J6+G5*K5)</f>
        <v>398040.41641151253</v>
      </c>
      <c r="M5" s="5">
        <f t="shared" si="0"/>
        <v>7002194.1013807114</v>
      </c>
      <c r="N5" s="33">
        <f t="shared" ref="N5:N22" si="10">M5/J5</f>
        <v>70.021941013807108</v>
      </c>
      <c r="O5" s="4"/>
      <c r="Q5" s="27" t="s">
        <v>36</v>
      </c>
      <c r="R5" s="29">
        <f t="shared" si="1"/>
        <v>100000</v>
      </c>
      <c r="S5" s="29">
        <f t="shared" si="2"/>
        <v>398040.41641151253</v>
      </c>
      <c r="T5" s="35">
        <f t="shared" si="3"/>
        <v>70.021941013807108</v>
      </c>
      <c r="U5" s="42">
        <v>0.96680194174873568</v>
      </c>
      <c r="V5" s="43">
        <f>1-U5</f>
        <v>3.3198058251264317E-2</v>
      </c>
      <c r="W5" s="29">
        <f t="shared" ref="W5:W22" si="11">S5*U5</f>
        <v>384826.24748112564</v>
      </c>
      <c r="X5" s="29">
        <f t="shared" si="4"/>
        <v>6371846.9345699949</v>
      </c>
      <c r="Y5" s="35">
        <f t="shared" ref="Y5:Y22" si="12">X5/R5</f>
        <v>63.718469345699951</v>
      </c>
      <c r="Z5" s="36">
        <f t="shared" ref="Z5:Z22" si="13">T5-Y5</f>
        <v>6.3034716681071572</v>
      </c>
    </row>
    <row r="6" spans="1:26" s="2" customFormat="1" ht="15.6" x14ac:dyDescent="0.3">
      <c r="A6" s="2">
        <v>3</v>
      </c>
      <c r="B6" s="1" t="s">
        <v>37</v>
      </c>
      <c r="C6" s="1">
        <v>5</v>
      </c>
      <c r="D6" s="56">
        <v>1772</v>
      </c>
      <c r="E6">
        <v>1</v>
      </c>
      <c r="F6" s="3">
        <f t="shared" si="5"/>
        <v>5.6433408577878099E-4</v>
      </c>
      <c r="G6" s="2">
        <v>0.5</v>
      </c>
      <c r="H6" s="3">
        <f t="shared" si="6"/>
        <v>2.8176951253874329E-3</v>
      </c>
      <c r="I6" s="3">
        <f t="shared" si="7"/>
        <v>0.99718230487461257</v>
      </c>
      <c r="J6" s="5">
        <f t="shared" ref="J6:J22" si="14">I5*J5</f>
        <v>99183.506838130226</v>
      </c>
      <c r="K6" s="5">
        <f t="shared" si="8"/>
        <v>279.46888373663063</v>
      </c>
      <c r="L6" s="5">
        <f t="shared" si="9"/>
        <v>495218.8619813096</v>
      </c>
      <c r="M6" s="5">
        <f t="shared" si="0"/>
        <v>6604153.6849691989</v>
      </c>
      <c r="N6" s="33">
        <f t="shared" si="10"/>
        <v>66.585200458250895</v>
      </c>
      <c r="O6" s="4"/>
      <c r="Q6" s="27" t="s">
        <v>38</v>
      </c>
      <c r="R6" s="29">
        <f t="shared" si="1"/>
        <v>99183.506838130226</v>
      </c>
      <c r="S6" s="29">
        <f t="shared" si="2"/>
        <v>495218.8619813096</v>
      </c>
      <c r="T6" s="35">
        <f t="shared" si="3"/>
        <v>66.585200458250895</v>
      </c>
      <c r="U6" s="42">
        <v>0.96680194174873568</v>
      </c>
      <c r="V6" s="43">
        <f>1-U6</f>
        <v>3.3198058251264317E-2</v>
      </c>
      <c r="W6" s="29">
        <f t="shared" si="11"/>
        <v>478778.55735412927</v>
      </c>
      <c r="X6" s="29">
        <f t="shared" si="4"/>
        <v>5987020.6870888695</v>
      </c>
      <c r="Y6" s="35">
        <f t="shared" si="12"/>
        <v>60.363067186763473</v>
      </c>
      <c r="Z6" s="36">
        <f t="shared" si="13"/>
        <v>6.2221332714874222</v>
      </c>
    </row>
    <row r="7" spans="1:26" s="2" customFormat="1" ht="15.6" x14ac:dyDescent="0.3">
      <c r="A7" s="2">
        <v>4</v>
      </c>
      <c r="B7" s="1" t="s">
        <v>39</v>
      </c>
      <c r="C7" s="1">
        <v>5</v>
      </c>
      <c r="D7" s="56">
        <v>2065</v>
      </c>
      <c r="E7">
        <v>1</v>
      </c>
      <c r="F7" s="3">
        <f t="shared" si="5"/>
        <v>4.8426150121065375E-4</v>
      </c>
      <c r="G7" s="2">
        <v>0.5</v>
      </c>
      <c r="H7" s="3">
        <f t="shared" si="6"/>
        <v>2.4183796856106412E-3</v>
      </c>
      <c r="I7" s="3">
        <f t="shared" si="7"/>
        <v>0.99758162031438935</v>
      </c>
      <c r="J7" s="5">
        <f t="shared" si="14"/>
        <v>98904.0379543936</v>
      </c>
      <c r="K7" s="5">
        <f t="shared" si="8"/>
        <v>239.18751621376933</v>
      </c>
      <c r="L7" s="5">
        <f t="shared" si="9"/>
        <v>493922.22098143358</v>
      </c>
      <c r="M7" s="5">
        <f t="shared" si="0"/>
        <v>6108934.8229878889</v>
      </c>
      <c r="N7" s="33">
        <f t="shared" si="10"/>
        <v>61.766283251294823</v>
      </c>
      <c r="O7" s="4"/>
      <c r="Q7" s="27" t="s">
        <v>40</v>
      </c>
      <c r="R7" s="29">
        <f t="shared" si="1"/>
        <v>98904.0379543936</v>
      </c>
      <c r="S7" s="29">
        <f t="shared" si="2"/>
        <v>493922.22098143358</v>
      </c>
      <c r="T7" s="35">
        <f t="shared" si="3"/>
        <v>61.766283251294823</v>
      </c>
      <c r="U7" s="42">
        <v>0.96680194174873568</v>
      </c>
      <c r="V7" s="43">
        <f>1-U7</f>
        <v>3.3198058251264317E-2</v>
      </c>
      <c r="W7" s="29">
        <f t="shared" si="11"/>
        <v>477524.96231769811</v>
      </c>
      <c r="X7" s="29">
        <f t="shared" si="4"/>
        <v>5508242.1297347406</v>
      </c>
      <c r="Y7" s="35">
        <f t="shared" si="12"/>
        <v>55.692793172657808</v>
      </c>
      <c r="Z7" s="36">
        <f t="shared" si="13"/>
        <v>6.0734900786370147</v>
      </c>
    </row>
    <row r="8" spans="1:26" s="2" customFormat="1" ht="15.6" x14ac:dyDescent="0.3">
      <c r="A8" s="2">
        <v>5</v>
      </c>
      <c r="B8" s="1" t="s">
        <v>41</v>
      </c>
      <c r="C8" s="1">
        <v>5</v>
      </c>
      <c r="D8" s="56">
        <v>2029</v>
      </c>
      <c r="E8">
        <v>3</v>
      </c>
      <c r="F8" s="3">
        <f t="shared" si="5"/>
        <v>1.4785608674223755E-3</v>
      </c>
      <c r="G8" s="2">
        <v>0.5</v>
      </c>
      <c r="H8" s="3">
        <f t="shared" si="6"/>
        <v>7.3655781978885339E-3</v>
      </c>
      <c r="I8" s="3">
        <f t="shared" si="7"/>
        <v>0.99263442180211148</v>
      </c>
      <c r="J8" s="5">
        <f t="shared" si="14"/>
        <v>98664.850438179827</v>
      </c>
      <c r="K8" s="5">
        <f t="shared" si="8"/>
        <v>726.72367128539031</v>
      </c>
      <c r="L8" s="5">
        <f t="shared" si="9"/>
        <v>491507.44301268563</v>
      </c>
      <c r="M8" s="5">
        <f t="shared" si="0"/>
        <v>5615012.602006455</v>
      </c>
      <c r="N8" s="33">
        <f t="shared" si="10"/>
        <v>56.909959089479777</v>
      </c>
      <c r="O8" s="4"/>
      <c r="Q8" s="27" t="s">
        <v>42</v>
      </c>
      <c r="R8" s="29">
        <f t="shared" si="1"/>
        <v>98664.850438179827</v>
      </c>
      <c r="S8" s="29">
        <f t="shared" si="2"/>
        <v>491507.44301268563</v>
      </c>
      <c r="T8" s="35">
        <f t="shared" si="3"/>
        <v>56.909959089479777</v>
      </c>
      <c r="U8" s="42">
        <v>0.96680194174873568</v>
      </c>
      <c r="V8" s="43">
        <f>1-U8</f>
        <v>3.3198058251264317E-2</v>
      </c>
      <c r="W8" s="29">
        <f t="shared" si="11"/>
        <v>475190.35028862051</v>
      </c>
      <c r="X8" s="29">
        <f t="shared" si="4"/>
        <v>5030717.1674170429</v>
      </c>
      <c r="Y8" s="35">
        <f t="shared" si="12"/>
        <v>50.987936890140283</v>
      </c>
      <c r="Z8" s="36">
        <f t="shared" si="13"/>
        <v>5.9220221993394944</v>
      </c>
    </row>
    <row r="9" spans="1:26" s="2" customFormat="1" ht="15.6" x14ac:dyDescent="0.3">
      <c r="A9" s="2">
        <v>6</v>
      </c>
      <c r="B9" s="1" t="s">
        <v>43</v>
      </c>
      <c r="C9" s="1">
        <v>5</v>
      </c>
      <c r="D9" s="56">
        <v>1914</v>
      </c>
      <c r="E9">
        <v>3</v>
      </c>
      <c r="F9" s="3">
        <f t="shared" si="5"/>
        <v>1.567398119122257E-3</v>
      </c>
      <c r="G9" s="2">
        <v>0.5</v>
      </c>
      <c r="H9" s="3">
        <f t="shared" si="6"/>
        <v>7.8064012490241981E-3</v>
      </c>
      <c r="I9" s="3">
        <f t="shared" si="7"/>
        <v>0.99219359875097579</v>
      </c>
      <c r="J9" s="5">
        <f t="shared" si="14"/>
        <v>97938.126766894435</v>
      </c>
      <c r="K9" s="5">
        <f t="shared" si="8"/>
        <v>764.54431512017493</v>
      </c>
      <c r="L9" s="5">
        <f t="shared" si="9"/>
        <v>487779.27304667176</v>
      </c>
      <c r="M9" s="5">
        <f t="shared" si="0"/>
        <v>5123505.1589937694</v>
      </c>
      <c r="N9" s="33">
        <f t="shared" si="10"/>
        <v>52.313693636272852</v>
      </c>
      <c r="O9" s="4"/>
      <c r="Q9" s="27" t="s">
        <v>44</v>
      </c>
      <c r="R9" s="29">
        <f t="shared" si="1"/>
        <v>97938.126766894435</v>
      </c>
      <c r="S9" s="29">
        <f t="shared" si="2"/>
        <v>487779.27304667176</v>
      </c>
      <c r="T9" s="35">
        <f t="shared" si="3"/>
        <v>52.313693636272852</v>
      </c>
      <c r="U9" s="42">
        <v>0.9555940589531835</v>
      </c>
      <c r="V9" s="43">
        <f t="shared" ref="V9:V22" si="15">1-U9</f>
        <v>4.4405941046816499E-2</v>
      </c>
      <c r="W9" s="29">
        <f t="shared" si="11"/>
        <v>466118.97540390224</v>
      </c>
      <c r="X9" s="29">
        <f t="shared" si="4"/>
        <v>4555526.8171284227</v>
      </c>
      <c r="Y9" s="35">
        <f t="shared" si="12"/>
        <v>46.514334789873743</v>
      </c>
      <c r="Z9" s="36">
        <f t="shared" si="13"/>
        <v>5.7993588463991088</v>
      </c>
    </row>
    <row r="10" spans="1:26" s="2" customFormat="1" ht="15.6" x14ac:dyDescent="0.3">
      <c r="A10" s="2">
        <v>7</v>
      </c>
      <c r="B10" s="1" t="s">
        <v>45</v>
      </c>
      <c r="C10" s="1">
        <v>5</v>
      </c>
      <c r="D10" s="56">
        <v>2290</v>
      </c>
      <c r="E10">
        <v>4</v>
      </c>
      <c r="F10" s="3">
        <f t="shared" si="5"/>
        <v>1.7467248908296944E-3</v>
      </c>
      <c r="G10" s="2">
        <v>0.5</v>
      </c>
      <c r="H10" s="3">
        <f t="shared" si="6"/>
        <v>8.6956521739130436E-3</v>
      </c>
      <c r="I10" s="3">
        <f t="shared" si="7"/>
        <v>0.99130434782608701</v>
      </c>
      <c r="J10" s="5">
        <f t="shared" si="14"/>
        <v>97173.582451774259</v>
      </c>
      <c r="K10" s="5">
        <f t="shared" si="8"/>
        <v>844.98767349368916</v>
      </c>
      <c r="L10" s="5">
        <f t="shared" si="9"/>
        <v>483755.4430751371</v>
      </c>
      <c r="M10" s="5">
        <f t="shared" si="0"/>
        <v>4635725.885947098</v>
      </c>
      <c r="N10" s="33">
        <f t="shared" si="10"/>
        <v>47.705618841908361</v>
      </c>
      <c r="O10" s="4"/>
      <c r="Q10" s="27" t="s">
        <v>46</v>
      </c>
      <c r="R10" s="29">
        <f t="shared" si="1"/>
        <v>97173.582451774259</v>
      </c>
      <c r="S10" s="29">
        <f t="shared" si="2"/>
        <v>483755.4430751371</v>
      </c>
      <c r="T10" s="35">
        <f t="shared" si="3"/>
        <v>47.705618841908361</v>
      </c>
      <c r="U10" s="42">
        <v>0.96363095511775332</v>
      </c>
      <c r="V10" s="43">
        <f t="shared" si="15"/>
        <v>3.6369044882246682E-2</v>
      </c>
      <c r="W10" s="29">
        <f t="shared" si="11"/>
        <v>466161.7196539063</v>
      </c>
      <c r="X10" s="29">
        <f t="shared" si="4"/>
        <v>4089407.8417245205</v>
      </c>
      <c r="Y10" s="35">
        <f t="shared" si="12"/>
        <v>42.083534830611292</v>
      </c>
      <c r="Z10" s="36">
        <f t="shared" si="13"/>
        <v>5.6220840112970691</v>
      </c>
    </row>
    <row r="11" spans="1:26" s="2" customFormat="1" ht="15.6" x14ac:dyDescent="0.3">
      <c r="A11" s="2">
        <v>8</v>
      </c>
      <c r="B11" s="1" t="s">
        <v>47</v>
      </c>
      <c r="C11" s="1">
        <v>5</v>
      </c>
      <c r="D11" s="56">
        <v>2419</v>
      </c>
      <c r="E11">
        <v>6</v>
      </c>
      <c r="F11" s="3">
        <f t="shared" si="5"/>
        <v>2.4803637866887144E-3</v>
      </c>
      <c r="G11" s="2">
        <v>0.5</v>
      </c>
      <c r="H11" s="3">
        <f t="shared" si="6"/>
        <v>1.2325390304026294E-2</v>
      </c>
      <c r="I11" s="3">
        <f t="shared" si="7"/>
        <v>0.98767460969597376</v>
      </c>
      <c r="J11" s="5">
        <f t="shared" si="14"/>
        <v>96328.594778280574</v>
      </c>
      <c r="K11" s="5">
        <f t="shared" si="8"/>
        <v>1187.2875280806973</v>
      </c>
      <c r="L11" s="5">
        <f t="shared" si="9"/>
        <v>478674.75507120113</v>
      </c>
      <c r="M11" s="5">
        <f t="shared" si="0"/>
        <v>4151970.4428719608</v>
      </c>
      <c r="N11" s="33">
        <f t="shared" si="10"/>
        <v>43.10215935806545</v>
      </c>
      <c r="O11" s="4"/>
      <c r="Q11" s="27" t="s">
        <v>48</v>
      </c>
      <c r="R11" s="29">
        <f t="shared" si="1"/>
        <v>96328.594778280574</v>
      </c>
      <c r="S11" s="29">
        <f t="shared" si="2"/>
        <v>478674.75507120113</v>
      </c>
      <c r="T11" s="35">
        <f t="shared" si="3"/>
        <v>43.10215935806545</v>
      </c>
      <c r="U11" s="42">
        <v>0.96005435016735896</v>
      </c>
      <c r="V11" s="43">
        <f t="shared" si="15"/>
        <v>3.9945649832641039E-2</v>
      </c>
      <c r="W11" s="29">
        <f t="shared" si="11"/>
        <v>459553.78092140169</v>
      </c>
      <c r="X11" s="29">
        <f t="shared" si="4"/>
        <v>3623246.1220706142</v>
      </c>
      <c r="Y11" s="35">
        <f t="shared" si="12"/>
        <v>37.613401611538464</v>
      </c>
      <c r="Z11" s="36">
        <f t="shared" si="13"/>
        <v>5.4887577465269857</v>
      </c>
    </row>
    <row r="12" spans="1:26" s="2" customFormat="1" ht="15.6" x14ac:dyDescent="0.3">
      <c r="A12" s="2">
        <v>9</v>
      </c>
      <c r="B12" s="1" t="s">
        <v>49</v>
      </c>
      <c r="C12" s="1">
        <v>5</v>
      </c>
      <c r="D12" s="56">
        <v>2395</v>
      </c>
      <c r="E12">
        <v>13</v>
      </c>
      <c r="F12" s="3">
        <f t="shared" si="5"/>
        <v>5.4279749478079332E-3</v>
      </c>
      <c r="G12" s="2">
        <v>0.5</v>
      </c>
      <c r="H12" s="3">
        <f t="shared" si="6"/>
        <v>2.6776519052523172E-2</v>
      </c>
      <c r="I12" s="3">
        <f t="shared" si="7"/>
        <v>0.97322348094747679</v>
      </c>
      <c r="J12" s="5">
        <f t="shared" si="14"/>
        <v>95141.307250199883</v>
      </c>
      <c r="K12" s="5">
        <f t="shared" si="8"/>
        <v>2547.5530262669381</v>
      </c>
      <c r="L12" s="5">
        <f t="shared" si="9"/>
        <v>469337.6536853321</v>
      </c>
      <c r="M12" s="5">
        <f t="shared" si="0"/>
        <v>3673295.6878007599</v>
      </c>
      <c r="N12" s="33">
        <f t="shared" si="10"/>
        <v>38.608841879172758</v>
      </c>
      <c r="O12" s="4"/>
      <c r="Q12" s="27" t="s">
        <v>50</v>
      </c>
      <c r="R12" s="29">
        <f t="shared" si="1"/>
        <v>95141.307250199883</v>
      </c>
      <c r="S12" s="29">
        <f t="shared" si="2"/>
        <v>469337.6536853321</v>
      </c>
      <c r="T12" s="35">
        <f t="shared" si="3"/>
        <v>38.608841879172758</v>
      </c>
      <c r="U12" s="42">
        <v>0.94127750867207383</v>
      </c>
      <c r="V12" s="43">
        <f t="shared" si="15"/>
        <v>5.8722491327926174E-2</v>
      </c>
      <c r="W12" s="29">
        <f t="shared" si="11"/>
        <v>441776.97738692595</v>
      </c>
      <c r="X12" s="29">
        <f t="shared" si="4"/>
        <v>3163692.3411492123</v>
      </c>
      <c r="Y12" s="35">
        <f t="shared" si="12"/>
        <v>33.252563293348757</v>
      </c>
      <c r="Z12" s="36">
        <f t="shared" si="13"/>
        <v>5.3562785858240005</v>
      </c>
    </row>
    <row r="13" spans="1:26" s="2" customFormat="1" ht="15.6" x14ac:dyDescent="0.3">
      <c r="A13" s="2">
        <v>10</v>
      </c>
      <c r="B13" s="1" t="s">
        <v>51</v>
      </c>
      <c r="C13" s="1">
        <v>5</v>
      </c>
      <c r="D13" s="56">
        <v>2538</v>
      </c>
      <c r="E13">
        <v>10</v>
      </c>
      <c r="F13" s="3">
        <f t="shared" si="5"/>
        <v>3.9401103230890461E-3</v>
      </c>
      <c r="G13" s="2">
        <v>0.5</v>
      </c>
      <c r="H13" s="3">
        <f t="shared" si="6"/>
        <v>1.9508388607101051E-2</v>
      </c>
      <c r="I13" s="3">
        <f t="shared" si="7"/>
        <v>0.98049161139289898</v>
      </c>
      <c r="J13" s="5">
        <f t="shared" si="14"/>
        <v>92593.754223932949</v>
      </c>
      <c r="K13" s="5">
        <f t="shared" si="8"/>
        <v>1806.3549399908884</v>
      </c>
      <c r="L13" s="5">
        <f t="shared" si="9"/>
        <v>458452.88376968756</v>
      </c>
      <c r="M13" s="5">
        <f t="shared" si="0"/>
        <v>3203958.0341154276</v>
      </c>
      <c r="N13" s="33">
        <f t="shared" si="10"/>
        <v>34.602312661033594</v>
      </c>
      <c r="O13" s="4"/>
      <c r="Q13" s="27" t="s">
        <v>52</v>
      </c>
      <c r="R13" s="29">
        <f t="shared" si="1"/>
        <v>92593.754223932949</v>
      </c>
      <c r="S13" s="29">
        <f t="shared" si="2"/>
        <v>458452.88376968756</v>
      </c>
      <c r="T13" s="35">
        <f t="shared" si="3"/>
        <v>34.602312661033594</v>
      </c>
      <c r="U13" s="42">
        <v>0.95386474178345915</v>
      </c>
      <c r="V13" s="43">
        <f t="shared" si="15"/>
        <v>4.6135258216540853E-2</v>
      </c>
      <c r="W13" s="29">
        <f t="shared" si="11"/>
        <v>437302.04159685521</v>
      </c>
      <c r="X13" s="29">
        <f t="shared" si="4"/>
        <v>2721915.3637622865</v>
      </c>
      <c r="Y13" s="35">
        <f t="shared" si="12"/>
        <v>29.396317133653341</v>
      </c>
      <c r="Z13" s="36">
        <f t="shared" si="13"/>
        <v>5.205995527380253</v>
      </c>
    </row>
    <row r="14" spans="1:26" s="2" customFormat="1" ht="15.6" x14ac:dyDescent="0.3">
      <c r="A14" s="2">
        <v>11</v>
      </c>
      <c r="B14" s="1" t="s">
        <v>53</v>
      </c>
      <c r="C14" s="1">
        <v>5</v>
      </c>
      <c r="D14" s="56">
        <v>2842</v>
      </c>
      <c r="E14">
        <v>27</v>
      </c>
      <c r="F14" s="3">
        <f t="shared" si="5"/>
        <v>9.5003518648838839E-3</v>
      </c>
      <c r="G14" s="2">
        <v>0.5</v>
      </c>
      <c r="H14" s="3">
        <f t="shared" si="6"/>
        <v>4.6399725038666434E-2</v>
      </c>
      <c r="I14" s="3">
        <f t="shared" si="7"/>
        <v>0.95360027496133359</v>
      </c>
      <c r="J14" s="5">
        <f t="shared" si="14"/>
        <v>90787.399283942068</v>
      </c>
      <c r="K14" s="5">
        <f t="shared" si="8"/>
        <v>4212.5103637505335</v>
      </c>
      <c r="L14" s="5">
        <f t="shared" si="9"/>
        <v>443405.72051033401</v>
      </c>
      <c r="M14" s="5">
        <f t="shared" si="0"/>
        <v>2745505.1503457399</v>
      </c>
      <c r="N14" s="33">
        <f t="shared" si="10"/>
        <v>30.241037544858369</v>
      </c>
      <c r="O14" s="4"/>
      <c r="Q14" s="27" t="s">
        <v>54</v>
      </c>
      <c r="R14" s="29">
        <f t="shared" si="1"/>
        <v>90787.399283942068</v>
      </c>
      <c r="S14" s="29">
        <f t="shared" si="2"/>
        <v>443405.72051033401</v>
      </c>
      <c r="T14" s="35">
        <f t="shared" si="3"/>
        <v>30.241037544858369</v>
      </c>
      <c r="U14" s="42">
        <v>0.94210046609890041</v>
      </c>
      <c r="V14" s="43">
        <f t="shared" si="15"/>
        <v>5.7899533901099587E-2</v>
      </c>
      <c r="W14" s="29">
        <f t="shared" si="11"/>
        <v>417732.73596370441</v>
      </c>
      <c r="X14" s="29">
        <f t="shared" si="4"/>
        <v>2284613.3221654315</v>
      </c>
      <c r="Y14" s="35">
        <f t="shared" si="12"/>
        <v>25.164431850505935</v>
      </c>
      <c r="Z14" s="36">
        <f t="shared" si="13"/>
        <v>5.076605694352434</v>
      </c>
    </row>
    <row r="15" spans="1:26" s="2" customFormat="1" ht="15.6" x14ac:dyDescent="0.3">
      <c r="A15" s="2">
        <v>12</v>
      </c>
      <c r="B15" s="1" t="s">
        <v>55</v>
      </c>
      <c r="C15" s="1">
        <v>5</v>
      </c>
      <c r="D15" s="56">
        <v>2743</v>
      </c>
      <c r="E15">
        <v>32</v>
      </c>
      <c r="F15" s="3">
        <f t="shared" si="5"/>
        <v>1.1666059059423988E-2</v>
      </c>
      <c r="G15" s="2">
        <v>0.5</v>
      </c>
      <c r="H15" s="3">
        <f t="shared" si="6"/>
        <v>5.6677293659227766E-2</v>
      </c>
      <c r="I15" s="3">
        <f t="shared" si="7"/>
        <v>0.9433227063407722</v>
      </c>
      <c r="J15" s="5">
        <f t="shared" si="14"/>
        <v>86574.88892019153</v>
      </c>
      <c r="K15" s="5">
        <f t="shared" si="8"/>
        <v>4906.8304028447192</v>
      </c>
      <c r="L15" s="5">
        <f t="shared" si="9"/>
        <v>420607.36859384587</v>
      </c>
      <c r="M15" s="5">
        <f t="shared" si="0"/>
        <v>2302099.4298354061</v>
      </c>
      <c r="N15" s="33">
        <f t="shared" si="10"/>
        <v>26.590844742031155</v>
      </c>
      <c r="O15" s="4"/>
      <c r="Q15" s="27" t="s">
        <v>56</v>
      </c>
      <c r="R15" s="29">
        <f t="shared" si="1"/>
        <v>86574.88892019153</v>
      </c>
      <c r="S15" s="29">
        <f t="shared" si="2"/>
        <v>420607.36859384587</v>
      </c>
      <c r="T15" s="35">
        <f t="shared" si="3"/>
        <v>26.590844742031155</v>
      </c>
      <c r="U15" s="42">
        <v>0.91645683631107144</v>
      </c>
      <c r="V15" s="43">
        <f t="shared" si="15"/>
        <v>8.3543163688928557E-2</v>
      </c>
      <c r="W15" s="29">
        <f t="shared" si="11"/>
        <v>385468.4983506407</v>
      </c>
      <c r="X15" s="29">
        <f t="shared" si="4"/>
        <v>1866880.5862017269</v>
      </c>
      <c r="Y15" s="35">
        <f t="shared" si="12"/>
        <v>21.563765307544294</v>
      </c>
      <c r="Z15" s="36">
        <f t="shared" si="13"/>
        <v>5.0270794344868612</v>
      </c>
    </row>
    <row r="16" spans="1:26" s="2" customFormat="1" ht="15.6" x14ac:dyDescent="0.3">
      <c r="A16" s="2">
        <v>13</v>
      </c>
      <c r="B16" s="1" t="s">
        <v>57</v>
      </c>
      <c r="C16" s="1">
        <v>5</v>
      </c>
      <c r="D16" s="56">
        <v>2501</v>
      </c>
      <c r="E16">
        <v>37</v>
      </c>
      <c r="F16" s="3">
        <f t="shared" si="5"/>
        <v>1.479408236705318E-2</v>
      </c>
      <c r="G16" s="2">
        <v>0.5</v>
      </c>
      <c r="H16" s="3">
        <f t="shared" si="6"/>
        <v>7.1332176595334487E-2</v>
      </c>
      <c r="I16" s="3">
        <f t="shared" si="7"/>
        <v>0.92866782340466547</v>
      </c>
      <c r="J16" s="5">
        <f t="shared" si="14"/>
        <v>81668.058517346813</v>
      </c>
      <c r="K16" s="5">
        <f t="shared" si="8"/>
        <v>5825.5603723574941</v>
      </c>
      <c r="L16" s="5">
        <f t="shared" si="9"/>
        <v>393776.39165584027</v>
      </c>
      <c r="M16" s="5">
        <f t="shared" si="0"/>
        <v>1881492.0612415604</v>
      </c>
      <c r="N16" s="33">
        <f t="shared" si="10"/>
        <v>23.038285657812221</v>
      </c>
      <c r="O16" s="4"/>
      <c r="Q16" s="27" t="s">
        <v>58</v>
      </c>
      <c r="R16" s="29">
        <f t="shared" si="1"/>
        <v>81668.058517346813</v>
      </c>
      <c r="S16" s="29">
        <f t="shared" si="2"/>
        <v>393776.39165584027</v>
      </c>
      <c r="T16" s="35">
        <f t="shared" si="3"/>
        <v>23.038285657812221</v>
      </c>
      <c r="U16" s="42">
        <v>0.8859396016463057</v>
      </c>
      <c r="V16" s="43">
        <f t="shared" si="15"/>
        <v>0.1140603983536943</v>
      </c>
      <c r="W16" s="29">
        <f t="shared" si="11"/>
        <v>348862.09956129477</v>
      </c>
      <c r="X16" s="29">
        <f t="shared" si="4"/>
        <v>1481412.0878510862</v>
      </c>
      <c r="Y16" s="35">
        <f t="shared" si="12"/>
        <v>18.139430699658728</v>
      </c>
      <c r="Z16" s="36">
        <f t="shared" si="13"/>
        <v>4.8988549581534926</v>
      </c>
    </row>
    <row r="17" spans="1:26" s="2" customFormat="1" ht="15.6" x14ac:dyDescent="0.3">
      <c r="A17" s="2">
        <v>14</v>
      </c>
      <c r="B17" s="1" t="s">
        <v>59</v>
      </c>
      <c r="C17" s="1">
        <v>5</v>
      </c>
      <c r="D17" s="56">
        <v>1831</v>
      </c>
      <c r="E17">
        <v>30</v>
      </c>
      <c r="F17" s="3">
        <f t="shared" si="5"/>
        <v>1.6384489350081924E-2</v>
      </c>
      <c r="G17" s="2">
        <v>0.5</v>
      </c>
      <c r="H17" s="3">
        <f t="shared" si="6"/>
        <v>7.8698845750262342E-2</v>
      </c>
      <c r="I17" s="3">
        <f t="shared" si="7"/>
        <v>0.92130115424973769</v>
      </c>
      <c r="J17" s="5">
        <f t="shared" si="14"/>
        <v>75842.498144989309</v>
      </c>
      <c r="K17" s="5">
        <f t="shared" si="8"/>
        <v>5968.7170628270715</v>
      </c>
      <c r="L17" s="5">
        <f t="shared" si="9"/>
        <v>364290.6980678789</v>
      </c>
      <c r="M17" s="5">
        <f t="shared" si="0"/>
        <v>1487715.6695857202</v>
      </c>
      <c r="N17" s="33">
        <f t="shared" si="10"/>
        <v>19.615857942095083</v>
      </c>
      <c r="O17" s="4"/>
      <c r="Q17" s="27" t="s">
        <v>60</v>
      </c>
      <c r="R17" s="29">
        <f t="shared" si="1"/>
        <v>75842.498144989309</v>
      </c>
      <c r="S17" s="29">
        <f t="shared" si="2"/>
        <v>364290.6980678789</v>
      </c>
      <c r="T17" s="35">
        <f t="shared" si="3"/>
        <v>19.615857942095083</v>
      </c>
      <c r="U17" s="42">
        <v>0.85631920960893304</v>
      </c>
      <c r="V17" s="43">
        <f t="shared" si="15"/>
        <v>0.14368079039106696</v>
      </c>
      <c r="W17" s="29">
        <f t="shared" si="11"/>
        <v>311949.12263737252</v>
      </c>
      <c r="X17" s="29">
        <f t="shared" si="4"/>
        <v>1132549.9882897914</v>
      </c>
      <c r="Y17" s="35">
        <f t="shared" si="12"/>
        <v>14.932920407298262</v>
      </c>
      <c r="Z17" s="36">
        <f t="shared" si="13"/>
        <v>4.682937534796821</v>
      </c>
    </row>
    <row r="18" spans="1:26" s="2" customFormat="1" ht="15.6" x14ac:dyDescent="0.3">
      <c r="A18" s="2">
        <v>15</v>
      </c>
      <c r="B18" s="1" t="s">
        <v>61</v>
      </c>
      <c r="C18" s="1">
        <v>5</v>
      </c>
      <c r="D18" s="56">
        <v>1440</v>
      </c>
      <c r="E18">
        <v>25</v>
      </c>
      <c r="F18" s="3">
        <f t="shared" si="5"/>
        <v>1.7361111111111112E-2</v>
      </c>
      <c r="G18" s="2">
        <v>0.5</v>
      </c>
      <c r="H18" s="3">
        <f t="shared" si="6"/>
        <v>8.31946755407654E-2</v>
      </c>
      <c r="I18" s="3">
        <f t="shared" si="7"/>
        <v>0.91680532445923457</v>
      </c>
      <c r="J18" s="5">
        <f t="shared" si="14"/>
        <v>69873.781082162241</v>
      </c>
      <c r="K18" s="5">
        <f t="shared" si="8"/>
        <v>5813.1265459369588</v>
      </c>
      <c r="L18" s="5">
        <f t="shared" si="9"/>
        <v>334836.08904596878</v>
      </c>
      <c r="M18" s="5">
        <f t="shared" si="0"/>
        <v>1123424.9715178413</v>
      </c>
      <c r="N18" s="33">
        <f t="shared" si="10"/>
        <v>16.077918700246713</v>
      </c>
      <c r="O18" s="4"/>
      <c r="Q18" s="27" t="s">
        <v>62</v>
      </c>
      <c r="R18" s="29">
        <f t="shared" si="1"/>
        <v>69873.781082162241</v>
      </c>
      <c r="S18" s="29">
        <f t="shared" si="2"/>
        <v>334836.08904596878</v>
      </c>
      <c r="T18" s="35">
        <f t="shared" si="3"/>
        <v>16.077918700246713</v>
      </c>
      <c r="U18" s="42">
        <v>0.77613843304153718</v>
      </c>
      <c r="V18" s="43">
        <f t="shared" si="15"/>
        <v>0.22386156695846282</v>
      </c>
      <c r="W18" s="29">
        <f t="shared" si="11"/>
        <v>259879.15747789483</v>
      </c>
      <c r="X18" s="29">
        <f t="shared" si="4"/>
        <v>820600.86565241893</v>
      </c>
      <c r="Y18" s="35">
        <f t="shared" si="12"/>
        <v>11.744045519556209</v>
      </c>
      <c r="Z18" s="36">
        <f t="shared" si="13"/>
        <v>4.3338731806905031</v>
      </c>
    </row>
    <row r="19" spans="1:26" s="2" customFormat="1" ht="15.6" x14ac:dyDescent="0.3">
      <c r="A19" s="2">
        <v>16</v>
      </c>
      <c r="B19" s="1" t="s">
        <v>63</v>
      </c>
      <c r="C19" s="1">
        <v>5</v>
      </c>
      <c r="D19" s="56">
        <v>1008</v>
      </c>
      <c r="E19">
        <v>37</v>
      </c>
      <c r="F19" s="3">
        <f t="shared" si="5"/>
        <v>3.6706349206349208E-2</v>
      </c>
      <c r="G19" s="2">
        <v>0.5</v>
      </c>
      <c r="H19" s="3">
        <f t="shared" si="6"/>
        <v>0.1681054066333485</v>
      </c>
      <c r="I19" s="3">
        <f t="shared" si="7"/>
        <v>0.8318945933666515</v>
      </c>
      <c r="J19" s="5">
        <f t="shared" si="14"/>
        <v>64060.65453622528</v>
      </c>
      <c r="K19" s="5">
        <f t="shared" si="8"/>
        <v>10768.942380010612</v>
      </c>
      <c r="L19" s="5">
        <f t="shared" si="9"/>
        <v>293380.91673109989</v>
      </c>
      <c r="M19" s="5">
        <f t="shared" si="0"/>
        <v>788588.88247187249</v>
      </c>
      <c r="N19" s="33">
        <f t="shared" si="10"/>
        <v>12.310034734751859</v>
      </c>
      <c r="O19" s="4"/>
      <c r="Q19" s="27" t="s">
        <v>64</v>
      </c>
      <c r="R19" s="29">
        <f t="shared" si="1"/>
        <v>64060.65453622528</v>
      </c>
      <c r="S19" s="29">
        <f t="shared" si="2"/>
        <v>293380.91673109989</v>
      </c>
      <c r="T19" s="35">
        <f t="shared" si="3"/>
        <v>12.310034734751859</v>
      </c>
      <c r="U19" s="42">
        <v>0.73716277889453141</v>
      </c>
      <c r="V19" s="43">
        <f t="shared" si="15"/>
        <v>0.26283722110546859</v>
      </c>
      <c r="W19" s="29">
        <f t="shared" si="11"/>
        <v>216269.49185212271</v>
      </c>
      <c r="X19" s="29">
        <f t="shared" si="4"/>
        <v>560721.70817452413</v>
      </c>
      <c r="Y19" s="35">
        <f t="shared" si="12"/>
        <v>8.7529812524385768</v>
      </c>
      <c r="Z19" s="36">
        <f t="shared" si="13"/>
        <v>3.5570534823132824</v>
      </c>
    </row>
    <row r="20" spans="1:26" s="2" customFormat="1" ht="15.6" x14ac:dyDescent="0.3">
      <c r="A20" s="2">
        <v>17</v>
      </c>
      <c r="B20" s="1" t="s">
        <v>65</v>
      </c>
      <c r="C20" s="1">
        <v>5</v>
      </c>
      <c r="D20" s="56">
        <v>629</v>
      </c>
      <c r="E20">
        <v>40</v>
      </c>
      <c r="F20" s="3">
        <f t="shared" si="5"/>
        <v>6.3593004769475353E-2</v>
      </c>
      <c r="G20" s="2">
        <v>0.5</v>
      </c>
      <c r="H20" s="3">
        <f t="shared" si="6"/>
        <v>0.27434842249657065</v>
      </c>
      <c r="I20" s="3">
        <f t="shared" si="7"/>
        <v>0.72565157750342935</v>
      </c>
      <c r="J20" s="5">
        <f t="shared" si="14"/>
        <v>53291.712156214671</v>
      </c>
      <c r="K20" s="5">
        <f t="shared" si="8"/>
        <v>14620.497162198813</v>
      </c>
      <c r="L20" s="5">
        <f t="shared" si="9"/>
        <v>229907.31787557629</v>
      </c>
      <c r="M20" s="5">
        <f t="shared" si="0"/>
        <v>495207.96574077255</v>
      </c>
      <c r="N20" s="33">
        <f t="shared" si="10"/>
        <v>9.2924011202560575</v>
      </c>
      <c r="O20" s="4"/>
      <c r="Q20" s="27" t="s">
        <v>66</v>
      </c>
      <c r="R20" s="29">
        <f t="shared" si="1"/>
        <v>53291.712156214671</v>
      </c>
      <c r="S20" s="29">
        <f t="shared" si="2"/>
        <v>229907.31787557629</v>
      </c>
      <c r="T20" s="35">
        <f t="shared" si="3"/>
        <v>9.2924011202560575</v>
      </c>
      <c r="U20" s="42">
        <v>0.7271372759570951</v>
      </c>
      <c r="V20" s="43">
        <f t="shared" si="15"/>
        <v>0.2728627240429049</v>
      </c>
      <c r="W20" s="29">
        <f t="shared" si="11"/>
        <v>167174.18084264849</v>
      </c>
      <c r="X20" s="29">
        <f t="shared" si="4"/>
        <v>344452.21632240136</v>
      </c>
      <c r="Y20" s="35">
        <f t="shared" si="12"/>
        <v>6.4635231705955372</v>
      </c>
      <c r="Z20" s="36">
        <f t="shared" si="13"/>
        <v>2.8288779496605203</v>
      </c>
    </row>
    <row r="21" spans="1:26" s="2" customFormat="1" ht="15.6" x14ac:dyDescent="0.3">
      <c r="A21" s="2">
        <v>18</v>
      </c>
      <c r="B21" s="1" t="s">
        <v>67</v>
      </c>
      <c r="C21" s="1">
        <v>5</v>
      </c>
      <c r="D21" s="56">
        <v>323</v>
      </c>
      <c r="E21">
        <v>34</v>
      </c>
      <c r="F21" s="3">
        <f t="shared" si="5"/>
        <v>0.10526315789473684</v>
      </c>
      <c r="G21" s="2">
        <v>0.5</v>
      </c>
      <c r="H21" s="3">
        <f t="shared" si="6"/>
        <v>0.41666666666666669</v>
      </c>
      <c r="I21" s="3">
        <f t="shared" si="7"/>
        <v>0.58333333333333326</v>
      </c>
      <c r="J21" s="5">
        <f t="shared" si="14"/>
        <v>38671.214994015856</v>
      </c>
      <c r="K21" s="5">
        <f t="shared" si="8"/>
        <v>16113.006247506608</v>
      </c>
      <c r="L21" s="5">
        <f t="shared" si="9"/>
        <v>153073.55935131275</v>
      </c>
      <c r="M21" s="5">
        <f>L21+M22</f>
        <v>265300.64786519622</v>
      </c>
      <c r="N21" s="33">
        <f t="shared" si="10"/>
        <v>6.8604166666666648</v>
      </c>
      <c r="O21" s="4"/>
      <c r="Q21" s="27" t="s">
        <v>68</v>
      </c>
      <c r="R21" s="29">
        <f t="shared" si="1"/>
        <v>38671.214994015856</v>
      </c>
      <c r="S21" s="29">
        <f t="shared" si="2"/>
        <v>153073.55935131275</v>
      </c>
      <c r="T21" s="35">
        <f t="shared" si="3"/>
        <v>6.8604166666666648</v>
      </c>
      <c r="U21" s="42">
        <v>0.68635947845240242</v>
      </c>
      <c r="V21" s="43">
        <f t="shared" si="15"/>
        <v>0.31364052154759758</v>
      </c>
      <c r="W21" s="29">
        <f t="shared" si="11"/>
        <v>105063.48836121989</v>
      </c>
      <c r="X21" s="29">
        <f>X22+W21</f>
        <v>177278.03547975287</v>
      </c>
      <c r="Y21" s="35">
        <f t="shared" si="12"/>
        <v>4.5842375396580017</v>
      </c>
      <c r="Z21" s="36">
        <f t="shared" si="13"/>
        <v>2.2761791270086631</v>
      </c>
    </row>
    <row r="22" spans="1:26" s="2" customFormat="1" ht="15.6" x14ac:dyDescent="0.3">
      <c r="A22" s="12">
        <v>19</v>
      </c>
      <c r="B22" s="13" t="s">
        <v>69</v>
      </c>
      <c r="C22" s="12"/>
      <c r="D22" s="56">
        <v>199</v>
      </c>
      <c r="E22">
        <v>40</v>
      </c>
      <c r="F22" s="17">
        <f t="shared" si="5"/>
        <v>0.20100502512562815</v>
      </c>
      <c r="G22" s="12"/>
      <c r="H22" s="17">
        <v>1</v>
      </c>
      <c r="I22" s="17">
        <f t="shared" si="7"/>
        <v>0</v>
      </c>
      <c r="J22" s="21">
        <f t="shared" si="14"/>
        <v>22558.208746509248</v>
      </c>
      <c r="K22" s="21">
        <f t="shared" si="8"/>
        <v>22558.208746509248</v>
      </c>
      <c r="L22" s="21">
        <f>K22/F22</f>
        <v>112227.0885138835</v>
      </c>
      <c r="M22" s="21">
        <f>L22</f>
        <v>112227.0885138835</v>
      </c>
      <c r="N22" s="34">
        <f t="shared" si="10"/>
        <v>4.9749999999999996</v>
      </c>
      <c r="O22" s="4"/>
      <c r="Q22" s="30" t="s">
        <v>69</v>
      </c>
      <c r="R22" s="31">
        <f t="shared" si="1"/>
        <v>22558.208746509248</v>
      </c>
      <c r="S22" s="31">
        <f t="shared" si="2"/>
        <v>112227.0885138835</v>
      </c>
      <c r="T22" s="38">
        <f t="shared" si="3"/>
        <v>4.9749999999999996</v>
      </c>
      <c r="U22" s="44">
        <v>0.64346806172022719</v>
      </c>
      <c r="V22" s="45">
        <f t="shared" si="15"/>
        <v>0.35653193827977281</v>
      </c>
      <c r="W22" s="31">
        <f t="shared" si="11"/>
        <v>72214.547118532995</v>
      </c>
      <c r="X22" s="31">
        <f>W22</f>
        <v>72214.547118532995</v>
      </c>
      <c r="Y22" s="38">
        <f t="shared" si="12"/>
        <v>3.2012536070581303</v>
      </c>
      <c r="Z22" s="37">
        <f t="shared" si="13"/>
        <v>1.7737463929418693</v>
      </c>
    </row>
    <row r="23" spans="1:26" s="2" customFormat="1" ht="13.2" x14ac:dyDescent="0.25">
      <c r="B23" s="2" t="s">
        <v>70</v>
      </c>
      <c r="D23" s="25">
        <f>SUM(D4:D22)</f>
        <v>32143</v>
      </c>
      <c r="E23" s="25">
        <f>SUM(E4:E22)</f>
        <v>345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ht="15.6" x14ac:dyDescent="0.3">
      <c r="A29" s="2">
        <v>1</v>
      </c>
      <c r="B29" s="1">
        <v>0</v>
      </c>
      <c r="C29" s="1">
        <v>1</v>
      </c>
      <c r="D29" s="56">
        <v>201</v>
      </c>
      <c r="E29">
        <v>1</v>
      </c>
      <c r="F29" s="3">
        <f>E29/D29</f>
        <v>4.9751243781094526E-3</v>
      </c>
      <c r="G29" s="2">
        <v>0.3</v>
      </c>
      <c r="H29" s="18">
        <f>C29*F29/(1+(1-G29)*C29*F29)</f>
        <v>4.9578582052553291E-3</v>
      </c>
      <c r="I29" s="18">
        <f>1-H29</f>
        <v>0.99504214179474471</v>
      </c>
      <c r="J29" s="19">
        <v>100000</v>
      </c>
      <c r="K29" s="20">
        <f>J29*H29</f>
        <v>495.78582052553293</v>
      </c>
      <c r="L29" s="20">
        <f>C29*(J30+G29*K29)</f>
        <v>99652.949925632129</v>
      </c>
      <c r="M29" s="5">
        <f t="shared" ref="M29:M45" si="16">L29+M30</f>
        <v>7995339.2615187066</v>
      </c>
      <c r="N29" s="32">
        <f>M29/J29</f>
        <v>79.95339261518707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99652.949925632129</v>
      </c>
      <c r="T29" s="35">
        <f t="shared" ref="T29:T47" si="19">N29</f>
        <v>79.95339261518707</v>
      </c>
      <c r="U29" s="42">
        <v>0.95864674002964168</v>
      </c>
      <c r="V29" s="43">
        <f>1-U29</f>
        <v>4.1353259970358325E-2</v>
      </c>
      <c r="W29" s="29">
        <f>S29*U29</f>
        <v>95531.975580544356</v>
      </c>
      <c r="X29" s="29">
        <f t="shared" ref="X29:X45" si="20">X30+W29</f>
        <v>7065980.2349888384</v>
      </c>
      <c r="Y29" s="40">
        <f>X29/R29</f>
        <v>70.65980234988838</v>
      </c>
      <c r="Z29" s="36">
        <f>T29-Y29</f>
        <v>9.2935902652986897</v>
      </c>
    </row>
    <row r="30" spans="1:26" s="2" customFormat="1" ht="15.6" x14ac:dyDescent="0.3">
      <c r="A30" s="2">
        <v>2</v>
      </c>
      <c r="B30" s="1" t="s">
        <v>35</v>
      </c>
      <c r="C30" s="1">
        <v>4</v>
      </c>
      <c r="D30" s="56">
        <v>963</v>
      </c>
      <c r="E30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99504.214179474468</v>
      </c>
      <c r="K30" s="5">
        <f t="shared" ref="K30:K47" si="24">J30*H30</f>
        <v>0</v>
      </c>
      <c r="L30" s="5">
        <f t="shared" ref="L30:L46" si="25">C30*(J31+G30*K30)</f>
        <v>398016.85671789787</v>
      </c>
      <c r="M30" s="5">
        <f t="shared" si="16"/>
        <v>7895686.3115930744</v>
      </c>
      <c r="N30" s="33">
        <f t="shared" ref="N30:N47" si="26">M30/J30</f>
        <v>79.350270505646392</v>
      </c>
      <c r="O30" s="4"/>
      <c r="Q30" s="27" t="s">
        <v>36</v>
      </c>
      <c r="R30" s="29">
        <f t="shared" si="17"/>
        <v>99504.214179474468</v>
      </c>
      <c r="S30" s="29">
        <f t="shared" si="18"/>
        <v>398016.85671789787</v>
      </c>
      <c r="T30" s="35">
        <f t="shared" si="19"/>
        <v>79.350270505646392</v>
      </c>
      <c r="U30" s="42">
        <v>0.95864674002964168</v>
      </c>
      <c r="V30" s="43">
        <f>1-U30</f>
        <v>4.1353259970358325E-2</v>
      </c>
      <c r="W30" s="29">
        <f t="shared" ref="W30:W47" si="27">S30*U30</f>
        <v>381557.56216945779</v>
      </c>
      <c r="X30" s="29">
        <f t="shared" si="20"/>
        <v>6970448.2594082942</v>
      </c>
      <c r="Y30" s="35">
        <f t="shared" ref="Y30:Y47" si="28">X30/R30</f>
        <v>70.051789433116738</v>
      </c>
      <c r="Z30" s="36">
        <f t="shared" ref="Z30:Z47" si="29">T30-Y30</f>
        <v>9.2984810725296541</v>
      </c>
    </row>
    <row r="31" spans="1:26" s="2" customFormat="1" ht="15.6" x14ac:dyDescent="0.3">
      <c r="A31" s="2">
        <v>3</v>
      </c>
      <c r="B31" s="1" t="s">
        <v>37</v>
      </c>
      <c r="C31" s="1">
        <v>5</v>
      </c>
      <c r="D31" s="56">
        <v>1570</v>
      </c>
      <c r="E3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99504.214179474468</v>
      </c>
      <c r="K31" s="5">
        <f t="shared" si="24"/>
        <v>0</v>
      </c>
      <c r="L31" s="5">
        <f t="shared" si="25"/>
        <v>497521.07089737232</v>
      </c>
      <c r="M31" s="5">
        <f t="shared" si="16"/>
        <v>7497669.4548751768</v>
      </c>
      <c r="N31" s="33">
        <f t="shared" si="26"/>
        <v>75.350270505646392</v>
      </c>
      <c r="O31" s="4"/>
      <c r="Q31" s="27" t="s">
        <v>38</v>
      </c>
      <c r="R31" s="29">
        <f t="shared" si="17"/>
        <v>99504.214179474468</v>
      </c>
      <c r="S31" s="29">
        <f t="shared" si="18"/>
        <v>497521.07089737232</v>
      </c>
      <c r="T31" s="35">
        <f t="shared" si="19"/>
        <v>75.350270505646392</v>
      </c>
      <c r="U31" s="42">
        <v>0.95864674002964168</v>
      </c>
      <c r="V31" s="43">
        <f>1-U31</f>
        <v>4.1353259970358325E-2</v>
      </c>
      <c r="W31" s="29">
        <f t="shared" si="27"/>
        <v>476946.95271182223</v>
      </c>
      <c r="X31" s="29">
        <f t="shared" si="20"/>
        <v>6588890.6972388364</v>
      </c>
      <c r="Y31" s="35">
        <f t="shared" si="28"/>
        <v>66.217202472998167</v>
      </c>
      <c r="Z31" s="36">
        <f t="shared" si="29"/>
        <v>9.1330680326482252</v>
      </c>
    </row>
    <row r="32" spans="1:26" s="2" customFormat="1" ht="15.6" x14ac:dyDescent="0.3">
      <c r="A32" s="2">
        <v>4</v>
      </c>
      <c r="B32" s="1" t="s">
        <v>39</v>
      </c>
      <c r="C32" s="1">
        <v>5</v>
      </c>
      <c r="D32" s="56">
        <v>1957</v>
      </c>
      <c r="E32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99504.214179474468</v>
      </c>
      <c r="K32" s="5">
        <f t="shared" si="24"/>
        <v>0</v>
      </c>
      <c r="L32" s="5">
        <f t="shared" si="25"/>
        <v>497521.07089737232</v>
      </c>
      <c r="M32" s="5">
        <f t="shared" si="16"/>
        <v>7000148.3839778043</v>
      </c>
      <c r="N32" s="33">
        <f t="shared" si="26"/>
        <v>70.350270505646392</v>
      </c>
      <c r="O32" s="4"/>
      <c r="Q32" s="27" t="s">
        <v>40</v>
      </c>
      <c r="R32" s="29">
        <f t="shared" si="17"/>
        <v>99504.214179474468</v>
      </c>
      <c r="S32" s="29">
        <f t="shared" si="18"/>
        <v>497521.07089737232</v>
      </c>
      <c r="T32" s="35">
        <f t="shared" si="19"/>
        <v>70.350270505646392</v>
      </c>
      <c r="U32" s="42">
        <v>0.95864674002964168</v>
      </c>
      <c r="V32" s="43">
        <f>1-U32</f>
        <v>4.1353259970358325E-2</v>
      </c>
      <c r="W32" s="29">
        <f t="shared" si="27"/>
        <v>476946.95271182223</v>
      </c>
      <c r="X32" s="29">
        <f t="shared" si="20"/>
        <v>6111943.744527014</v>
      </c>
      <c r="Y32" s="35">
        <f t="shared" si="28"/>
        <v>61.42396877284996</v>
      </c>
      <c r="Z32" s="36">
        <f t="shared" si="29"/>
        <v>8.926301732796432</v>
      </c>
    </row>
    <row r="33" spans="1:26" s="2" customFormat="1" ht="15.6" x14ac:dyDescent="0.3">
      <c r="A33" s="2">
        <v>5</v>
      </c>
      <c r="B33" s="1" t="s">
        <v>41</v>
      </c>
      <c r="C33" s="1">
        <v>5</v>
      </c>
      <c r="D33" s="56">
        <v>1949</v>
      </c>
      <c r="E33">
        <v>3</v>
      </c>
      <c r="F33" s="3">
        <f t="shared" si="21"/>
        <v>1.5392508978963571E-3</v>
      </c>
      <c r="G33" s="2">
        <v>0.5</v>
      </c>
      <c r="H33" s="3">
        <f t="shared" si="22"/>
        <v>7.6667518527983652E-3</v>
      </c>
      <c r="I33" s="3">
        <f t="shared" si="23"/>
        <v>0.99233324814720159</v>
      </c>
      <c r="J33" s="5">
        <f t="shared" si="30"/>
        <v>99504.214179474468</v>
      </c>
      <c r="K33" s="5">
        <f t="shared" si="24"/>
        <v>762.87411842173128</v>
      </c>
      <c r="L33" s="5">
        <f t="shared" si="25"/>
        <v>495613.88560131798</v>
      </c>
      <c r="M33" s="5">
        <f t="shared" si="16"/>
        <v>6502627.3130804319</v>
      </c>
      <c r="N33" s="33">
        <f t="shared" si="26"/>
        <v>65.350270505646392</v>
      </c>
      <c r="O33" s="4"/>
      <c r="Q33" s="27" t="s">
        <v>42</v>
      </c>
      <c r="R33" s="29">
        <f t="shared" si="17"/>
        <v>99504.214179474468</v>
      </c>
      <c r="S33" s="29">
        <f t="shared" si="18"/>
        <v>495613.88560131798</v>
      </c>
      <c r="T33" s="35">
        <f t="shared" si="19"/>
        <v>65.350270505646392</v>
      </c>
      <c r="U33" s="42">
        <v>0.95864674002964168</v>
      </c>
      <c r="V33" s="43">
        <f>1-U33</f>
        <v>4.1353259970358325E-2</v>
      </c>
      <c r="W33" s="29">
        <f t="shared" si="27"/>
        <v>475118.63574512722</v>
      </c>
      <c r="X33" s="29">
        <f t="shared" si="20"/>
        <v>5634996.7918151915</v>
      </c>
      <c r="Y33" s="35">
        <f t="shared" si="28"/>
        <v>56.630735072701746</v>
      </c>
      <c r="Z33" s="36">
        <f t="shared" si="29"/>
        <v>8.7195354329446459</v>
      </c>
    </row>
    <row r="34" spans="1:26" s="2" customFormat="1" ht="15.6" x14ac:dyDescent="0.3">
      <c r="A34" s="2">
        <v>6</v>
      </c>
      <c r="B34" s="1" t="s">
        <v>43</v>
      </c>
      <c r="C34" s="1">
        <v>5</v>
      </c>
      <c r="D34" s="56">
        <v>1924</v>
      </c>
      <c r="E34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98741.340061052731</v>
      </c>
      <c r="K34" s="5">
        <f t="shared" si="24"/>
        <v>0</v>
      </c>
      <c r="L34" s="5">
        <f t="shared" si="25"/>
        <v>493706.70030526363</v>
      </c>
      <c r="M34" s="5">
        <f t="shared" si="16"/>
        <v>6007013.4274791135</v>
      </c>
      <c r="N34" s="33">
        <f t="shared" si="26"/>
        <v>60.835850756784531</v>
      </c>
      <c r="O34" s="4"/>
      <c r="Q34" s="27" t="s">
        <v>44</v>
      </c>
      <c r="R34" s="29">
        <f t="shared" si="17"/>
        <v>98741.340061052731</v>
      </c>
      <c r="S34" s="29">
        <f t="shared" si="18"/>
        <v>493706.70030526363</v>
      </c>
      <c r="T34" s="35">
        <f t="shared" si="19"/>
        <v>60.835850756784531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478490.76706652145</v>
      </c>
      <c r="X34" s="29">
        <f t="shared" si="20"/>
        <v>5159878.1560700638</v>
      </c>
      <c r="Y34" s="35">
        <f t="shared" si="28"/>
        <v>52.256513359851716</v>
      </c>
      <c r="Z34" s="36">
        <f t="shared" si="29"/>
        <v>8.5793373969328144</v>
      </c>
    </row>
    <row r="35" spans="1:26" s="2" customFormat="1" ht="15.6" x14ac:dyDescent="0.3">
      <c r="A35" s="2">
        <v>7</v>
      </c>
      <c r="B35" s="1" t="s">
        <v>45</v>
      </c>
      <c r="C35" s="1">
        <v>5</v>
      </c>
      <c r="D35" s="56">
        <v>2256</v>
      </c>
      <c r="E35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98741.340061052731</v>
      </c>
      <c r="K35" s="5">
        <f t="shared" si="24"/>
        <v>0</v>
      </c>
      <c r="L35" s="5">
        <f t="shared" si="25"/>
        <v>493706.70030526363</v>
      </c>
      <c r="M35" s="5">
        <f t="shared" si="16"/>
        <v>5513306.7271738499</v>
      </c>
      <c r="N35" s="33">
        <f t="shared" si="26"/>
        <v>55.835850756784531</v>
      </c>
      <c r="O35" s="4"/>
      <c r="Q35" s="27" t="s">
        <v>46</v>
      </c>
      <c r="R35" s="29">
        <f t="shared" si="17"/>
        <v>98741.340061052731</v>
      </c>
      <c r="S35" s="29">
        <f t="shared" si="18"/>
        <v>493706.70030526363</v>
      </c>
      <c r="T35" s="35">
        <f t="shared" si="19"/>
        <v>55.835850756784531</v>
      </c>
      <c r="U35" s="42">
        <v>0.96192878092594225</v>
      </c>
      <c r="V35" s="43">
        <f t="shared" si="31"/>
        <v>3.8071219074057749E-2</v>
      </c>
      <c r="W35" s="29">
        <f t="shared" si="27"/>
        <v>474910.68435961177</v>
      </c>
      <c r="X35" s="29">
        <f t="shared" si="20"/>
        <v>4681387.3890035423</v>
      </c>
      <c r="Y35" s="35">
        <f t="shared" si="28"/>
        <v>47.410612273531989</v>
      </c>
      <c r="Z35" s="36">
        <f t="shared" si="29"/>
        <v>8.4252384832525422</v>
      </c>
    </row>
    <row r="36" spans="1:26" s="2" customFormat="1" ht="15.6" x14ac:dyDescent="0.3">
      <c r="A36" s="2">
        <v>8</v>
      </c>
      <c r="B36" s="1" t="s">
        <v>47</v>
      </c>
      <c r="C36" s="1">
        <v>5</v>
      </c>
      <c r="D36" s="56">
        <v>2341</v>
      </c>
      <c r="E36">
        <v>2</v>
      </c>
      <c r="F36" s="3">
        <f t="shared" si="21"/>
        <v>8.5433575395130288E-4</v>
      </c>
      <c r="G36" s="2">
        <v>0.5</v>
      </c>
      <c r="H36" s="3">
        <f t="shared" si="22"/>
        <v>4.2625745950554137E-3</v>
      </c>
      <c r="I36" s="3">
        <f t="shared" si="23"/>
        <v>0.99573742540494459</v>
      </c>
      <c r="J36" s="5">
        <f t="shared" si="30"/>
        <v>98741.340061052731</v>
      </c>
      <c r="K36" s="5">
        <f t="shared" si="24"/>
        <v>420.89232762597072</v>
      </c>
      <c r="L36" s="5">
        <f t="shared" si="25"/>
        <v>492654.46948619874</v>
      </c>
      <c r="M36" s="5">
        <f t="shared" si="16"/>
        <v>5019600.0268685864</v>
      </c>
      <c r="N36" s="33">
        <f t="shared" si="26"/>
        <v>50.835850756784531</v>
      </c>
      <c r="O36" s="4"/>
      <c r="Q36" s="27" t="s">
        <v>48</v>
      </c>
      <c r="R36" s="29">
        <f t="shared" si="17"/>
        <v>98741.340061052731</v>
      </c>
      <c r="S36" s="29">
        <f t="shared" si="18"/>
        <v>492654.46948619874</v>
      </c>
      <c r="T36" s="35">
        <f t="shared" si="19"/>
        <v>50.835850756784531</v>
      </c>
      <c r="U36" s="42">
        <v>0.95558309086652893</v>
      </c>
      <c r="V36" s="43">
        <f t="shared" si="31"/>
        <v>4.4416909133471072E-2</v>
      </c>
      <c r="W36" s="29">
        <f t="shared" si="27"/>
        <v>470772.28068083187</v>
      </c>
      <c r="X36" s="29">
        <f t="shared" si="20"/>
        <v>4206476.7046439303</v>
      </c>
      <c r="Y36" s="35">
        <f t="shared" si="28"/>
        <v>42.600968368902272</v>
      </c>
      <c r="Z36" s="36">
        <f t="shared" si="29"/>
        <v>8.2348823878822586</v>
      </c>
    </row>
    <row r="37" spans="1:26" s="2" customFormat="1" ht="15.6" x14ac:dyDescent="0.3">
      <c r="A37" s="2">
        <v>9</v>
      </c>
      <c r="B37" s="1" t="s">
        <v>49</v>
      </c>
      <c r="C37" s="1">
        <v>5</v>
      </c>
      <c r="D37" s="56">
        <v>2268</v>
      </c>
      <c r="E37">
        <v>1</v>
      </c>
      <c r="F37" s="3">
        <f t="shared" si="21"/>
        <v>4.4091710758377423E-4</v>
      </c>
      <c r="G37" s="2">
        <v>0.5</v>
      </c>
      <c r="H37" s="3">
        <f t="shared" si="22"/>
        <v>2.2021581149526534E-3</v>
      </c>
      <c r="I37" s="3">
        <f t="shared" si="23"/>
        <v>0.99779784188504739</v>
      </c>
      <c r="J37" s="5">
        <f t="shared" si="30"/>
        <v>98320.447733426758</v>
      </c>
      <c r="K37" s="5">
        <f t="shared" si="24"/>
        <v>216.51717184194396</v>
      </c>
      <c r="L37" s="5">
        <f t="shared" si="25"/>
        <v>491060.94573752891</v>
      </c>
      <c r="M37" s="5">
        <f t="shared" si="16"/>
        <v>4526945.557382388</v>
      </c>
      <c r="N37" s="33">
        <f t="shared" si="26"/>
        <v>46.042767926120085</v>
      </c>
      <c r="O37" s="4"/>
      <c r="Q37" s="27" t="s">
        <v>50</v>
      </c>
      <c r="R37" s="29">
        <f t="shared" si="17"/>
        <v>98320.447733426758</v>
      </c>
      <c r="S37" s="29">
        <f t="shared" si="18"/>
        <v>491060.94573752891</v>
      </c>
      <c r="T37" s="35">
        <f t="shared" si="19"/>
        <v>46.042767926120085</v>
      </c>
      <c r="U37" s="42">
        <v>0.95343645724036619</v>
      </c>
      <c r="V37" s="43">
        <f t="shared" si="31"/>
        <v>4.6563542759633814E-2</v>
      </c>
      <c r="W37" s="29">
        <f t="shared" si="27"/>
        <v>468195.40839309327</v>
      </c>
      <c r="X37" s="29">
        <f t="shared" si="20"/>
        <v>3735704.4239630983</v>
      </c>
      <c r="Y37" s="35">
        <f t="shared" si="28"/>
        <v>37.995193371083907</v>
      </c>
      <c r="Z37" s="36">
        <f t="shared" si="29"/>
        <v>8.0475745550361779</v>
      </c>
    </row>
    <row r="38" spans="1:26" s="2" customFormat="1" ht="15.6" x14ac:dyDescent="0.3">
      <c r="A38" s="2">
        <v>10</v>
      </c>
      <c r="B38" s="1" t="s">
        <v>51</v>
      </c>
      <c r="C38" s="1">
        <v>5</v>
      </c>
      <c r="D38" s="56">
        <v>2548</v>
      </c>
      <c r="E38">
        <v>6</v>
      </c>
      <c r="F38" s="3">
        <f t="shared" si="21"/>
        <v>2.3547880690737832E-3</v>
      </c>
      <c r="G38" s="2">
        <v>0.5</v>
      </c>
      <c r="H38" s="3">
        <f t="shared" si="22"/>
        <v>1.1705033164260631E-2</v>
      </c>
      <c r="I38" s="3">
        <f t="shared" si="23"/>
        <v>0.98829496683573936</v>
      </c>
      <c r="J38" s="5">
        <f t="shared" si="30"/>
        <v>98103.930561584813</v>
      </c>
      <c r="K38" s="5">
        <f t="shared" si="24"/>
        <v>1148.3097607676723</v>
      </c>
      <c r="L38" s="5">
        <f t="shared" si="25"/>
        <v>487648.87840600486</v>
      </c>
      <c r="M38" s="5">
        <f t="shared" si="16"/>
        <v>4035884.6116448594</v>
      </c>
      <c r="N38" s="33">
        <f t="shared" si="26"/>
        <v>41.138867612560439</v>
      </c>
      <c r="O38" s="4"/>
      <c r="Q38" s="27" t="s">
        <v>52</v>
      </c>
      <c r="R38" s="29">
        <f t="shared" si="17"/>
        <v>98103.930561584813</v>
      </c>
      <c r="S38" s="29">
        <f t="shared" si="18"/>
        <v>487648.87840600486</v>
      </c>
      <c r="T38" s="35">
        <f t="shared" si="19"/>
        <v>41.138867612560439</v>
      </c>
      <c r="U38" s="42">
        <v>0.93748024841036759</v>
      </c>
      <c r="V38" s="43">
        <f t="shared" si="31"/>
        <v>6.2519751589632411E-2</v>
      </c>
      <c r="W38" s="29">
        <f t="shared" si="27"/>
        <v>457161.19166509859</v>
      </c>
      <c r="X38" s="29">
        <f t="shared" si="20"/>
        <v>3267509.0155700049</v>
      </c>
      <c r="Y38" s="35">
        <f t="shared" si="28"/>
        <v>33.306606543341545</v>
      </c>
      <c r="Z38" s="36">
        <f t="shared" si="29"/>
        <v>7.8322610692188945</v>
      </c>
    </row>
    <row r="39" spans="1:26" s="2" customFormat="1" ht="15.6" x14ac:dyDescent="0.3">
      <c r="A39" s="2">
        <v>11</v>
      </c>
      <c r="B39" s="1" t="s">
        <v>53</v>
      </c>
      <c r="C39" s="1">
        <v>5</v>
      </c>
      <c r="D39" s="56">
        <v>2821</v>
      </c>
      <c r="E39">
        <v>6</v>
      </c>
      <c r="F39" s="3">
        <f t="shared" si="21"/>
        <v>2.1269053527118043E-3</v>
      </c>
      <c r="G39" s="2">
        <v>0.5</v>
      </c>
      <c r="H39" s="3">
        <f t="shared" si="22"/>
        <v>1.0578279266572637E-2</v>
      </c>
      <c r="I39" s="3">
        <f t="shared" si="23"/>
        <v>0.98942172073342738</v>
      </c>
      <c r="J39" s="5">
        <f t="shared" si="30"/>
        <v>96955.620800817138</v>
      </c>
      <c r="K39" s="5">
        <f t="shared" si="24"/>
        <v>1025.6236332949627</v>
      </c>
      <c r="L39" s="5">
        <f t="shared" si="25"/>
        <v>482214.04492084822</v>
      </c>
      <c r="M39" s="5">
        <f t="shared" si="16"/>
        <v>3548235.7332388544</v>
      </c>
      <c r="N39" s="33">
        <f t="shared" si="26"/>
        <v>36.596493363992259</v>
      </c>
      <c r="O39" s="4"/>
      <c r="Q39" s="27" t="s">
        <v>54</v>
      </c>
      <c r="R39" s="29">
        <f t="shared" si="17"/>
        <v>96955.620800817138</v>
      </c>
      <c r="S39" s="29">
        <f t="shared" si="18"/>
        <v>482214.04492084822</v>
      </c>
      <c r="T39" s="35">
        <f t="shared" si="19"/>
        <v>36.596493363992259</v>
      </c>
      <c r="U39" s="42">
        <v>0.91788799906018037</v>
      </c>
      <c r="V39" s="43">
        <f t="shared" si="31"/>
        <v>8.2112000939819629E-2</v>
      </c>
      <c r="W39" s="29">
        <f t="shared" si="27"/>
        <v>442618.48481111327</v>
      </c>
      <c r="X39" s="29">
        <f t="shared" si="20"/>
        <v>2810347.8239049064</v>
      </c>
      <c r="Y39" s="35">
        <f t="shared" si="28"/>
        <v>28.985919544349109</v>
      </c>
      <c r="Z39" s="36">
        <f t="shared" si="29"/>
        <v>7.6105738196431503</v>
      </c>
    </row>
    <row r="40" spans="1:26" s="2" customFormat="1" ht="15.6" x14ac:dyDescent="0.3">
      <c r="A40" s="2">
        <v>12</v>
      </c>
      <c r="B40" s="1" t="s">
        <v>55</v>
      </c>
      <c r="C40" s="1">
        <v>5</v>
      </c>
      <c r="D40" s="56">
        <v>2870</v>
      </c>
      <c r="E40">
        <v>9</v>
      </c>
      <c r="F40" s="3">
        <f t="shared" si="21"/>
        <v>3.1358885017421603E-3</v>
      </c>
      <c r="G40" s="2">
        <v>0.5</v>
      </c>
      <c r="H40" s="3">
        <f t="shared" si="22"/>
        <v>1.5557476231633532E-2</v>
      </c>
      <c r="I40" s="3">
        <f t="shared" si="23"/>
        <v>0.9844425237683665</v>
      </c>
      <c r="J40" s="5">
        <f t="shared" si="30"/>
        <v>95929.997167522175</v>
      </c>
      <c r="K40" s="5">
        <f t="shared" si="24"/>
        <v>1492.4286508343982</v>
      </c>
      <c r="L40" s="5">
        <f t="shared" si="25"/>
        <v>475918.91421052488</v>
      </c>
      <c r="M40" s="5">
        <f t="shared" si="16"/>
        <v>3066021.6883180062</v>
      </c>
      <c r="N40" s="33">
        <f t="shared" si="26"/>
        <v>31.961031781996457</v>
      </c>
      <c r="O40" s="4"/>
      <c r="Q40" s="27" t="s">
        <v>56</v>
      </c>
      <c r="R40" s="29">
        <f t="shared" si="17"/>
        <v>95929.997167522175</v>
      </c>
      <c r="S40" s="29">
        <f t="shared" si="18"/>
        <v>475918.91421052488</v>
      </c>
      <c r="T40" s="35">
        <f t="shared" si="19"/>
        <v>31.961031781996457</v>
      </c>
      <c r="U40" s="42">
        <v>0.89571782863194893</v>
      </c>
      <c r="V40" s="43">
        <f t="shared" si="31"/>
        <v>0.10428217136805107</v>
      </c>
      <c r="W40" s="29">
        <f t="shared" si="27"/>
        <v>426289.0564415261</v>
      </c>
      <c r="X40" s="29">
        <f t="shared" si="20"/>
        <v>2367729.3390937932</v>
      </c>
      <c r="Y40" s="35">
        <f t="shared" si="28"/>
        <v>24.681845189248122</v>
      </c>
      <c r="Z40" s="36">
        <f t="shared" si="29"/>
        <v>7.279186592748335</v>
      </c>
    </row>
    <row r="41" spans="1:26" s="2" customFormat="1" ht="15.6" x14ac:dyDescent="0.3">
      <c r="A41" s="2">
        <v>13</v>
      </c>
      <c r="B41" s="1" t="s">
        <v>57</v>
      </c>
      <c r="C41" s="1">
        <v>5</v>
      </c>
      <c r="D41" s="56">
        <v>2580</v>
      </c>
      <c r="E41">
        <v>14</v>
      </c>
      <c r="F41" s="3">
        <f t="shared" si="21"/>
        <v>5.4263565891472867E-3</v>
      </c>
      <c r="G41" s="2">
        <v>0.5</v>
      </c>
      <c r="H41" s="3">
        <f t="shared" si="22"/>
        <v>2.6768642447418736E-2</v>
      </c>
      <c r="I41" s="3">
        <f t="shared" si="23"/>
        <v>0.97323135755258128</v>
      </c>
      <c r="J41" s="5">
        <f t="shared" si="30"/>
        <v>94437.568516687781</v>
      </c>
      <c r="K41" s="5">
        <f t="shared" si="24"/>
        <v>2527.965505226824</v>
      </c>
      <c r="L41" s="5">
        <f t="shared" si="25"/>
        <v>465867.92882037186</v>
      </c>
      <c r="M41" s="5">
        <f t="shared" si="16"/>
        <v>2590102.7741074814</v>
      </c>
      <c r="N41" s="33">
        <f t="shared" si="26"/>
        <v>27.426614373810271</v>
      </c>
      <c r="O41" s="4"/>
      <c r="Q41" s="27" t="s">
        <v>58</v>
      </c>
      <c r="R41" s="29">
        <f t="shared" si="17"/>
        <v>94437.568516687781</v>
      </c>
      <c r="S41" s="29">
        <f t="shared" si="18"/>
        <v>465867.92882037186</v>
      </c>
      <c r="T41" s="35">
        <f t="shared" si="19"/>
        <v>27.426614373810271</v>
      </c>
      <c r="U41" s="42">
        <v>0.86473435856680392</v>
      </c>
      <c r="V41" s="43">
        <f t="shared" si="31"/>
        <v>0.13526564143319608</v>
      </c>
      <c r="W41" s="29">
        <f t="shared" si="27"/>
        <v>402852.00460532971</v>
      </c>
      <c r="X41" s="29">
        <f t="shared" si="20"/>
        <v>1941440.2826522673</v>
      </c>
      <c r="Y41" s="35">
        <f t="shared" si="28"/>
        <v>20.557923220028702</v>
      </c>
      <c r="Z41" s="36">
        <f t="shared" si="29"/>
        <v>6.8686911537815689</v>
      </c>
    </row>
    <row r="42" spans="1:26" s="2" customFormat="1" ht="15.6" x14ac:dyDescent="0.3">
      <c r="A42" s="2">
        <v>14</v>
      </c>
      <c r="B42" s="1" t="s">
        <v>59</v>
      </c>
      <c r="C42" s="1">
        <v>5</v>
      </c>
      <c r="D42" s="56">
        <v>1928</v>
      </c>
      <c r="E42">
        <v>15</v>
      </c>
      <c r="F42" s="3">
        <f t="shared" si="21"/>
        <v>7.7800829875518673E-3</v>
      </c>
      <c r="G42" s="2">
        <v>0.5</v>
      </c>
      <c r="H42" s="3">
        <f t="shared" si="22"/>
        <v>3.8158229458153142E-2</v>
      </c>
      <c r="I42" s="3">
        <f t="shared" si="23"/>
        <v>0.96184177054184683</v>
      </c>
      <c r="J42" s="5">
        <f t="shared" si="30"/>
        <v>91909.60301146096</v>
      </c>
      <c r="K42" s="5">
        <f t="shared" si="24"/>
        <v>3507.1077211190905</v>
      </c>
      <c r="L42" s="5">
        <f t="shared" si="25"/>
        <v>450780.24575450714</v>
      </c>
      <c r="M42" s="5">
        <f t="shared" si="16"/>
        <v>2124234.8452871093</v>
      </c>
      <c r="N42" s="33">
        <f t="shared" si="26"/>
        <v>23.112218698433733</v>
      </c>
      <c r="O42" s="4"/>
      <c r="Q42" s="27" t="s">
        <v>60</v>
      </c>
      <c r="R42" s="29">
        <f t="shared" si="17"/>
        <v>91909.60301146096</v>
      </c>
      <c r="S42" s="29">
        <f t="shared" si="18"/>
        <v>450780.24575450714</v>
      </c>
      <c r="T42" s="35">
        <f t="shared" si="19"/>
        <v>23.112218698433733</v>
      </c>
      <c r="U42" s="42">
        <v>0.81758889711164551</v>
      </c>
      <c r="V42" s="43">
        <f t="shared" si="31"/>
        <v>0.18241110288835449</v>
      </c>
      <c r="W42" s="29">
        <f t="shared" si="27"/>
        <v>368552.92396614404</v>
      </c>
      <c r="X42" s="29">
        <f t="shared" si="20"/>
        <v>1538588.2780469374</v>
      </c>
      <c r="Y42" s="35">
        <f t="shared" si="28"/>
        <v>16.740234182657478</v>
      </c>
      <c r="Z42" s="36">
        <f t="shared" si="29"/>
        <v>6.3719845157762549</v>
      </c>
    </row>
    <row r="43" spans="1:26" s="2" customFormat="1" ht="15.6" x14ac:dyDescent="0.3">
      <c r="A43" s="2">
        <v>15</v>
      </c>
      <c r="B43" s="1" t="s">
        <v>61</v>
      </c>
      <c r="C43" s="1">
        <v>5</v>
      </c>
      <c r="D43" s="56">
        <v>1673</v>
      </c>
      <c r="E43">
        <v>31</v>
      </c>
      <c r="F43" s="3">
        <f t="shared" si="21"/>
        <v>1.852958756724447E-2</v>
      </c>
      <c r="G43" s="2">
        <v>0.5</v>
      </c>
      <c r="H43" s="3">
        <f t="shared" si="22"/>
        <v>8.8546129677235075E-2</v>
      </c>
      <c r="I43" s="3">
        <f t="shared" si="23"/>
        <v>0.91145387032276493</v>
      </c>
      <c r="J43" s="5">
        <f t="shared" si="30"/>
        <v>88402.495290341874</v>
      </c>
      <c r="K43" s="5">
        <f t="shared" si="24"/>
        <v>7827.6988117697747</v>
      </c>
      <c r="L43" s="5">
        <f t="shared" si="25"/>
        <v>422443.22942228493</v>
      </c>
      <c r="M43" s="5">
        <f t="shared" si="16"/>
        <v>1673454.5995326021</v>
      </c>
      <c r="N43" s="33">
        <f t="shared" si="26"/>
        <v>18.929947554494312</v>
      </c>
      <c r="O43" s="4"/>
      <c r="Q43" s="27" t="s">
        <v>62</v>
      </c>
      <c r="R43" s="29">
        <f t="shared" si="17"/>
        <v>88402.495290341874</v>
      </c>
      <c r="S43" s="29">
        <f t="shared" si="18"/>
        <v>422443.22942228493</v>
      </c>
      <c r="T43" s="35">
        <f t="shared" si="19"/>
        <v>18.929947554494312</v>
      </c>
      <c r="U43" s="42">
        <v>0.77888026534586052</v>
      </c>
      <c r="V43" s="43">
        <f t="shared" si="31"/>
        <v>0.22111973465413948</v>
      </c>
      <c r="W43" s="29">
        <f t="shared" si="27"/>
        <v>329032.69462599151</v>
      </c>
      <c r="X43" s="29">
        <f t="shared" si="20"/>
        <v>1170035.3540807934</v>
      </c>
      <c r="Y43" s="35">
        <f t="shared" si="28"/>
        <v>13.235320453772552</v>
      </c>
      <c r="Z43" s="36">
        <f t="shared" si="29"/>
        <v>5.6946271007217604</v>
      </c>
    </row>
    <row r="44" spans="1:26" s="2" customFormat="1" ht="15.6" x14ac:dyDescent="0.3">
      <c r="A44" s="2">
        <v>16</v>
      </c>
      <c r="B44" s="1" t="s">
        <v>63</v>
      </c>
      <c r="C44" s="1">
        <v>5</v>
      </c>
      <c r="D44" s="56">
        <v>1196</v>
      </c>
      <c r="E44">
        <v>24</v>
      </c>
      <c r="F44" s="3">
        <f t="shared" si="21"/>
        <v>2.0066889632107024E-2</v>
      </c>
      <c r="G44" s="2">
        <v>0.5</v>
      </c>
      <c r="H44" s="3">
        <f t="shared" si="22"/>
        <v>9.5541401273885357E-2</v>
      </c>
      <c r="I44" s="3">
        <f t="shared" si="23"/>
        <v>0.90445859872611467</v>
      </c>
      <c r="J44" s="5">
        <f t="shared" si="30"/>
        <v>80574.796478572098</v>
      </c>
      <c r="K44" s="5">
        <f t="shared" si="24"/>
        <v>7698.2289629209017</v>
      </c>
      <c r="L44" s="5">
        <f t="shared" si="25"/>
        <v>383628.40998555825</v>
      </c>
      <c r="M44" s="5">
        <f t="shared" si="16"/>
        <v>1251011.3701103171</v>
      </c>
      <c r="N44" s="33">
        <f t="shared" si="26"/>
        <v>15.526087868469002</v>
      </c>
      <c r="O44" s="4"/>
      <c r="Q44" s="27" t="s">
        <v>64</v>
      </c>
      <c r="R44" s="29">
        <f t="shared" si="17"/>
        <v>80574.796478572098</v>
      </c>
      <c r="S44" s="29">
        <f t="shared" si="18"/>
        <v>383628.40998555825</v>
      </c>
      <c r="T44" s="35">
        <f t="shared" si="19"/>
        <v>15.526087868469002</v>
      </c>
      <c r="U44" s="42">
        <v>0.71980976748499381</v>
      </c>
      <c r="V44" s="43">
        <f t="shared" si="31"/>
        <v>0.28019023251500619</v>
      </c>
      <c r="W44" s="29">
        <f t="shared" si="27"/>
        <v>276139.47659234254</v>
      </c>
      <c r="X44" s="29">
        <f t="shared" si="20"/>
        <v>841002.65945480182</v>
      </c>
      <c r="Y44" s="35">
        <f t="shared" si="28"/>
        <v>10.437539977881997</v>
      </c>
      <c r="Z44" s="36">
        <f t="shared" si="29"/>
        <v>5.0885478905870052</v>
      </c>
    </row>
    <row r="45" spans="1:26" s="2" customFormat="1" ht="15.6" x14ac:dyDescent="0.3">
      <c r="A45" s="2">
        <v>17</v>
      </c>
      <c r="B45" s="1" t="s">
        <v>65</v>
      </c>
      <c r="C45" s="1">
        <v>5</v>
      </c>
      <c r="D45" s="56">
        <v>818</v>
      </c>
      <c r="E45">
        <v>40</v>
      </c>
      <c r="F45" s="3">
        <f t="shared" si="21"/>
        <v>4.8899755501222497E-2</v>
      </c>
      <c r="G45" s="2">
        <v>0.5</v>
      </c>
      <c r="H45" s="3">
        <f t="shared" si="22"/>
        <v>0.2178649237472767</v>
      </c>
      <c r="I45" s="3">
        <f t="shared" si="23"/>
        <v>0.78213507625272327</v>
      </c>
      <c r="J45" s="5">
        <f t="shared" si="30"/>
        <v>72876.567515651201</v>
      </c>
      <c r="K45" s="5">
        <f t="shared" si="24"/>
        <v>15877.24782476061</v>
      </c>
      <c r="L45" s="5">
        <f t="shared" si="25"/>
        <v>324689.71801635448</v>
      </c>
      <c r="M45" s="5">
        <f t="shared" si="16"/>
        <v>867382.96012475889</v>
      </c>
      <c r="N45" s="33">
        <f t="shared" si="26"/>
        <v>11.902083065842488</v>
      </c>
      <c r="O45" s="4"/>
      <c r="Q45" s="27" t="s">
        <v>66</v>
      </c>
      <c r="R45" s="29">
        <f t="shared" si="17"/>
        <v>72876.567515651201</v>
      </c>
      <c r="S45" s="29">
        <f t="shared" si="18"/>
        <v>324689.71801635448</v>
      </c>
      <c r="T45" s="35">
        <f t="shared" si="19"/>
        <v>11.902083065842488</v>
      </c>
      <c r="U45" s="42">
        <v>0.68480776711742686</v>
      </c>
      <c r="V45" s="43">
        <f t="shared" si="31"/>
        <v>0.31519223288257314</v>
      </c>
      <c r="W45" s="29">
        <f t="shared" si="27"/>
        <v>222350.04080076667</v>
      </c>
      <c r="X45" s="29">
        <f t="shared" si="20"/>
        <v>564863.18286245922</v>
      </c>
      <c r="Y45" s="35">
        <f t="shared" si="28"/>
        <v>7.7509575727636655</v>
      </c>
      <c r="Z45" s="36">
        <f t="shared" si="29"/>
        <v>4.1511254930788226</v>
      </c>
    </row>
    <row r="46" spans="1:26" s="2" customFormat="1" ht="15.6" x14ac:dyDescent="0.3">
      <c r="A46" s="2">
        <v>18</v>
      </c>
      <c r="B46" s="1" t="s">
        <v>67</v>
      </c>
      <c r="C46" s="1">
        <v>5</v>
      </c>
      <c r="D46" s="56">
        <v>467</v>
      </c>
      <c r="E46">
        <v>27</v>
      </c>
      <c r="F46" s="3">
        <f t="shared" si="21"/>
        <v>5.7815845824411134E-2</v>
      </c>
      <c r="G46" s="2">
        <v>0.5</v>
      </c>
      <c r="H46" s="3">
        <f t="shared" si="22"/>
        <v>0.2525724976613658</v>
      </c>
      <c r="I46" s="3">
        <f t="shared" si="23"/>
        <v>0.7474275023386342</v>
      </c>
      <c r="J46" s="5">
        <f t="shared" si="30"/>
        <v>56999.319690890588</v>
      </c>
      <c r="K46" s="5">
        <f t="shared" si="24"/>
        <v>14396.460539326905</v>
      </c>
      <c r="L46" s="5">
        <f t="shared" si="25"/>
        <v>249005.44710613566</v>
      </c>
      <c r="M46" s="5">
        <f>L46+M47</f>
        <v>542693.2421084044</v>
      </c>
      <c r="N46" s="33">
        <f t="shared" si="26"/>
        <v>9.521047708138445</v>
      </c>
      <c r="O46" s="4"/>
      <c r="Q46" s="27" t="s">
        <v>68</v>
      </c>
      <c r="R46" s="29">
        <f t="shared" si="17"/>
        <v>56999.319690890588</v>
      </c>
      <c r="S46" s="29">
        <f t="shared" si="18"/>
        <v>249005.44710613566</v>
      </c>
      <c r="T46" s="35">
        <f t="shared" si="19"/>
        <v>9.521047708138445</v>
      </c>
      <c r="U46" s="42">
        <v>0.65629805890441617</v>
      </c>
      <c r="V46" s="43">
        <f t="shared" si="31"/>
        <v>0.34370194109558383</v>
      </c>
      <c r="W46" s="29">
        <f t="shared" si="27"/>
        <v>163421.79159238312</v>
      </c>
      <c r="X46" s="29">
        <f>X47+W46</f>
        <v>342513.14206169255</v>
      </c>
      <c r="Y46" s="35">
        <f t="shared" si="28"/>
        <v>6.0090742120985645</v>
      </c>
      <c r="Z46" s="36">
        <f t="shared" si="29"/>
        <v>3.5119734960398805</v>
      </c>
    </row>
    <row r="47" spans="1:26" s="2" customFormat="1" ht="15.6" x14ac:dyDescent="0.3">
      <c r="A47" s="12">
        <v>19</v>
      </c>
      <c r="B47" s="13" t="s">
        <v>69</v>
      </c>
      <c r="C47" s="12"/>
      <c r="D47" s="56">
        <v>324</v>
      </c>
      <c r="E47">
        <v>47</v>
      </c>
      <c r="F47" s="17">
        <f t="shared" si="21"/>
        <v>0.14506172839506173</v>
      </c>
      <c r="G47" s="12"/>
      <c r="H47" s="17">
        <v>1</v>
      </c>
      <c r="I47" s="17">
        <f t="shared" si="23"/>
        <v>0</v>
      </c>
      <c r="J47" s="21">
        <f t="shared" si="30"/>
        <v>42602.85915156368</v>
      </c>
      <c r="K47" s="21">
        <f t="shared" si="24"/>
        <v>42602.85915156368</v>
      </c>
      <c r="L47" s="21">
        <f>K47/F47</f>
        <v>293687.79500226874</v>
      </c>
      <c r="M47" s="21">
        <f>L47</f>
        <v>293687.79500226874</v>
      </c>
      <c r="N47" s="34">
        <f t="shared" si="26"/>
        <v>6.8936170212765955</v>
      </c>
      <c r="O47" s="4"/>
      <c r="Q47" s="30" t="s">
        <v>69</v>
      </c>
      <c r="R47" s="31">
        <f t="shared" si="17"/>
        <v>42602.85915156368</v>
      </c>
      <c r="S47" s="31">
        <f t="shared" si="18"/>
        <v>293687.79500226874</v>
      </c>
      <c r="T47" s="38">
        <f t="shared" si="19"/>
        <v>6.8936170212765955</v>
      </c>
      <c r="U47" s="44">
        <v>0.6098018151143324</v>
      </c>
      <c r="V47" s="45">
        <f t="shared" si="31"/>
        <v>0.3901981848856676</v>
      </c>
      <c r="W47" s="31">
        <f t="shared" si="27"/>
        <v>179091.35046930943</v>
      </c>
      <c r="X47" s="31">
        <f>W47</f>
        <v>179091.35046930943</v>
      </c>
      <c r="Y47" s="38">
        <f t="shared" si="28"/>
        <v>4.2037401722775245</v>
      </c>
      <c r="Z47" s="37">
        <f t="shared" si="29"/>
        <v>2.689876848999071</v>
      </c>
    </row>
    <row r="48" spans="1:26" s="2" customFormat="1" ht="13.2" x14ac:dyDescent="0.25">
      <c r="B48" s="2" t="s">
        <v>70</v>
      </c>
      <c r="D48" s="25">
        <f>SUM(D29:D47)</f>
        <v>32654</v>
      </c>
      <c r="E48" s="25">
        <f>SUM(E29:E47)</f>
        <v>226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431</v>
      </c>
      <c r="E54" s="49">
        <v>1</v>
      </c>
      <c r="F54" s="3">
        <f>E54/D54</f>
        <v>2.3201856148491878E-3</v>
      </c>
      <c r="G54" s="2">
        <v>0.3</v>
      </c>
      <c r="H54" s="18">
        <f>C54*F54/(1+(1-G54)*C54*F54)</f>
        <v>2.3164234422052348E-3</v>
      </c>
      <c r="I54" s="18">
        <f>1-H54</f>
        <v>0.99768357655779472</v>
      </c>
      <c r="J54" s="19">
        <v>100000</v>
      </c>
      <c r="K54" s="20">
        <f>J54*H54</f>
        <v>231.64234422052348</v>
      </c>
      <c r="L54" s="20">
        <f>C54*(J55+G54*K54)</f>
        <v>99837.850359045624</v>
      </c>
      <c r="M54" s="5">
        <f t="shared" ref="M54:M70" si="32">L54+M55</f>
        <v>7523526.9047429357</v>
      </c>
      <c r="N54" s="32">
        <f>M54/J54</f>
        <v>75.235269047429355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99837.850359045624</v>
      </c>
      <c r="T54" s="35">
        <f t="shared" ref="T54:T72" si="35">N54</f>
        <v>75.235269047429355</v>
      </c>
      <c r="U54" s="42">
        <v>0.96170886472285344</v>
      </c>
      <c r="V54" s="43">
        <f>1-U54</f>
        <v>3.829113527714656E-2</v>
      </c>
      <c r="W54" s="29">
        <f>S54*U54</f>
        <v>96014.945725167898</v>
      </c>
      <c r="X54" s="29">
        <f t="shared" ref="X54:X70" si="36">X55+W54</f>
        <v>6688067.7268620627</v>
      </c>
      <c r="Y54" s="40">
        <f>X54/R54</f>
        <v>66.88067726862063</v>
      </c>
      <c r="Z54" s="36">
        <f>T54-Y54</f>
        <v>8.3545917788087252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1938</v>
      </c>
      <c r="E55" s="49">
        <v>2</v>
      </c>
      <c r="F55" s="3">
        <f t="shared" ref="F55:F72" si="37">E55/D55</f>
        <v>1.0319917440660474E-3</v>
      </c>
      <c r="G55" s="2">
        <v>0.4</v>
      </c>
      <c r="H55" s="3">
        <f t="shared" ref="H55:H71" si="38">C55*F55/(1+(1-G55)*C55*F55)</f>
        <v>4.1177681696520476E-3</v>
      </c>
      <c r="I55" s="3">
        <f t="shared" ref="I55:I72" si="39">1-H55</f>
        <v>0.99588223183034796</v>
      </c>
      <c r="J55" s="5">
        <f>I54*J54</f>
        <v>99768.357655779473</v>
      </c>
      <c r="K55" s="5">
        <f t="shared" ref="K55:K72" si="40">J55*H55</f>
        <v>410.82296749342987</v>
      </c>
      <c r="L55" s="5">
        <f t="shared" ref="L55:L71" si="41">C55*(J56+G55*K55)</f>
        <v>398087.45550113369</v>
      </c>
      <c r="M55" s="5">
        <f t="shared" si="32"/>
        <v>7423689.0543838898</v>
      </c>
      <c r="N55" s="33">
        <f t="shared" ref="N55:N72" si="42">M55/J55</f>
        <v>74.409253883852458</v>
      </c>
      <c r="O55" s="4"/>
      <c r="Q55" s="27" t="s">
        <v>36</v>
      </c>
      <c r="R55" s="29">
        <f t="shared" si="33"/>
        <v>99768.357655779473</v>
      </c>
      <c r="S55" s="29">
        <f t="shared" si="34"/>
        <v>398087.45550113369</v>
      </c>
      <c r="T55" s="35">
        <f t="shared" si="35"/>
        <v>74.409253883852458</v>
      </c>
      <c r="U55" s="42">
        <v>0.96170886472285344</v>
      </c>
      <c r="V55" s="43">
        <f>1-U55</f>
        <v>3.829113527714656E-2</v>
      </c>
      <c r="W55" s="29">
        <f t="shared" ref="W55:W72" si="43">S55*U55</f>
        <v>382844.23489040474</v>
      </c>
      <c r="X55" s="29">
        <f t="shared" si="36"/>
        <v>6592052.7811368946</v>
      </c>
      <c r="Y55" s="35">
        <f t="shared" ref="Y55:Y72" si="44">X55/R55</f>
        <v>66.073582206101634</v>
      </c>
      <c r="Z55" s="36">
        <f t="shared" ref="Z55:Z72" si="45">T55-Y55</f>
        <v>8.335671677750824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3342</v>
      </c>
      <c r="E56" s="49">
        <v>1</v>
      </c>
      <c r="F56" s="3">
        <f t="shared" si="37"/>
        <v>2.9922202274087372E-4</v>
      </c>
      <c r="G56" s="2">
        <v>0.5</v>
      </c>
      <c r="H56" s="3">
        <f t="shared" si="38"/>
        <v>1.4949917775452235E-3</v>
      </c>
      <c r="I56" s="3">
        <f t="shared" si="39"/>
        <v>0.9985050082224548</v>
      </c>
      <c r="J56" s="5">
        <f t="shared" ref="J56:J72" si="46">I55*J55</f>
        <v>99357.534688286047</v>
      </c>
      <c r="K56" s="5">
        <f t="shared" si="40"/>
        <v>148.53869739615197</v>
      </c>
      <c r="L56" s="5">
        <f t="shared" si="41"/>
        <v>496416.32669793989</v>
      </c>
      <c r="M56" s="5">
        <f t="shared" si="32"/>
        <v>7025601.5988827562</v>
      </c>
      <c r="N56" s="33">
        <f t="shared" si="42"/>
        <v>70.710305171360631</v>
      </c>
      <c r="O56" s="4"/>
      <c r="Q56" s="27" t="s">
        <v>38</v>
      </c>
      <c r="R56" s="29">
        <f t="shared" si="33"/>
        <v>99357.534688286047</v>
      </c>
      <c r="S56" s="29">
        <f t="shared" si="34"/>
        <v>496416.32669793989</v>
      </c>
      <c r="T56" s="35">
        <f t="shared" si="35"/>
        <v>70.710305171360631</v>
      </c>
      <c r="U56" s="42">
        <v>0.96170886472285344</v>
      </c>
      <c r="V56" s="43">
        <f>1-U56</f>
        <v>3.829113527714656E-2</v>
      </c>
      <c r="W56" s="29">
        <f t="shared" si="43"/>
        <v>477407.98197856487</v>
      </c>
      <c r="X56" s="29">
        <f t="shared" si="36"/>
        <v>6209208.5462464895</v>
      </c>
      <c r="Y56" s="35">
        <f t="shared" si="44"/>
        <v>62.493585068576955</v>
      </c>
      <c r="Z56" s="36">
        <f t="shared" si="45"/>
        <v>8.2167201027836754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4022</v>
      </c>
      <c r="E57" s="49">
        <v>1</v>
      </c>
      <c r="F57" s="3">
        <f t="shared" si="37"/>
        <v>2.4863252113376428E-4</v>
      </c>
      <c r="G57" s="2">
        <v>0.5</v>
      </c>
      <c r="H57" s="3">
        <f t="shared" si="38"/>
        <v>1.2423903590508135E-3</v>
      </c>
      <c r="I57" s="3">
        <f t="shared" si="39"/>
        <v>0.99875760964094917</v>
      </c>
      <c r="J57" s="5">
        <f t="shared" si="46"/>
        <v>99208.995990889904</v>
      </c>
      <c r="K57" s="5">
        <f t="shared" si="40"/>
        <v>123.25630015019243</v>
      </c>
      <c r="L57" s="5">
        <f t="shared" si="41"/>
        <v>495736.839204074</v>
      </c>
      <c r="M57" s="5">
        <f t="shared" si="32"/>
        <v>6529185.2721848162</v>
      </c>
      <c r="N57" s="33">
        <f t="shared" si="42"/>
        <v>65.812431695048843</v>
      </c>
      <c r="O57" s="4"/>
      <c r="Q57" s="27" t="s">
        <v>40</v>
      </c>
      <c r="R57" s="29">
        <f t="shared" si="33"/>
        <v>99208.995990889904</v>
      </c>
      <c r="S57" s="29">
        <f t="shared" si="34"/>
        <v>495736.839204074</v>
      </c>
      <c r="T57" s="35">
        <f t="shared" si="35"/>
        <v>65.812431695048843</v>
      </c>
      <c r="U57" s="42">
        <v>0.96170886472285344</v>
      </c>
      <c r="V57" s="43">
        <f>1-U57</f>
        <v>3.829113527714656E-2</v>
      </c>
      <c r="W57" s="29">
        <f t="shared" si="43"/>
        <v>476754.51283224573</v>
      </c>
      <c r="X57" s="29">
        <f t="shared" si="36"/>
        <v>5731800.564267925</v>
      </c>
      <c r="Y57" s="35">
        <f t="shared" si="44"/>
        <v>57.775008274393393</v>
      </c>
      <c r="Z57" s="36">
        <f t="shared" si="45"/>
        <v>8.0374234206554505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3978</v>
      </c>
      <c r="E58" s="49">
        <v>6</v>
      </c>
      <c r="F58" s="3">
        <f t="shared" si="37"/>
        <v>1.5082956259426848E-3</v>
      </c>
      <c r="G58" s="2">
        <v>0.5</v>
      </c>
      <c r="H58" s="3">
        <f t="shared" si="38"/>
        <v>7.5131480090157776E-3</v>
      </c>
      <c r="I58" s="3">
        <f t="shared" si="39"/>
        <v>0.99248685199098419</v>
      </c>
      <c r="J58" s="5">
        <f t="shared" si="46"/>
        <v>99085.739690739705</v>
      </c>
      <c r="K58" s="5">
        <f t="shared" si="40"/>
        <v>744.44582787933666</v>
      </c>
      <c r="L58" s="5">
        <f t="shared" si="41"/>
        <v>493567.58388400014</v>
      </c>
      <c r="M58" s="5">
        <f t="shared" si="32"/>
        <v>6033448.4329807423</v>
      </c>
      <c r="N58" s="33">
        <f t="shared" si="42"/>
        <v>60.891188296236869</v>
      </c>
      <c r="O58" s="4"/>
      <c r="Q58" s="27" t="s">
        <v>42</v>
      </c>
      <c r="R58" s="29">
        <f t="shared" si="33"/>
        <v>99085.739690739705</v>
      </c>
      <c r="S58" s="29">
        <f t="shared" si="34"/>
        <v>493567.58388400014</v>
      </c>
      <c r="T58" s="35">
        <f t="shared" si="35"/>
        <v>60.891188296236869</v>
      </c>
      <c r="U58" s="42">
        <v>0.96170886472285344</v>
      </c>
      <c r="V58" s="43">
        <f>1-U58</f>
        <v>3.829113527714656E-2</v>
      </c>
      <c r="W58" s="29">
        <f t="shared" si="43"/>
        <v>474668.32076108351</v>
      </c>
      <c r="X58" s="29">
        <f t="shared" si="36"/>
        <v>5255046.0514356792</v>
      </c>
      <c r="Y58" s="35">
        <f t="shared" si="44"/>
        <v>53.035341592416877</v>
      </c>
      <c r="Z58" s="36">
        <f t="shared" si="45"/>
        <v>7.8558467038199922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3838</v>
      </c>
      <c r="E59" s="49">
        <v>3</v>
      </c>
      <c r="F59" s="3">
        <f t="shared" si="37"/>
        <v>7.8165711307972901E-4</v>
      </c>
      <c r="G59" s="2">
        <v>0.5</v>
      </c>
      <c r="H59" s="3">
        <f t="shared" si="38"/>
        <v>3.9006631127291645E-3</v>
      </c>
      <c r="I59" s="3">
        <f t="shared" si="39"/>
        <v>0.99609933688727081</v>
      </c>
      <c r="J59" s="5">
        <f t="shared" si="46"/>
        <v>98341.293862860359</v>
      </c>
      <c r="K59" s="5">
        <f t="shared" si="40"/>
        <v>383.59625742891836</v>
      </c>
      <c r="L59" s="5">
        <f t="shared" si="41"/>
        <v>490747.47867072956</v>
      </c>
      <c r="M59" s="5">
        <f t="shared" si="32"/>
        <v>5539880.8490967425</v>
      </c>
      <c r="N59" s="33">
        <f t="shared" si="42"/>
        <v>56.333210917707255</v>
      </c>
      <c r="O59" s="4"/>
      <c r="Q59" s="27" t="s">
        <v>44</v>
      </c>
      <c r="R59" s="29">
        <f t="shared" si="33"/>
        <v>98341.293862860359</v>
      </c>
      <c r="S59" s="29">
        <f t="shared" si="34"/>
        <v>490747.47867072956</v>
      </c>
      <c r="T59" s="35">
        <f t="shared" si="35"/>
        <v>56.333210917707255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472634.81815959129</v>
      </c>
      <c r="X59" s="29">
        <f t="shared" si="36"/>
        <v>4780377.7306745956</v>
      </c>
      <c r="Y59" s="35">
        <f t="shared" si="44"/>
        <v>48.610075614227362</v>
      </c>
      <c r="Z59" s="36">
        <f t="shared" si="45"/>
        <v>7.7231353034798929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4546</v>
      </c>
      <c r="E60" s="49">
        <v>4</v>
      </c>
      <c r="F60" s="3">
        <f t="shared" si="37"/>
        <v>8.7989441267047959E-4</v>
      </c>
      <c r="G60" s="2">
        <v>0.5</v>
      </c>
      <c r="H60" s="3">
        <f t="shared" si="38"/>
        <v>4.3898156277436349E-3</v>
      </c>
      <c r="I60" s="3">
        <f t="shared" si="39"/>
        <v>0.99561018437225635</v>
      </c>
      <c r="J60" s="5">
        <f t="shared" si="46"/>
        <v>97957.697605431444</v>
      </c>
      <c r="K60" s="5">
        <f t="shared" si="40"/>
        <v>430.01623180610818</v>
      </c>
      <c r="L60" s="5">
        <f t="shared" si="41"/>
        <v>488713.44744764199</v>
      </c>
      <c r="M60" s="5">
        <f t="shared" si="32"/>
        <v>5049133.3704260131</v>
      </c>
      <c r="N60" s="33">
        <f t="shared" si="42"/>
        <v>51.544018426848517</v>
      </c>
      <c r="O60" s="4"/>
      <c r="Q60" s="27" t="s">
        <v>46</v>
      </c>
      <c r="R60" s="29">
        <f t="shared" si="33"/>
        <v>97957.697605431444</v>
      </c>
      <c r="S60" s="29">
        <f t="shared" si="34"/>
        <v>488713.44744764199</v>
      </c>
      <c r="T60" s="35">
        <f t="shared" si="35"/>
        <v>51.544018426848517</v>
      </c>
      <c r="U60" s="42">
        <v>0.95736753435116873</v>
      </c>
      <c r="V60" s="43">
        <f t="shared" si="47"/>
        <v>4.2632465648831275E-2</v>
      </c>
      <c r="W60" s="29">
        <f t="shared" si="43"/>
        <v>467878.3881872085</v>
      </c>
      <c r="X60" s="29">
        <f t="shared" si="36"/>
        <v>4307742.9125150042</v>
      </c>
      <c r="Y60" s="35">
        <f t="shared" si="44"/>
        <v>43.975542686460138</v>
      </c>
      <c r="Z60" s="36">
        <f t="shared" si="45"/>
        <v>7.5684757403883793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4760</v>
      </c>
      <c r="E61" s="49">
        <v>8</v>
      </c>
      <c r="F61" s="3">
        <f t="shared" si="37"/>
        <v>1.6806722689075631E-3</v>
      </c>
      <c r="G61" s="2">
        <v>0.5</v>
      </c>
      <c r="H61" s="3">
        <f t="shared" si="38"/>
        <v>8.3682008368200847E-3</v>
      </c>
      <c r="I61" s="3">
        <f t="shared" si="39"/>
        <v>0.99163179916317989</v>
      </c>
      <c r="J61" s="5">
        <f t="shared" si="46"/>
        <v>97527.681373625339</v>
      </c>
      <c r="K61" s="5">
        <f t="shared" si="40"/>
        <v>816.13122488389411</v>
      </c>
      <c r="L61" s="5">
        <f t="shared" si="41"/>
        <v>485598.07880591694</v>
      </c>
      <c r="M61" s="5">
        <f t="shared" si="32"/>
        <v>4560419.9229783714</v>
      </c>
      <c r="N61" s="33">
        <f t="shared" si="42"/>
        <v>46.760261894339031</v>
      </c>
      <c r="O61" s="4"/>
      <c r="Q61" s="27" t="s">
        <v>48</v>
      </c>
      <c r="R61" s="29">
        <f t="shared" si="33"/>
        <v>97527.681373625339</v>
      </c>
      <c r="S61" s="29">
        <f t="shared" si="34"/>
        <v>485598.07880591694</v>
      </c>
      <c r="T61" s="35">
        <f t="shared" si="35"/>
        <v>46.760261894339031</v>
      </c>
      <c r="U61" s="42">
        <v>0.95681081085376496</v>
      </c>
      <c r="V61" s="43">
        <f t="shared" si="47"/>
        <v>4.3189189146235041E-2</v>
      </c>
      <c r="W61" s="29">
        <f t="shared" si="43"/>
        <v>464625.49153131986</v>
      </c>
      <c r="X61" s="29">
        <f t="shared" si="36"/>
        <v>3839864.5243277955</v>
      </c>
      <c r="Y61" s="35">
        <f t="shared" si="44"/>
        <v>39.372047712458176</v>
      </c>
      <c r="Z61" s="36">
        <f t="shared" si="45"/>
        <v>7.3882141818808549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4663</v>
      </c>
      <c r="E62" s="49">
        <v>14</v>
      </c>
      <c r="F62" s="3">
        <f t="shared" si="37"/>
        <v>3.0023589963542783E-3</v>
      </c>
      <c r="G62" s="2">
        <v>0.5</v>
      </c>
      <c r="H62" s="3">
        <f t="shared" si="38"/>
        <v>1.489995742869306E-2</v>
      </c>
      <c r="I62" s="3">
        <f t="shared" si="39"/>
        <v>0.9851000425713069</v>
      </c>
      <c r="J62" s="5">
        <f t="shared" si="46"/>
        <v>96711.550148741444</v>
      </c>
      <c r="K62" s="5">
        <f t="shared" si="40"/>
        <v>1440.9979800791616</v>
      </c>
      <c r="L62" s="5">
        <f t="shared" si="41"/>
        <v>479955.25579350931</v>
      </c>
      <c r="M62" s="5">
        <f t="shared" si="32"/>
        <v>4074821.8441724544</v>
      </c>
      <c r="N62" s="33">
        <f t="shared" si="42"/>
        <v>42.133766214122481</v>
      </c>
      <c r="O62" s="4"/>
      <c r="Q62" s="27" t="s">
        <v>50</v>
      </c>
      <c r="R62" s="29">
        <f t="shared" si="33"/>
        <v>96711.550148741444</v>
      </c>
      <c r="S62" s="29">
        <f t="shared" si="34"/>
        <v>479955.25579350931</v>
      </c>
      <c r="T62" s="35">
        <f t="shared" si="35"/>
        <v>42.133766214122481</v>
      </c>
      <c r="U62" s="42">
        <v>0.94800928093814252</v>
      </c>
      <c r="V62" s="43">
        <f t="shared" si="47"/>
        <v>5.1990719061857482E-2</v>
      </c>
      <c r="W62" s="29">
        <f t="shared" si="43"/>
        <v>455002.036927287</v>
      </c>
      <c r="X62" s="29">
        <f t="shared" si="36"/>
        <v>3375239.0327964756</v>
      </c>
      <c r="Y62" s="35">
        <f t="shared" si="44"/>
        <v>34.900061343297573</v>
      </c>
      <c r="Z62" s="36">
        <f t="shared" si="45"/>
        <v>7.2337048708249085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5086</v>
      </c>
      <c r="E63" s="49">
        <v>16</v>
      </c>
      <c r="F63" s="3">
        <f t="shared" si="37"/>
        <v>3.1458906802988595E-3</v>
      </c>
      <c r="G63" s="2">
        <v>0.5</v>
      </c>
      <c r="H63" s="3">
        <f t="shared" si="38"/>
        <v>1.5606710885680841E-2</v>
      </c>
      <c r="I63" s="3">
        <f t="shared" si="39"/>
        <v>0.98439328911431911</v>
      </c>
      <c r="J63" s="5">
        <f t="shared" si="46"/>
        <v>95270.552168662281</v>
      </c>
      <c r="K63" s="5">
        <f t="shared" si="40"/>
        <v>1486.8599636154861</v>
      </c>
      <c r="L63" s="5">
        <f t="shared" si="41"/>
        <v>472635.6109342727</v>
      </c>
      <c r="M63" s="5">
        <f t="shared" si="32"/>
        <v>3594866.5883789449</v>
      </c>
      <c r="N63" s="33">
        <f t="shared" si="42"/>
        <v>37.733239773973082</v>
      </c>
      <c r="O63" s="4"/>
      <c r="Q63" s="27" t="s">
        <v>52</v>
      </c>
      <c r="R63" s="29">
        <f t="shared" si="33"/>
        <v>95270.552168662281</v>
      </c>
      <c r="S63" s="29">
        <f t="shared" si="34"/>
        <v>472635.6109342727</v>
      </c>
      <c r="T63" s="35">
        <f t="shared" si="35"/>
        <v>37.733239773973082</v>
      </c>
      <c r="U63" s="42">
        <v>0.94216194080535964</v>
      </c>
      <c r="V63" s="43">
        <f t="shared" si="47"/>
        <v>5.7838059194640357E-2</v>
      </c>
      <c r="W63" s="29">
        <f t="shared" si="43"/>
        <v>445299.28449156124</v>
      </c>
      <c r="X63" s="29">
        <f t="shared" si="36"/>
        <v>2920236.9958691886</v>
      </c>
      <c r="Y63" s="35">
        <f t="shared" si="44"/>
        <v>30.652042308932408</v>
      </c>
      <c r="Z63" s="36">
        <f t="shared" si="45"/>
        <v>7.0811974650406739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5663</v>
      </c>
      <c r="E64" s="49">
        <v>33</v>
      </c>
      <c r="F64" s="3">
        <f t="shared" si="37"/>
        <v>5.8273000176584846E-3</v>
      </c>
      <c r="G64" s="2">
        <v>0.5</v>
      </c>
      <c r="H64" s="3">
        <f t="shared" si="38"/>
        <v>2.8718127230006094E-2</v>
      </c>
      <c r="I64" s="3">
        <f t="shared" si="39"/>
        <v>0.97128187276999389</v>
      </c>
      <c r="J64" s="5">
        <f t="shared" si="46"/>
        <v>93783.692205046798</v>
      </c>
      <c r="K64" s="5">
        <f t="shared" si="40"/>
        <v>2693.2920048442647</v>
      </c>
      <c r="L64" s="5">
        <f t="shared" si="41"/>
        <v>462185.23101312335</v>
      </c>
      <c r="M64" s="5">
        <f t="shared" si="32"/>
        <v>3122230.977444672</v>
      </c>
      <c r="N64" s="33">
        <f t="shared" si="42"/>
        <v>33.291832556755054</v>
      </c>
      <c r="O64" s="4"/>
      <c r="Q64" s="27" t="s">
        <v>54</v>
      </c>
      <c r="R64" s="29">
        <f t="shared" si="33"/>
        <v>93783.692205046798</v>
      </c>
      <c r="S64" s="29">
        <f t="shared" si="34"/>
        <v>462185.23101312335</v>
      </c>
      <c r="T64" s="35">
        <f t="shared" si="35"/>
        <v>33.291832556755054</v>
      </c>
      <c r="U64" s="42">
        <v>0.92489605986448908</v>
      </c>
      <c r="V64" s="43">
        <f t="shared" si="47"/>
        <v>7.5103940135510916E-2</v>
      </c>
      <c r="W64" s="29">
        <f t="shared" si="43"/>
        <v>427473.29909159645</v>
      </c>
      <c r="X64" s="29">
        <f t="shared" si="36"/>
        <v>2474937.7113776272</v>
      </c>
      <c r="Y64" s="35">
        <f t="shared" si="44"/>
        <v>26.389851510286807</v>
      </c>
      <c r="Z64" s="36">
        <f t="shared" si="45"/>
        <v>6.9019810464682472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5613</v>
      </c>
      <c r="E65" s="49">
        <v>41</v>
      </c>
      <c r="F65" s="3">
        <f t="shared" si="37"/>
        <v>7.3044717619811152E-3</v>
      </c>
      <c r="G65" s="2">
        <v>0.5</v>
      </c>
      <c r="H65" s="3">
        <f t="shared" si="38"/>
        <v>3.5867378182136297E-2</v>
      </c>
      <c r="I65" s="3">
        <f t="shared" si="39"/>
        <v>0.96413262181786374</v>
      </c>
      <c r="J65" s="5">
        <f t="shared" si="46"/>
        <v>91090.400200202537</v>
      </c>
      <c r="K65" s="5">
        <f t="shared" si="40"/>
        <v>3267.1738327428084</v>
      </c>
      <c r="L65" s="5">
        <f t="shared" si="41"/>
        <v>447284.06641915569</v>
      </c>
      <c r="M65" s="5">
        <f t="shared" si="32"/>
        <v>2660045.7464315486</v>
      </c>
      <c r="N65" s="33">
        <f t="shared" si="42"/>
        <v>29.202262154795473</v>
      </c>
      <c r="O65" s="4"/>
      <c r="Q65" s="27" t="s">
        <v>56</v>
      </c>
      <c r="R65" s="29">
        <f t="shared" si="33"/>
        <v>91090.400200202537</v>
      </c>
      <c r="S65" s="29">
        <f t="shared" si="34"/>
        <v>447284.06641915569</v>
      </c>
      <c r="T65" s="35">
        <f t="shared" si="35"/>
        <v>29.202262154795473</v>
      </c>
      <c r="U65" s="42">
        <v>0.89970667843387275</v>
      </c>
      <c r="V65" s="43">
        <f t="shared" si="47"/>
        <v>0.10029332156612725</v>
      </c>
      <c r="W65" s="29">
        <f t="shared" si="43"/>
        <v>402424.46171437431</v>
      </c>
      <c r="X65" s="29">
        <f t="shared" si="36"/>
        <v>2047464.4122860306</v>
      </c>
      <c r="Y65" s="35">
        <f t="shared" si="44"/>
        <v>22.477279798815488</v>
      </c>
      <c r="Z65" s="36">
        <f t="shared" si="45"/>
        <v>6.7249823559799857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5081</v>
      </c>
      <c r="E66" s="49">
        <v>51</v>
      </c>
      <c r="F66" s="3">
        <f t="shared" si="37"/>
        <v>1.0037394213737453E-2</v>
      </c>
      <c r="G66" s="2">
        <v>0.5</v>
      </c>
      <c r="H66" s="3">
        <f t="shared" si="38"/>
        <v>4.895843333013343E-2</v>
      </c>
      <c r="I66" s="3">
        <f t="shared" si="39"/>
        <v>0.95104156666986661</v>
      </c>
      <c r="J66" s="5">
        <f t="shared" si="46"/>
        <v>87823.226367459734</v>
      </c>
      <c r="K66" s="5">
        <f t="shared" si="40"/>
        <v>4299.6875729484937</v>
      </c>
      <c r="L66" s="5">
        <f t="shared" si="41"/>
        <v>428366.91290492745</v>
      </c>
      <c r="M66" s="5">
        <f t="shared" si="32"/>
        <v>2212761.6800123928</v>
      </c>
      <c r="N66" s="33">
        <f t="shared" si="42"/>
        <v>25.195631856588967</v>
      </c>
      <c r="O66" s="4"/>
      <c r="Q66" s="27" t="s">
        <v>58</v>
      </c>
      <c r="R66" s="29">
        <f t="shared" si="33"/>
        <v>87823.226367459734</v>
      </c>
      <c r="S66" s="29">
        <f t="shared" si="34"/>
        <v>428366.91290492745</v>
      </c>
      <c r="T66" s="35">
        <f t="shared" si="35"/>
        <v>25.195631856588967</v>
      </c>
      <c r="U66" s="42">
        <v>0.86438699185239576</v>
      </c>
      <c r="V66" s="43">
        <f t="shared" si="47"/>
        <v>0.13561300814760424</v>
      </c>
      <c r="W66" s="29">
        <f t="shared" si="43"/>
        <v>370274.78725498746</v>
      </c>
      <c r="X66" s="29">
        <f t="shared" si="36"/>
        <v>1645039.9505716562</v>
      </c>
      <c r="Y66" s="35">
        <f t="shared" si="44"/>
        <v>18.731262999706608</v>
      </c>
      <c r="Z66" s="36">
        <f t="shared" si="45"/>
        <v>6.4643688568823592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3759</v>
      </c>
      <c r="E67" s="49">
        <v>45</v>
      </c>
      <c r="F67" s="3">
        <f t="shared" si="37"/>
        <v>1.1971268954509178E-2</v>
      </c>
      <c r="G67" s="2">
        <v>0.5</v>
      </c>
      <c r="H67" s="3">
        <f t="shared" si="38"/>
        <v>5.8117008911274699E-2</v>
      </c>
      <c r="I67" s="3">
        <f t="shared" si="39"/>
        <v>0.94188299108872531</v>
      </c>
      <c r="J67" s="5">
        <f t="shared" si="46"/>
        <v>83523.538794511245</v>
      </c>
      <c r="K67" s="5">
        <f t="shared" si="40"/>
        <v>4854.1382484218084</v>
      </c>
      <c r="L67" s="5">
        <f t="shared" si="41"/>
        <v>405482.34835150174</v>
      </c>
      <c r="M67" s="5">
        <f t="shared" si="32"/>
        <v>1784394.7671074653</v>
      </c>
      <c r="N67" s="33">
        <f t="shared" si="42"/>
        <v>21.363974669434466</v>
      </c>
      <c r="O67" s="4"/>
      <c r="Q67" s="27" t="s">
        <v>60</v>
      </c>
      <c r="R67" s="29">
        <f t="shared" si="33"/>
        <v>83523.538794511245</v>
      </c>
      <c r="S67" s="29">
        <f t="shared" si="34"/>
        <v>405482.34835150174</v>
      </c>
      <c r="T67" s="35">
        <f t="shared" si="35"/>
        <v>21.363974669434466</v>
      </c>
      <c r="U67" s="42">
        <v>0.82345390469096191</v>
      </c>
      <c r="V67" s="43">
        <f t="shared" si="47"/>
        <v>0.17654609530903809</v>
      </c>
      <c r="W67" s="29">
        <f t="shared" si="43"/>
        <v>333896.02303330495</v>
      </c>
      <c r="X67" s="29">
        <f t="shared" si="36"/>
        <v>1274765.1633166687</v>
      </c>
      <c r="Y67" s="35">
        <f t="shared" si="44"/>
        <v>15.262346180672603</v>
      </c>
      <c r="Z67" s="36">
        <f t="shared" si="45"/>
        <v>6.1016284887618628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3113</v>
      </c>
      <c r="E68" s="49">
        <v>56</v>
      </c>
      <c r="F68" s="3">
        <f t="shared" si="37"/>
        <v>1.7989078059749437E-2</v>
      </c>
      <c r="G68" s="2">
        <v>0.5</v>
      </c>
      <c r="H68" s="3">
        <f t="shared" si="38"/>
        <v>8.6074392868121727E-2</v>
      </c>
      <c r="I68" s="3">
        <f t="shared" si="39"/>
        <v>0.91392560713187831</v>
      </c>
      <c r="J68" s="5">
        <f t="shared" si="46"/>
        <v>78669.40054608944</v>
      </c>
      <c r="K68" s="5">
        <f t="shared" si="40"/>
        <v>6771.4208893037321</v>
      </c>
      <c r="L68" s="5">
        <f t="shared" si="41"/>
        <v>376418.45050718787</v>
      </c>
      <c r="M68" s="5">
        <f t="shared" si="32"/>
        <v>1378912.4187559637</v>
      </c>
      <c r="N68" s="33">
        <f t="shared" si="42"/>
        <v>17.527938552780896</v>
      </c>
      <c r="O68" s="4"/>
      <c r="Q68" s="27" t="s">
        <v>62</v>
      </c>
      <c r="R68" s="29">
        <f t="shared" si="33"/>
        <v>78669.40054608944</v>
      </c>
      <c r="S68" s="29">
        <f t="shared" si="34"/>
        <v>376418.45050718787</v>
      </c>
      <c r="T68" s="35">
        <f t="shared" si="35"/>
        <v>17.527938552780896</v>
      </c>
      <c r="U68" s="42">
        <v>0.7557222850963411</v>
      </c>
      <c r="V68" s="43">
        <f t="shared" si="47"/>
        <v>0.2442777149036589</v>
      </c>
      <c r="W68" s="29">
        <f t="shared" si="43"/>
        <v>284467.81156971597</v>
      </c>
      <c r="X68" s="29">
        <f t="shared" si="36"/>
        <v>940869.14028336375</v>
      </c>
      <c r="Y68" s="35">
        <f t="shared" si="44"/>
        <v>11.959785300920705</v>
      </c>
      <c r="Z68" s="36">
        <f t="shared" si="45"/>
        <v>5.5681532518601902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2204</v>
      </c>
      <c r="E69" s="49">
        <v>61</v>
      </c>
      <c r="F69" s="3">
        <f t="shared" si="37"/>
        <v>2.7676950998185117E-2</v>
      </c>
      <c r="G69" s="2">
        <v>0.5</v>
      </c>
      <c r="H69" s="3">
        <f t="shared" si="38"/>
        <v>0.12942923827710587</v>
      </c>
      <c r="I69" s="3">
        <f t="shared" si="39"/>
        <v>0.87057076172289416</v>
      </c>
      <c r="J69" s="5">
        <f t="shared" si="46"/>
        <v>71897.979656785712</v>
      </c>
      <c r="K69" s="5">
        <f t="shared" si="40"/>
        <v>9305.7007406406283</v>
      </c>
      <c r="L69" s="5">
        <f t="shared" si="41"/>
        <v>336225.64643232699</v>
      </c>
      <c r="M69" s="5">
        <f t="shared" si="32"/>
        <v>1002493.9682487758</v>
      </c>
      <c r="N69" s="33">
        <f t="shared" si="42"/>
        <v>13.943284262427264</v>
      </c>
      <c r="O69" s="4"/>
      <c r="Q69" s="27" t="s">
        <v>64</v>
      </c>
      <c r="R69" s="29">
        <f t="shared" si="33"/>
        <v>71897.979656785712</v>
      </c>
      <c r="S69" s="29">
        <f t="shared" si="34"/>
        <v>336225.64643232699</v>
      </c>
      <c r="T69" s="35">
        <f t="shared" si="35"/>
        <v>13.943284262427264</v>
      </c>
      <c r="U69" s="42">
        <v>0.69850988448397933</v>
      </c>
      <c r="V69" s="43">
        <f t="shared" si="47"/>
        <v>0.30149011551602067</v>
      </c>
      <c r="W69" s="29">
        <f t="shared" si="43"/>
        <v>234856.93744999601</v>
      </c>
      <c r="X69" s="29">
        <f t="shared" si="36"/>
        <v>656401.32871364779</v>
      </c>
      <c r="Y69" s="35">
        <f t="shared" si="44"/>
        <v>9.1296213307670708</v>
      </c>
      <c r="Z69" s="36">
        <f t="shared" si="45"/>
        <v>4.8136629316601933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1447</v>
      </c>
      <c r="E70" s="49">
        <v>80</v>
      </c>
      <c r="F70" s="3">
        <f t="shared" si="37"/>
        <v>5.5286800276434005E-2</v>
      </c>
      <c r="G70" s="2">
        <v>0.5</v>
      </c>
      <c r="H70" s="3">
        <f t="shared" si="38"/>
        <v>0.24286581663630843</v>
      </c>
      <c r="I70" s="3">
        <f t="shared" si="39"/>
        <v>0.75713418336369154</v>
      </c>
      <c r="J70" s="5">
        <f t="shared" si="46"/>
        <v>62592.278916145086</v>
      </c>
      <c r="K70" s="5">
        <f t="shared" si="40"/>
        <v>15201.524934097166</v>
      </c>
      <c r="L70" s="5">
        <f t="shared" si="41"/>
        <v>274957.58224548248</v>
      </c>
      <c r="M70" s="5">
        <f t="shared" si="32"/>
        <v>666268.32181644882</v>
      </c>
      <c r="N70" s="33">
        <f t="shared" si="42"/>
        <v>10.644576828861734</v>
      </c>
      <c r="O70" s="4"/>
      <c r="Q70" s="27" t="s">
        <v>66</v>
      </c>
      <c r="R70" s="29">
        <f t="shared" si="33"/>
        <v>62592.278916145086</v>
      </c>
      <c r="S70" s="29">
        <f t="shared" si="34"/>
        <v>274957.58224548248</v>
      </c>
      <c r="T70" s="35">
        <f t="shared" si="35"/>
        <v>10.644576828861734</v>
      </c>
      <c r="U70" s="42">
        <v>0.67065690345363116</v>
      </c>
      <c r="V70" s="43">
        <f t="shared" si="47"/>
        <v>0.32934309654636884</v>
      </c>
      <c r="W70" s="29">
        <f t="shared" si="43"/>
        <v>184402.20068985238</v>
      </c>
      <c r="X70" s="29">
        <f t="shared" si="36"/>
        <v>421544.39126365172</v>
      </c>
      <c r="Y70" s="35">
        <f t="shared" si="44"/>
        <v>6.7347666287785275</v>
      </c>
      <c r="Z70" s="36">
        <f t="shared" si="45"/>
        <v>3.9098102000832062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790</v>
      </c>
      <c r="E71" s="49">
        <v>61</v>
      </c>
      <c r="F71" s="3">
        <f t="shared" si="37"/>
        <v>7.7215189873417717E-2</v>
      </c>
      <c r="G71" s="2">
        <v>0.5</v>
      </c>
      <c r="H71" s="3">
        <f t="shared" si="38"/>
        <v>0.32360742705570289</v>
      </c>
      <c r="I71" s="3">
        <f t="shared" si="39"/>
        <v>0.67639257294429711</v>
      </c>
      <c r="J71" s="5">
        <f t="shared" si="46"/>
        <v>47390.753982047914</v>
      </c>
      <c r="K71" s="5">
        <f t="shared" si="40"/>
        <v>15335.999962360331</v>
      </c>
      <c r="L71" s="5">
        <f t="shared" si="41"/>
        <v>198613.77000433873</v>
      </c>
      <c r="M71" s="5">
        <f>L71+M72</f>
        <v>391310.7395709664</v>
      </c>
      <c r="N71" s="33">
        <f t="shared" si="42"/>
        <v>8.2571114973017465</v>
      </c>
      <c r="O71" s="4"/>
      <c r="Q71" s="27" t="s">
        <v>68</v>
      </c>
      <c r="R71" s="29">
        <f t="shared" si="33"/>
        <v>47390.753982047914</v>
      </c>
      <c r="S71" s="29">
        <f t="shared" si="34"/>
        <v>198613.77000433873</v>
      </c>
      <c r="T71" s="35">
        <f t="shared" si="35"/>
        <v>8.2571114973017465</v>
      </c>
      <c r="U71" s="42">
        <v>0.63527807449444496</v>
      </c>
      <c r="V71" s="43">
        <f t="shared" si="47"/>
        <v>0.36472192550555504</v>
      </c>
      <c r="W71" s="29">
        <f t="shared" si="43"/>
        <v>126174.97337643885</v>
      </c>
      <c r="X71" s="29">
        <f>X72+W71</f>
        <v>237142.19057379934</v>
      </c>
      <c r="Y71" s="35">
        <f t="shared" si="44"/>
        <v>5.0039758950370601</v>
      </c>
      <c r="Z71" s="36">
        <f t="shared" si="45"/>
        <v>3.2531356022646865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523</v>
      </c>
      <c r="E72" s="50">
        <v>87</v>
      </c>
      <c r="F72" s="17">
        <f t="shared" si="37"/>
        <v>0.16634799235181644</v>
      </c>
      <c r="G72" s="12"/>
      <c r="H72" s="17">
        <v>1</v>
      </c>
      <c r="I72" s="17">
        <f t="shared" si="39"/>
        <v>0</v>
      </c>
      <c r="J72" s="21">
        <f t="shared" si="46"/>
        <v>32054.754019687582</v>
      </c>
      <c r="K72" s="21">
        <f t="shared" si="40"/>
        <v>32054.754019687582</v>
      </c>
      <c r="L72" s="21">
        <f>K72/F72</f>
        <v>192696.96956662767</v>
      </c>
      <c r="M72" s="21">
        <f>L72</f>
        <v>192696.96956662767</v>
      </c>
      <c r="N72" s="34">
        <f t="shared" si="42"/>
        <v>6.0114942528735638</v>
      </c>
      <c r="O72" s="4"/>
      <c r="Q72" s="30" t="s">
        <v>69</v>
      </c>
      <c r="R72" s="31">
        <f t="shared" si="33"/>
        <v>32054.754019687582</v>
      </c>
      <c r="S72" s="31">
        <f t="shared" si="34"/>
        <v>192696.96956662767</v>
      </c>
      <c r="T72" s="38">
        <f t="shared" si="35"/>
        <v>6.0114942528735638</v>
      </c>
      <c r="U72" s="44">
        <v>0.57586384179742911</v>
      </c>
      <c r="V72" s="45">
        <f t="shared" si="47"/>
        <v>0.42413615820257089</v>
      </c>
      <c r="W72" s="31">
        <f t="shared" si="43"/>
        <v>110967.21719736049</v>
      </c>
      <c r="X72" s="31">
        <f>W72</f>
        <v>110967.21719736049</v>
      </c>
      <c r="Y72" s="38">
        <f t="shared" si="44"/>
        <v>3.4618021754029362</v>
      </c>
      <c r="Z72" s="37">
        <f t="shared" si="45"/>
        <v>2.5496920774706275</v>
      </c>
    </row>
    <row r="73" spans="1:26" s="2" customFormat="1" ht="13.2" x14ac:dyDescent="0.25">
      <c r="B73" s="2" t="s">
        <v>70</v>
      </c>
      <c r="D73" s="25">
        <f>SUM(D54:D72)</f>
        <v>64797</v>
      </c>
      <c r="E73" s="25">
        <f>SUM(E54:E72)</f>
        <v>571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71.021941013807108</v>
      </c>
      <c r="F78" s="55">
        <f>$Y$4</f>
        <v>64.685271287448685</v>
      </c>
      <c r="G78" s="55">
        <f>E78-F78</f>
        <v>6.3366697263584228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79.95339261518707</v>
      </c>
      <c r="F79" s="55">
        <f>$Y$29</f>
        <v>70.65980234988838</v>
      </c>
      <c r="G79" s="55">
        <f t="shared" ref="G79:G80" si="48">E79-F79</f>
        <v>9.2935902652986897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75.235269047429355</v>
      </c>
      <c r="F80" s="55">
        <f>$Y$54</f>
        <v>66.88067726862063</v>
      </c>
      <c r="G80" s="55">
        <f t="shared" si="48"/>
        <v>8.3545917788087252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B44BA-72EC-4DAE-82C0-B12305874C39}">
  <dimension ref="A1:Z80"/>
  <sheetViews>
    <sheetView tabSelected="1" topLeftCell="A47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ht="15.6" x14ac:dyDescent="0.3">
      <c r="A4" s="2">
        <v>1</v>
      </c>
      <c r="B4" s="1">
        <v>0</v>
      </c>
      <c r="C4" s="1">
        <v>1</v>
      </c>
      <c r="D4" s="56">
        <v>205</v>
      </c>
      <c r="E4">
        <v>1</v>
      </c>
      <c r="F4" s="3">
        <f>E4/D4</f>
        <v>4.8780487804878049E-3</v>
      </c>
      <c r="G4" s="2">
        <v>0.3</v>
      </c>
      <c r="H4" s="18">
        <f>C4*F4/(1+(1-G4)*C4*F4)</f>
        <v>4.8614487117160914E-3</v>
      </c>
      <c r="I4" s="18">
        <f>1-H4</f>
        <v>0.99513855128828388</v>
      </c>
      <c r="J4" s="41">
        <v>100000</v>
      </c>
      <c r="K4" s="20">
        <f>J4*H4</f>
        <v>486.14487117160917</v>
      </c>
      <c r="L4" s="20">
        <f>C4*(J5+G4*K4)</f>
        <v>99659.698590179876</v>
      </c>
      <c r="M4" s="5">
        <f t="shared" ref="M4:M20" si="0">L4+M5</f>
        <v>7361916.036799862</v>
      </c>
      <c r="N4" s="32">
        <f>M4/J4</f>
        <v>73.619160367998617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99659.698590179876</v>
      </c>
      <c r="T4" s="35">
        <f t="shared" ref="T4:T22" si="3">N4</f>
        <v>73.619160367998617</v>
      </c>
      <c r="U4" s="42">
        <v>0.96680194174873568</v>
      </c>
      <c r="V4" s="43">
        <f>1-U4</f>
        <v>3.3198058251264317E-2</v>
      </c>
      <c r="W4" s="29">
        <f>S4*U4</f>
        <v>96351.190111079646</v>
      </c>
      <c r="X4" s="29">
        <f t="shared" ref="X4:X20" si="4">X5+W4</f>
        <v>6658948.7048068838</v>
      </c>
      <c r="Y4" s="40">
        <f>X4/R4</f>
        <v>66.589487048068833</v>
      </c>
      <c r="Z4" s="36">
        <f>T4-Y4</f>
        <v>7.0296733199297847</v>
      </c>
    </row>
    <row r="5" spans="1:26" s="2" customFormat="1" ht="15.6" x14ac:dyDescent="0.3">
      <c r="A5" s="2">
        <v>2</v>
      </c>
      <c r="B5" s="1" t="s">
        <v>35</v>
      </c>
      <c r="C5" s="1">
        <v>4</v>
      </c>
      <c r="D5" s="56">
        <v>960</v>
      </c>
      <c r="E5">
        <v>1</v>
      </c>
      <c r="F5" s="3">
        <f t="shared" ref="F5:F22" si="5">E5/D5</f>
        <v>1.0416666666666667E-3</v>
      </c>
      <c r="G5" s="2">
        <v>0.4</v>
      </c>
      <c r="H5" s="3">
        <f t="shared" ref="H5:H21" si="6">C5*F5/(1+(1-G5)*C5*F5)</f>
        <v>4.1562759767248547E-3</v>
      </c>
      <c r="I5" s="3">
        <f t="shared" ref="I5:I22" si="7">1-H5</f>
        <v>0.99584372402327515</v>
      </c>
      <c r="J5" s="5">
        <f>I4*J4</f>
        <v>99513.855128828392</v>
      </c>
      <c r="K5" s="5">
        <f t="shared" ref="K5:K22" si="8">J5*H5</f>
        <v>413.60704542322691</v>
      </c>
      <c r="L5" s="5">
        <f t="shared" ref="L5:L21" si="9">C5*(J6+G5*K5)</f>
        <v>397062.76360629784</v>
      </c>
      <c r="M5" s="5">
        <f t="shared" si="0"/>
        <v>7262256.3382096821</v>
      </c>
      <c r="N5" s="33">
        <f t="shared" ref="N5:N22" si="10">M5/J5</f>
        <v>72.977338972629781</v>
      </c>
      <c r="O5" s="4"/>
      <c r="Q5" s="27" t="s">
        <v>36</v>
      </c>
      <c r="R5" s="29">
        <f t="shared" si="1"/>
        <v>99513.855128828392</v>
      </c>
      <c r="S5" s="29">
        <f t="shared" si="2"/>
        <v>397062.76360629784</v>
      </c>
      <c r="T5" s="35">
        <f t="shared" si="3"/>
        <v>72.977338972629781</v>
      </c>
      <c r="U5" s="42">
        <v>0.96680194174873568</v>
      </c>
      <c r="V5" s="43">
        <f>1-U5</f>
        <v>3.3198058251264317E-2</v>
      </c>
      <c r="W5" s="29">
        <f t="shared" ref="W5:W22" si="11">S5*U5</f>
        <v>383881.05085068796</v>
      </c>
      <c r="X5" s="29">
        <f t="shared" si="4"/>
        <v>6562597.5146958046</v>
      </c>
      <c r="Y5" s="35">
        <f t="shared" ref="Y5:Y22" si="12">X5/R5</f>
        <v>65.946571019683773</v>
      </c>
      <c r="Z5" s="36">
        <f t="shared" ref="Z5:Z22" si="13">T5-Y5</f>
        <v>7.0307679529460074</v>
      </c>
    </row>
    <row r="6" spans="1:26" s="2" customFormat="1" ht="15.6" x14ac:dyDescent="0.3">
      <c r="A6" s="2">
        <v>3</v>
      </c>
      <c r="B6" s="1" t="s">
        <v>37</v>
      </c>
      <c r="C6" s="1">
        <v>5</v>
      </c>
      <c r="D6" s="56">
        <v>1661</v>
      </c>
      <c r="E6">
        <v>1</v>
      </c>
      <c r="F6" s="3">
        <f t="shared" si="5"/>
        <v>6.020469596628537E-4</v>
      </c>
      <c r="G6" s="2">
        <v>0.5</v>
      </c>
      <c r="H6" s="3">
        <f t="shared" si="6"/>
        <v>3.0057108506161708E-3</v>
      </c>
      <c r="I6" s="3">
        <f t="shared" si="7"/>
        <v>0.99699428914938382</v>
      </c>
      <c r="J6" s="5">
        <f t="shared" ref="J6:J22" si="14">I5*J5</f>
        <v>99100.248083405168</v>
      </c>
      <c r="K6" s="5">
        <f t="shared" si="8"/>
        <v>297.8666909630453</v>
      </c>
      <c r="L6" s="5">
        <f t="shared" si="9"/>
        <v>494756.57368961826</v>
      </c>
      <c r="M6" s="5">
        <f t="shared" si="0"/>
        <v>6865193.5746033844</v>
      </c>
      <c r="N6" s="33">
        <f t="shared" si="10"/>
        <v>69.275241055153273</v>
      </c>
      <c r="O6" s="4"/>
      <c r="Q6" s="27" t="s">
        <v>38</v>
      </c>
      <c r="R6" s="29">
        <f t="shared" si="1"/>
        <v>99100.248083405168</v>
      </c>
      <c r="S6" s="29">
        <f t="shared" si="2"/>
        <v>494756.57368961826</v>
      </c>
      <c r="T6" s="35">
        <f t="shared" si="3"/>
        <v>69.275241055153273</v>
      </c>
      <c r="U6" s="42">
        <v>0.96680194174873568</v>
      </c>
      <c r="V6" s="43">
        <f>1-U6</f>
        <v>3.3198058251264317E-2</v>
      </c>
      <c r="W6" s="29">
        <f t="shared" si="11"/>
        <v>478331.61613607436</v>
      </c>
      <c r="X6" s="29">
        <f t="shared" si="4"/>
        <v>6178716.463845117</v>
      </c>
      <c r="Y6" s="35">
        <f t="shared" si="12"/>
        <v>62.348143252325258</v>
      </c>
      <c r="Z6" s="36">
        <f t="shared" si="13"/>
        <v>6.9270978028280155</v>
      </c>
    </row>
    <row r="7" spans="1:26" s="2" customFormat="1" ht="15.6" x14ac:dyDescent="0.3">
      <c r="A7" s="2">
        <v>4</v>
      </c>
      <c r="B7" s="1" t="s">
        <v>39</v>
      </c>
      <c r="C7" s="1">
        <v>5</v>
      </c>
      <c r="D7" s="56">
        <v>1996</v>
      </c>
      <c r="E7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98802.381392442127</v>
      </c>
      <c r="K7" s="5">
        <f t="shared" si="8"/>
        <v>0</v>
      </c>
      <c r="L7" s="5">
        <f t="shared" si="9"/>
        <v>494011.90696221066</v>
      </c>
      <c r="M7" s="5">
        <f t="shared" si="0"/>
        <v>6370437.0009137662</v>
      </c>
      <c r="N7" s="33">
        <f t="shared" si="10"/>
        <v>64.476553207867028</v>
      </c>
      <c r="O7" s="4"/>
      <c r="Q7" s="27" t="s">
        <v>40</v>
      </c>
      <c r="R7" s="29">
        <f t="shared" si="1"/>
        <v>98802.381392442127</v>
      </c>
      <c r="S7" s="29">
        <f t="shared" si="2"/>
        <v>494011.90696221066</v>
      </c>
      <c r="T7" s="35">
        <f t="shared" si="3"/>
        <v>64.476553207867028</v>
      </c>
      <c r="U7" s="42">
        <v>0.96680194174873568</v>
      </c>
      <c r="V7" s="43">
        <f>1-U7</f>
        <v>3.3198058251264317E-2</v>
      </c>
      <c r="W7" s="29">
        <f t="shared" si="11"/>
        <v>477611.67089806101</v>
      </c>
      <c r="X7" s="29">
        <f t="shared" si="4"/>
        <v>5700384.847709043</v>
      </c>
      <c r="Y7" s="35">
        <f t="shared" si="12"/>
        <v>57.694812284606463</v>
      </c>
      <c r="Z7" s="36">
        <f t="shared" si="13"/>
        <v>6.7817409232605641</v>
      </c>
    </row>
    <row r="8" spans="1:26" s="2" customFormat="1" ht="15.6" x14ac:dyDescent="0.3">
      <c r="A8" s="2">
        <v>5</v>
      </c>
      <c r="B8" s="1" t="s">
        <v>41</v>
      </c>
      <c r="C8" s="1">
        <v>5</v>
      </c>
      <c r="D8" s="56">
        <v>2002</v>
      </c>
      <c r="E8">
        <v>4</v>
      </c>
      <c r="F8" s="3">
        <f t="shared" si="5"/>
        <v>1.998001998001998E-3</v>
      </c>
      <c r="G8" s="2">
        <v>0.5</v>
      </c>
      <c r="H8" s="3">
        <f t="shared" si="6"/>
        <v>9.9403578528827041E-3</v>
      </c>
      <c r="I8" s="3">
        <f t="shared" si="7"/>
        <v>0.99005964214711728</v>
      </c>
      <c r="J8" s="5">
        <f t="shared" si="14"/>
        <v>98802.381392442127</v>
      </c>
      <c r="K8" s="5">
        <f t="shared" si="8"/>
        <v>982.13102775787399</v>
      </c>
      <c r="L8" s="5">
        <f t="shared" si="9"/>
        <v>491556.57939281594</v>
      </c>
      <c r="M8" s="5">
        <f t="shared" si="0"/>
        <v>5876425.0939515559</v>
      </c>
      <c r="N8" s="33">
        <f t="shared" si="10"/>
        <v>59.476553207867035</v>
      </c>
      <c r="O8" s="4"/>
      <c r="Q8" s="27" t="s">
        <v>42</v>
      </c>
      <c r="R8" s="29">
        <f t="shared" si="1"/>
        <v>98802.381392442127</v>
      </c>
      <c r="S8" s="29">
        <f t="shared" si="2"/>
        <v>491556.57939281594</v>
      </c>
      <c r="T8" s="35">
        <f t="shared" si="3"/>
        <v>59.476553207867035</v>
      </c>
      <c r="U8" s="42">
        <v>0.96680194174873568</v>
      </c>
      <c r="V8" s="43">
        <f>1-U8</f>
        <v>3.3198058251264317E-2</v>
      </c>
      <c r="W8" s="29">
        <f t="shared" si="11"/>
        <v>475237.85543634102</v>
      </c>
      <c r="X8" s="29">
        <f t="shared" si="4"/>
        <v>5222773.1768109817</v>
      </c>
      <c r="Y8" s="35">
        <f t="shared" si="12"/>
        <v>52.860802575862785</v>
      </c>
      <c r="Z8" s="36">
        <f t="shared" si="13"/>
        <v>6.6157506320042501</v>
      </c>
    </row>
    <row r="9" spans="1:26" s="2" customFormat="1" ht="15.6" x14ac:dyDescent="0.3">
      <c r="A9" s="2">
        <v>6</v>
      </c>
      <c r="B9" s="1" t="s">
        <v>43</v>
      </c>
      <c r="C9" s="1">
        <v>5</v>
      </c>
      <c r="D9" s="56">
        <v>1942</v>
      </c>
      <c r="E9">
        <v>2</v>
      </c>
      <c r="F9" s="3">
        <f t="shared" si="5"/>
        <v>1.0298661174047373E-3</v>
      </c>
      <c r="G9" s="2">
        <v>0.5</v>
      </c>
      <c r="H9" s="3">
        <f t="shared" si="6"/>
        <v>5.136106831022085E-3</v>
      </c>
      <c r="I9" s="3">
        <f t="shared" si="7"/>
        <v>0.99486389316897794</v>
      </c>
      <c r="J9" s="5">
        <f t="shared" si="14"/>
        <v>97820.250364684252</v>
      </c>
      <c r="K9" s="5">
        <f t="shared" si="8"/>
        <v>502.41525611034541</v>
      </c>
      <c r="L9" s="5">
        <f t="shared" si="9"/>
        <v>487845.21368314541</v>
      </c>
      <c r="M9" s="5">
        <f t="shared" si="0"/>
        <v>5384868.51455874</v>
      </c>
      <c r="N9" s="33">
        <f t="shared" si="10"/>
        <v>55.048606954933973</v>
      </c>
      <c r="O9" s="4"/>
      <c r="Q9" s="27" t="s">
        <v>44</v>
      </c>
      <c r="R9" s="29">
        <f t="shared" si="1"/>
        <v>97820.250364684252</v>
      </c>
      <c r="S9" s="29">
        <f t="shared" si="2"/>
        <v>487845.21368314541</v>
      </c>
      <c r="T9" s="35">
        <f t="shared" si="3"/>
        <v>55.048606954933973</v>
      </c>
      <c r="U9" s="42">
        <v>0.9555940589531835</v>
      </c>
      <c r="V9" s="43">
        <f t="shared" ref="V9:V22" si="15">1-U9</f>
        <v>4.4405941046816499E-2</v>
      </c>
      <c r="W9" s="29">
        <f t="shared" si="11"/>
        <v>466181.98788436007</v>
      </c>
      <c r="X9" s="29">
        <f t="shared" si="4"/>
        <v>4747535.3213746408</v>
      </c>
      <c r="Y9" s="35">
        <f t="shared" si="12"/>
        <v>48.533256699664193</v>
      </c>
      <c r="Z9" s="36">
        <f t="shared" si="13"/>
        <v>6.5153502552697802</v>
      </c>
    </row>
    <row r="10" spans="1:26" s="2" customFormat="1" ht="15.6" x14ac:dyDescent="0.3">
      <c r="A10" s="2">
        <v>7</v>
      </c>
      <c r="B10" s="1" t="s">
        <v>45</v>
      </c>
      <c r="C10" s="1">
        <v>5</v>
      </c>
      <c r="D10" s="56">
        <v>2211</v>
      </c>
      <c r="E10">
        <v>4</v>
      </c>
      <c r="F10" s="3">
        <f t="shared" si="5"/>
        <v>1.8091361374943465E-3</v>
      </c>
      <c r="G10" s="2">
        <v>0.5</v>
      </c>
      <c r="H10" s="3">
        <f t="shared" si="6"/>
        <v>9.0049527239982E-3</v>
      </c>
      <c r="I10" s="3">
        <f t="shared" si="7"/>
        <v>0.99099504727600185</v>
      </c>
      <c r="J10" s="5">
        <f t="shared" si="14"/>
        <v>97317.835108573912</v>
      </c>
      <c r="K10" s="5">
        <f t="shared" si="8"/>
        <v>876.34250435456033</v>
      </c>
      <c r="L10" s="5">
        <f t="shared" si="9"/>
        <v>484398.31928198319</v>
      </c>
      <c r="M10" s="5">
        <f t="shared" si="0"/>
        <v>4897023.3008755948</v>
      </c>
      <c r="N10" s="33">
        <f t="shared" si="10"/>
        <v>50.319895581443696</v>
      </c>
      <c r="O10" s="4"/>
      <c r="Q10" s="27" t="s">
        <v>46</v>
      </c>
      <c r="R10" s="29">
        <f t="shared" si="1"/>
        <v>97317.835108573912</v>
      </c>
      <c r="S10" s="29">
        <f t="shared" si="2"/>
        <v>484398.31928198319</v>
      </c>
      <c r="T10" s="35">
        <f t="shared" si="3"/>
        <v>50.319895581443696</v>
      </c>
      <c r="U10" s="42">
        <v>0.96363095511775332</v>
      </c>
      <c r="V10" s="43">
        <f t="shared" si="15"/>
        <v>3.6369044882246682E-2</v>
      </c>
      <c r="W10" s="29">
        <f t="shared" si="11"/>
        <v>466781.21506713191</v>
      </c>
      <c r="X10" s="29">
        <f t="shared" si="4"/>
        <v>4281353.3334902804</v>
      </c>
      <c r="Y10" s="35">
        <f t="shared" si="12"/>
        <v>43.99351186464159</v>
      </c>
      <c r="Z10" s="36">
        <f t="shared" si="13"/>
        <v>6.3263837168021055</v>
      </c>
    </row>
    <row r="11" spans="1:26" s="2" customFormat="1" ht="15.6" x14ac:dyDescent="0.3">
      <c r="A11" s="2">
        <v>8</v>
      </c>
      <c r="B11" s="1" t="s">
        <v>47</v>
      </c>
      <c r="C11" s="1">
        <v>5</v>
      </c>
      <c r="D11" s="56">
        <v>2373</v>
      </c>
      <c r="E11">
        <v>7</v>
      </c>
      <c r="F11" s="3">
        <f t="shared" si="5"/>
        <v>2.9498525073746312E-3</v>
      </c>
      <c r="G11" s="2">
        <v>0.5</v>
      </c>
      <c r="H11" s="3">
        <f t="shared" si="6"/>
        <v>1.4641288433382136E-2</v>
      </c>
      <c r="I11" s="3">
        <f t="shared" si="7"/>
        <v>0.98535871156661792</v>
      </c>
      <c r="J11" s="5">
        <f t="shared" si="14"/>
        <v>96441.492604219355</v>
      </c>
      <c r="K11" s="5">
        <f t="shared" si="8"/>
        <v>1412.0277101642657</v>
      </c>
      <c r="L11" s="5">
        <f t="shared" si="9"/>
        <v>478677.39374568616</v>
      </c>
      <c r="M11" s="5">
        <f t="shared" si="0"/>
        <v>4412624.9815936117</v>
      </c>
      <c r="N11" s="33">
        <f t="shared" si="10"/>
        <v>45.754424391815746</v>
      </c>
      <c r="O11" s="4"/>
      <c r="Q11" s="27" t="s">
        <v>48</v>
      </c>
      <c r="R11" s="29">
        <f t="shared" si="1"/>
        <v>96441.492604219355</v>
      </c>
      <c r="S11" s="29">
        <f t="shared" si="2"/>
        <v>478677.39374568616</v>
      </c>
      <c r="T11" s="35">
        <f t="shared" si="3"/>
        <v>45.754424391815746</v>
      </c>
      <c r="U11" s="42">
        <v>0.96005435016735896</v>
      </c>
      <c r="V11" s="43">
        <f t="shared" si="15"/>
        <v>3.9945649832641039E-2</v>
      </c>
      <c r="W11" s="29">
        <f t="shared" si="11"/>
        <v>459556.31419231975</v>
      </c>
      <c r="X11" s="29">
        <f t="shared" si="4"/>
        <v>3814572.118423149</v>
      </c>
      <c r="Y11" s="35">
        <f t="shared" si="12"/>
        <v>39.553225644044623</v>
      </c>
      <c r="Z11" s="36">
        <f t="shared" si="13"/>
        <v>6.201198747771123</v>
      </c>
    </row>
    <row r="12" spans="1:26" s="2" customFormat="1" ht="15.6" x14ac:dyDescent="0.3">
      <c r="A12" s="2">
        <v>9</v>
      </c>
      <c r="B12" s="1" t="s">
        <v>49</v>
      </c>
      <c r="C12" s="1">
        <v>5</v>
      </c>
      <c r="D12" s="56">
        <v>2390</v>
      </c>
      <c r="E12">
        <v>13</v>
      </c>
      <c r="F12" s="3">
        <f t="shared" si="5"/>
        <v>5.439330543933054E-3</v>
      </c>
      <c r="G12" s="2">
        <v>0.5</v>
      </c>
      <c r="H12" s="3">
        <f t="shared" si="6"/>
        <v>2.683178534571723E-2</v>
      </c>
      <c r="I12" s="3">
        <f t="shared" si="7"/>
        <v>0.97316821465428283</v>
      </c>
      <c r="J12" s="5">
        <f t="shared" si="14"/>
        <v>95029.464894055098</v>
      </c>
      <c r="K12" s="5">
        <f t="shared" si="8"/>
        <v>2549.8102035556576</v>
      </c>
      <c r="L12" s="5">
        <f t="shared" si="9"/>
        <v>468772.79896138638</v>
      </c>
      <c r="M12" s="5">
        <f t="shared" si="0"/>
        <v>3933947.5878479257</v>
      </c>
      <c r="N12" s="33">
        <f t="shared" si="10"/>
        <v>41.397135006850149</v>
      </c>
      <c r="O12" s="4"/>
      <c r="Q12" s="27" t="s">
        <v>50</v>
      </c>
      <c r="R12" s="29">
        <f t="shared" si="1"/>
        <v>95029.464894055098</v>
      </c>
      <c r="S12" s="29">
        <f t="shared" si="2"/>
        <v>468772.79896138638</v>
      </c>
      <c r="T12" s="35">
        <f t="shared" si="3"/>
        <v>41.397135006850149</v>
      </c>
      <c r="U12" s="42">
        <v>0.94127750867207383</v>
      </c>
      <c r="V12" s="43">
        <f t="shared" si="15"/>
        <v>5.8722491327926174E-2</v>
      </c>
      <c r="W12" s="29">
        <f t="shared" si="11"/>
        <v>441245.29233960866</v>
      </c>
      <c r="X12" s="29">
        <f t="shared" si="4"/>
        <v>3355015.8042308292</v>
      </c>
      <c r="Y12" s="35">
        <f t="shared" si="12"/>
        <v>35.305005747125008</v>
      </c>
      <c r="Z12" s="36">
        <f t="shared" si="13"/>
        <v>6.0921292597251409</v>
      </c>
    </row>
    <row r="13" spans="1:26" s="2" customFormat="1" ht="15.6" x14ac:dyDescent="0.3">
      <c r="A13" s="2">
        <v>10</v>
      </c>
      <c r="B13" s="1" t="s">
        <v>51</v>
      </c>
      <c r="C13" s="1">
        <v>5</v>
      </c>
      <c r="D13" s="56">
        <v>2453</v>
      </c>
      <c r="E13">
        <v>16</v>
      </c>
      <c r="F13" s="3">
        <f t="shared" si="5"/>
        <v>6.5226253567060742E-3</v>
      </c>
      <c r="G13" s="2">
        <v>0.5</v>
      </c>
      <c r="H13" s="3">
        <f t="shared" si="6"/>
        <v>3.2089851584436425E-2</v>
      </c>
      <c r="I13" s="3">
        <f t="shared" si="7"/>
        <v>0.96791014841556355</v>
      </c>
      <c r="J13" s="5">
        <f t="shared" si="14"/>
        <v>92479.654690499447</v>
      </c>
      <c r="K13" s="5">
        <f t="shared" si="8"/>
        <v>2967.658393598057</v>
      </c>
      <c r="L13" s="5">
        <f t="shared" si="9"/>
        <v>454979.12746850203</v>
      </c>
      <c r="M13" s="5">
        <f t="shared" si="0"/>
        <v>3465174.7888865392</v>
      </c>
      <c r="N13" s="33">
        <f t="shared" si="10"/>
        <v>37.469590478937214</v>
      </c>
      <c r="O13" s="4"/>
      <c r="Q13" s="27" t="s">
        <v>52</v>
      </c>
      <c r="R13" s="29">
        <f t="shared" si="1"/>
        <v>92479.654690499447</v>
      </c>
      <c r="S13" s="29">
        <f t="shared" si="2"/>
        <v>454979.12746850203</v>
      </c>
      <c r="T13" s="35">
        <f t="shared" si="3"/>
        <v>37.469590478937214</v>
      </c>
      <c r="U13" s="42">
        <v>0.95386474178345915</v>
      </c>
      <c r="V13" s="43">
        <f t="shared" si="15"/>
        <v>4.6135258216540853E-2</v>
      </c>
      <c r="W13" s="29">
        <f t="shared" si="11"/>
        <v>433988.54793960624</v>
      </c>
      <c r="X13" s="29">
        <f t="shared" si="4"/>
        <v>2913770.5118912207</v>
      </c>
      <c r="Y13" s="35">
        <f t="shared" si="12"/>
        <v>31.507151725887187</v>
      </c>
      <c r="Z13" s="36">
        <f t="shared" si="13"/>
        <v>5.9624387530500265</v>
      </c>
    </row>
    <row r="14" spans="1:26" s="2" customFormat="1" ht="15.6" x14ac:dyDescent="0.3">
      <c r="A14" s="2">
        <v>11</v>
      </c>
      <c r="B14" s="1" t="s">
        <v>53</v>
      </c>
      <c r="C14" s="1">
        <v>5</v>
      </c>
      <c r="D14" s="56">
        <v>2719</v>
      </c>
      <c r="E14">
        <v>13</v>
      </c>
      <c r="F14" s="3">
        <f t="shared" si="5"/>
        <v>4.7811695476278043E-3</v>
      </c>
      <c r="G14" s="2">
        <v>0.5</v>
      </c>
      <c r="H14" s="3">
        <f t="shared" si="6"/>
        <v>2.3623478102852993E-2</v>
      </c>
      <c r="I14" s="3">
        <f t="shared" si="7"/>
        <v>0.97637652189714697</v>
      </c>
      <c r="J14" s="5">
        <f t="shared" si="14"/>
        <v>89511.996296901387</v>
      </c>
      <c r="K14" s="5">
        <f t="shared" si="8"/>
        <v>2114.584684462508</v>
      </c>
      <c r="L14" s="5">
        <f t="shared" si="9"/>
        <v>442273.51977335068</v>
      </c>
      <c r="M14" s="5">
        <f t="shared" si="0"/>
        <v>3010195.661418037</v>
      </c>
      <c r="N14" s="33">
        <f t="shared" si="10"/>
        <v>33.628963557393483</v>
      </c>
      <c r="O14" s="4"/>
      <c r="Q14" s="27" t="s">
        <v>54</v>
      </c>
      <c r="R14" s="29">
        <f t="shared" si="1"/>
        <v>89511.996296901387</v>
      </c>
      <c r="S14" s="29">
        <f t="shared" si="2"/>
        <v>442273.51977335068</v>
      </c>
      <c r="T14" s="35">
        <f t="shared" si="3"/>
        <v>33.628963557393483</v>
      </c>
      <c r="U14" s="42">
        <v>0.94210046609890041</v>
      </c>
      <c r="V14" s="43">
        <f t="shared" si="15"/>
        <v>5.7899533901099587E-2</v>
      </c>
      <c r="W14" s="29">
        <f t="shared" si="11"/>
        <v>416666.08912167494</v>
      </c>
      <c r="X14" s="29">
        <f t="shared" si="4"/>
        <v>2479781.9639516142</v>
      </c>
      <c r="Y14" s="35">
        <f t="shared" si="12"/>
        <v>27.70334778063101</v>
      </c>
      <c r="Z14" s="36">
        <f t="shared" si="13"/>
        <v>5.9256157767624735</v>
      </c>
    </row>
    <row r="15" spans="1:26" s="2" customFormat="1" ht="15.6" x14ac:dyDescent="0.3">
      <c r="A15" s="2">
        <v>12</v>
      </c>
      <c r="B15" s="1" t="s">
        <v>55</v>
      </c>
      <c r="C15" s="1">
        <v>5</v>
      </c>
      <c r="D15" s="56">
        <v>2831</v>
      </c>
      <c r="E15">
        <v>21</v>
      </c>
      <c r="F15" s="3">
        <f t="shared" si="5"/>
        <v>7.4178735429176971E-3</v>
      </c>
      <c r="G15" s="2">
        <v>0.5</v>
      </c>
      <c r="H15" s="3">
        <f t="shared" si="6"/>
        <v>3.6414080110976244E-2</v>
      </c>
      <c r="I15" s="3">
        <f t="shared" si="7"/>
        <v>0.96358591988902376</v>
      </c>
      <c r="J15" s="5">
        <f t="shared" si="14"/>
        <v>87397.411612438882</v>
      </c>
      <c r="K15" s="5">
        <f t="shared" si="8"/>
        <v>3182.4963479473149</v>
      </c>
      <c r="L15" s="5">
        <f t="shared" si="9"/>
        <v>429030.81719232613</v>
      </c>
      <c r="M15" s="5">
        <f t="shared" si="0"/>
        <v>2567922.1416446865</v>
      </c>
      <c r="N15" s="33">
        <f t="shared" si="10"/>
        <v>29.382130365966187</v>
      </c>
      <c r="O15" s="4"/>
      <c r="Q15" s="27" t="s">
        <v>56</v>
      </c>
      <c r="R15" s="29">
        <f t="shared" si="1"/>
        <v>87397.411612438882</v>
      </c>
      <c r="S15" s="29">
        <f t="shared" si="2"/>
        <v>429030.81719232613</v>
      </c>
      <c r="T15" s="35">
        <f t="shared" si="3"/>
        <v>29.382130365966187</v>
      </c>
      <c r="U15" s="42">
        <v>0.91645683631107144</v>
      </c>
      <c r="V15" s="43">
        <f t="shared" si="15"/>
        <v>8.3543163688928557E-2</v>
      </c>
      <c r="W15" s="29">
        <f t="shared" si="11"/>
        <v>393188.22540403286</v>
      </c>
      <c r="X15" s="29">
        <f t="shared" si="4"/>
        <v>2063115.8748299391</v>
      </c>
      <c r="Y15" s="35">
        <f t="shared" si="12"/>
        <v>23.606143897931013</v>
      </c>
      <c r="Z15" s="36">
        <f t="shared" si="13"/>
        <v>5.7759864680351747</v>
      </c>
    </row>
    <row r="16" spans="1:26" s="2" customFormat="1" ht="15.6" x14ac:dyDescent="0.3">
      <c r="A16" s="2">
        <v>13</v>
      </c>
      <c r="B16" s="1" t="s">
        <v>57</v>
      </c>
      <c r="C16" s="1">
        <v>5</v>
      </c>
      <c r="D16" s="56">
        <v>2512</v>
      </c>
      <c r="E16">
        <v>26</v>
      </c>
      <c r="F16" s="3">
        <f t="shared" si="5"/>
        <v>1.0350318471337579E-2</v>
      </c>
      <c r="G16" s="2">
        <v>0.5</v>
      </c>
      <c r="H16" s="3">
        <f t="shared" si="6"/>
        <v>5.0446255335661612E-2</v>
      </c>
      <c r="I16" s="3">
        <f t="shared" si="7"/>
        <v>0.94955374466433839</v>
      </c>
      <c r="J16" s="5">
        <f t="shared" si="14"/>
        <v>84214.915264491574</v>
      </c>
      <c r="K16" s="5">
        <f t="shared" si="8"/>
        <v>4248.3271185036483</v>
      </c>
      <c r="L16" s="5">
        <f t="shared" si="9"/>
        <v>410453.7585261988</v>
      </c>
      <c r="M16" s="5">
        <f t="shared" si="0"/>
        <v>2138891.3244523602</v>
      </c>
      <c r="N16" s="33">
        <f t="shared" si="10"/>
        <v>25.398010764895986</v>
      </c>
      <c r="O16" s="4"/>
      <c r="Q16" s="27" t="s">
        <v>58</v>
      </c>
      <c r="R16" s="29">
        <f t="shared" si="1"/>
        <v>84214.915264491574</v>
      </c>
      <c r="S16" s="29">
        <f t="shared" si="2"/>
        <v>410453.7585261988</v>
      </c>
      <c r="T16" s="35">
        <f t="shared" si="3"/>
        <v>25.398010764895986</v>
      </c>
      <c r="U16" s="42">
        <v>0.8859396016463057</v>
      </c>
      <c r="V16" s="43">
        <f t="shared" si="15"/>
        <v>0.1140603983536943</v>
      </c>
      <c r="W16" s="29">
        <f t="shared" si="11"/>
        <v>363637.23932292953</v>
      </c>
      <c r="X16" s="29">
        <f t="shared" si="4"/>
        <v>1669927.6494259061</v>
      </c>
      <c r="Y16" s="35">
        <f t="shared" si="12"/>
        <v>19.829357355299926</v>
      </c>
      <c r="Z16" s="36">
        <f t="shared" si="13"/>
        <v>5.5686534095960596</v>
      </c>
    </row>
    <row r="17" spans="1:26" s="2" customFormat="1" ht="15.6" x14ac:dyDescent="0.3">
      <c r="A17" s="2">
        <v>14</v>
      </c>
      <c r="B17" s="1" t="s">
        <v>59</v>
      </c>
      <c r="C17" s="1">
        <v>5</v>
      </c>
      <c r="D17" s="56">
        <v>1868</v>
      </c>
      <c r="E17">
        <v>14</v>
      </c>
      <c r="F17" s="3">
        <f t="shared" si="5"/>
        <v>7.4946466809421844E-3</v>
      </c>
      <c r="G17" s="2">
        <v>0.5</v>
      </c>
      <c r="H17" s="3">
        <f t="shared" si="6"/>
        <v>3.678402522333158E-2</v>
      </c>
      <c r="I17" s="3">
        <f t="shared" si="7"/>
        <v>0.96321597477666843</v>
      </c>
      <c r="J17" s="5">
        <f t="shared" si="14"/>
        <v>79966.588145987931</v>
      </c>
      <c r="K17" s="5">
        <f t="shared" si="8"/>
        <v>2941.4929953857882</v>
      </c>
      <c r="L17" s="5">
        <f t="shared" si="9"/>
        <v>392479.20824147516</v>
      </c>
      <c r="M17" s="5">
        <f t="shared" si="0"/>
        <v>1728437.5659261611</v>
      </c>
      <c r="N17" s="33">
        <f t="shared" si="10"/>
        <v>21.614496829234547</v>
      </c>
      <c r="O17" s="4"/>
      <c r="Q17" s="27" t="s">
        <v>60</v>
      </c>
      <c r="R17" s="29">
        <f t="shared" si="1"/>
        <v>79966.588145987931</v>
      </c>
      <c r="S17" s="29">
        <f t="shared" si="2"/>
        <v>392479.20824147516</v>
      </c>
      <c r="T17" s="35">
        <f t="shared" si="3"/>
        <v>21.614496829234547</v>
      </c>
      <c r="U17" s="42">
        <v>0.85631920960893304</v>
      </c>
      <c r="V17" s="43">
        <f t="shared" si="15"/>
        <v>0.14368079039106696</v>
      </c>
      <c r="W17" s="29">
        <f t="shared" si="11"/>
        <v>336087.48538927984</v>
      </c>
      <c r="X17" s="29">
        <f t="shared" si="4"/>
        <v>1306290.4101029767</v>
      </c>
      <c r="Y17" s="35">
        <f t="shared" si="12"/>
        <v>16.335452598255134</v>
      </c>
      <c r="Z17" s="36">
        <f t="shared" si="13"/>
        <v>5.2790442309794123</v>
      </c>
    </row>
    <row r="18" spans="1:26" s="2" customFormat="1" ht="15.6" x14ac:dyDescent="0.3">
      <c r="A18" s="2">
        <v>15</v>
      </c>
      <c r="B18" s="1" t="s">
        <v>61</v>
      </c>
      <c r="C18" s="1">
        <v>5</v>
      </c>
      <c r="D18" s="56">
        <v>1548</v>
      </c>
      <c r="E18">
        <v>29</v>
      </c>
      <c r="F18" s="3">
        <f t="shared" si="5"/>
        <v>1.8733850129198967E-2</v>
      </c>
      <c r="G18" s="2">
        <v>0.5</v>
      </c>
      <c r="H18" s="3">
        <f t="shared" si="6"/>
        <v>8.9478556001234194E-2</v>
      </c>
      <c r="I18" s="3">
        <f t="shared" si="7"/>
        <v>0.91052144399876578</v>
      </c>
      <c r="J18" s="5">
        <f t="shared" si="14"/>
        <v>77025.095150602137</v>
      </c>
      <c r="K18" s="5">
        <f t="shared" si="8"/>
        <v>6892.094289933546</v>
      </c>
      <c r="L18" s="5">
        <f t="shared" si="9"/>
        <v>367895.24002817681</v>
      </c>
      <c r="M18" s="5">
        <f t="shared" si="0"/>
        <v>1335958.3576846858</v>
      </c>
      <c r="N18" s="33">
        <f t="shared" si="10"/>
        <v>17.344455791616664</v>
      </c>
      <c r="O18" s="4"/>
      <c r="Q18" s="27" t="s">
        <v>62</v>
      </c>
      <c r="R18" s="29">
        <f t="shared" si="1"/>
        <v>77025.095150602137</v>
      </c>
      <c r="S18" s="29">
        <f t="shared" si="2"/>
        <v>367895.24002817681</v>
      </c>
      <c r="T18" s="35">
        <f t="shared" si="3"/>
        <v>17.344455791616664</v>
      </c>
      <c r="U18" s="42">
        <v>0.77613843304153718</v>
      </c>
      <c r="V18" s="43">
        <f t="shared" si="15"/>
        <v>0.22386156695846282</v>
      </c>
      <c r="W18" s="29">
        <f t="shared" si="11"/>
        <v>285537.63511890935</v>
      </c>
      <c r="X18" s="29">
        <f t="shared" si="4"/>
        <v>970202.92471369682</v>
      </c>
      <c r="Y18" s="35">
        <f t="shared" si="12"/>
        <v>12.595932829641072</v>
      </c>
      <c r="Z18" s="36">
        <f t="shared" si="13"/>
        <v>4.748522961975592</v>
      </c>
    </row>
    <row r="19" spans="1:26" s="2" customFormat="1" ht="15.6" x14ac:dyDescent="0.3">
      <c r="A19" s="2">
        <v>16</v>
      </c>
      <c r="B19" s="1" t="s">
        <v>63</v>
      </c>
      <c r="C19" s="1">
        <v>5</v>
      </c>
      <c r="D19" s="56">
        <v>1062</v>
      </c>
      <c r="E19">
        <v>25</v>
      </c>
      <c r="F19" s="3">
        <f t="shared" si="5"/>
        <v>2.3540489642184557E-2</v>
      </c>
      <c r="G19" s="2">
        <v>0.5</v>
      </c>
      <c r="H19" s="3">
        <f t="shared" si="6"/>
        <v>0.11116051578479325</v>
      </c>
      <c r="I19" s="3">
        <f t="shared" si="7"/>
        <v>0.88883948421520675</v>
      </c>
      <c r="J19" s="5">
        <f t="shared" si="14"/>
        <v>70133.000860668588</v>
      </c>
      <c r="K19" s="5">
        <f t="shared" si="8"/>
        <v>7796.0205492072691</v>
      </c>
      <c r="L19" s="5">
        <f t="shared" si="9"/>
        <v>331174.95293032471</v>
      </c>
      <c r="M19" s="5">
        <f t="shared" si="0"/>
        <v>968063.11765650904</v>
      </c>
      <c r="N19" s="33">
        <f t="shared" si="10"/>
        <v>13.803246770799596</v>
      </c>
      <c r="O19" s="4"/>
      <c r="Q19" s="27" t="s">
        <v>64</v>
      </c>
      <c r="R19" s="29">
        <f t="shared" si="1"/>
        <v>70133.000860668588</v>
      </c>
      <c r="S19" s="29">
        <f t="shared" si="2"/>
        <v>331174.95293032471</v>
      </c>
      <c r="T19" s="35">
        <f t="shared" si="3"/>
        <v>13.803246770799596</v>
      </c>
      <c r="U19" s="42">
        <v>0.73716277889453141</v>
      </c>
      <c r="V19" s="43">
        <f t="shared" si="15"/>
        <v>0.26283722110546859</v>
      </c>
      <c r="W19" s="29">
        <f t="shared" si="11"/>
        <v>244129.8486023838</v>
      </c>
      <c r="X19" s="29">
        <f t="shared" si="4"/>
        <v>684665.28959478741</v>
      </c>
      <c r="Y19" s="35">
        <f t="shared" si="12"/>
        <v>9.7623840587542254</v>
      </c>
      <c r="Z19" s="36">
        <f t="shared" si="13"/>
        <v>4.0408627120453708</v>
      </c>
    </row>
    <row r="20" spans="1:26" s="2" customFormat="1" ht="15.6" x14ac:dyDescent="0.3">
      <c r="A20" s="2">
        <v>17</v>
      </c>
      <c r="B20" s="1" t="s">
        <v>65</v>
      </c>
      <c r="C20" s="1">
        <v>5</v>
      </c>
      <c r="D20" s="56">
        <v>668</v>
      </c>
      <c r="E20">
        <v>39</v>
      </c>
      <c r="F20" s="3">
        <f t="shared" si="5"/>
        <v>5.8383233532934134E-2</v>
      </c>
      <c r="G20" s="2">
        <v>0.5</v>
      </c>
      <c r="H20" s="3">
        <f t="shared" si="6"/>
        <v>0.25473546701502287</v>
      </c>
      <c r="I20" s="3">
        <f t="shared" si="7"/>
        <v>0.74526453298497719</v>
      </c>
      <c r="J20" s="5">
        <f t="shared" si="14"/>
        <v>62336.980311461317</v>
      </c>
      <c r="K20" s="5">
        <f t="shared" si="8"/>
        <v>15879.439791946385</v>
      </c>
      <c r="L20" s="5">
        <f t="shared" si="9"/>
        <v>271986.30207744066</v>
      </c>
      <c r="M20" s="5">
        <f t="shared" si="0"/>
        <v>636888.16472618433</v>
      </c>
      <c r="N20" s="33">
        <f t="shared" si="10"/>
        <v>10.216859423475887</v>
      </c>
      <c r="O20" s="4"/>
      <c r="Q20" s="27" t="s">
        <v>66</v>
      </c>
      <c r="R20" s="29">
        <f t="shared" si="1"/>
        <v>62336.980311461317</v>
      </c>
      <c r="S20" s="29">
        <f t="shared" si="2"/>
        <v>271986.30207744066</v>
      </c>
      <c r="T20" s="35">
        <f t="shared" si="3"/>
        <v>10.216859423475887</v>
      </c>
      <c r="U20" s="42">
        <v>0.7271372759570951</v>
      </c>
      <c r="V20" s="43">
        <f t="shared" si="15"/>
        <v>0.2728627240429049</v>
      </c>
      <c r="W20" s="29">
        <f t="shared" si="11"/>
        <v>197771.37879023381</v>
      </c>
      <c r="X20" s="29">
        <f t="shared" si="4"/>
        <v>440535.44099240366</v>
      </c>
      <c r="Y20" s="35">
        <f t="shared" si="12"/>
        <v>7.0670000181482404</v>
      </c>
      <c r="Z20" s="36">
        <f t="shared" si="13"/>
        <v>3.1498594053276463</v>
      </c>
    </row>
    <row r="21" spans="1:26" s="2" customFormat="1" ht="15.6" x14ac:dyDescent="0.3">
      <c r="A21" s="2">
        <v>18</v>
      </c>
      <c r="B21" s="1" t="s">
        <v>67</v>
      </c>
      <c r="C21" s="1">
        <v>5</v>
      </c>
      <c r="D21" s="56">
        <v>348</v>
      </c>
      <c r="E21">
        <v>35</v>
      </c>
      <c r="F21" s="3">
        <f t="shared" si="5"/>
        <v>0.10057471264367816</v>
      </c>
      <c r="G21" s="2">
        <v>0.5</v>
      </c>
      <c r="H21" s="3">
        <f t="shared" si="6"/>
        <v>0.40183696900114813</v>
      </c>
      <c r="I21" s="3">
        <f t="shared" si="7"/>
        <v>0.59816303099885193</v>
      </c>
      <c r="J21" s="5">
        <f t="shared" si="14"/>
        <v>46457.540519514936</v>
      </c>
      <c r="K21" s="5">
        <f t="shared" si="8"/>
        <v>18668.357269609907</v>
      </c>
      <c r="L21" s="5">
        <f t="shared" si="9"/>
        <v>185616.80942354992</v>
      </c>
      <c r="M21" s="5">
        <f>L21+M22</f>
        <v>364901.86264874367</v>
      </c>
      <c r="N21" s="33">
        <f t="shared" si="10"/>
        <v>7.8545239065219805</v>
      </c>
      <c r="O21" s="4"/>
      <c r="Q21" s="27" t="s">
        <v>68</v>
      </c>
      <c r="R21" s="29">
        <f t="shared" si="1"/>
        <v>46457.540519514936</v>
      </c>
      <c r="S21" s="29">
        <f t="shared" si="2"/>
        <v>185616.80942354992</v>
      </c>
      <c r="T21" s="35">
        <f t="shared" si="3"/>
        <v>7.8545239065219805</v>
      </c>
      <c r="U21" s="42">
        <v>0.68635947845240242</v>
      </c>
      <c r="V21" s="43">
        <f t="shared" si="15"/>
        <v>0.31364052154759758</v>
      </c>
      <c r="W21" s="29">
        <f t="shared" si="11"/>
        <v>127399.85650794669</v>
      </c>
      <c r="X21" s="29">
        <f>X22+W21</f>
        <v>242764.06220216988</v>
      </c>
      <c r="Y21" s="35">
        <f t="shared" si="12"/>
        <v>5.2255039652862063</v>
      </c>
      <c r="Z21" s="36">
        <f t="shared" si="13"/>
        <v>2.6290199412357742</v>
      </c>
    </row>
    <row r="22" spans="1:26" s="2" customFormat="1" ht="15.6" x14ac:dyDescent="0.3">
      <c r="A22" s="12">
        <v>19</v>
      </c>
      <c r="B22" s="13" t="s">
        <v>69</v>
      </c>
      <c r="C22" s="12"/>
      <c r="D22" s="56">
        <v>200</v>
      </c>
      <c r="E22">
        <v>31</v>
      </c>
      <c r="F22" s="17">
        <f t="shared" si="5"/>
        <v>0.155</v>
      </c>
      <c r="G22" s="12"/>
      <c r="H22" s="17">
        <v>1</v>
      </c>
      <c r="I22" s="17">
        <f t="shared" si="7"/>
        <v>0</v>
      </c>
      <c r="J22" s="21">
        <f t="shared" si="14"/>
        <v>27789.183249905032</v>
      </c>
      <c r="K22" s="21">
        <f t="shared" si="8"/>
        <v>27789.183249905032</v>
      </c>
      <c r="L22" s="21">
        <f>K22/F22</f>
        <v>179285.05322519375</v>
      </c>
      <c r="M22" s="21">
        <f>L22</f>
        <v>179285.05322519375</v>
      </c>
      <c r="N22" s="34">
        <f t="shared" si="10"/>
        <v>6.4516129032258061</v>
      </c>
      <c r="O22" s="4"/>
      <c r="Q22" s="30" t="s">
        <v>69</v>
      </c>
      <c r="R22" s="31">
        <f t="shared" si="1"/>
        <v>27789.183249905032</v>
      </c>
      <c r="S22" s="31">
        <f t="shared" si="2"/>
        <v>179285.05322519375</v>
      </c>
      <c r="T22" s="38">
        <f t="shared" si="3"/>
        <v>6.4516129032258061</v>
      </c>
      <c r="U22" s="44">
        <v>0.64346806172022719</v>
      </c>
      <c r="V22" s="45">
        <f t="shared" si="15"/>
        <v>0.35653193827977281</v>
      </c>
      <c r="W22" s="31">
        <f t="shared" si="11"/>
        <v>115364.20569422319</v>
      </c>
      <c r="X22" s="31">
        <f>W22</f>
        <v>115364.20569422319</v>
      </c>
      <c r="Y22" s="38">
        <f t="shared" si="12"/>
        <v>4.1514068498079171</v>
      </c>
      <c r="Z22" s="37">
        <f t="shared" si="13"/>
        <v>2.300206053417889</v>
      </c>
    </row>
    <row r="23" spans="1:26" s="2" customFormat="1" ht="13.2" x14ac:dyDescent="0.25">
      <c r="B23" s="2" t="s">
        <v>70</v>
      </c>
      <c r="D23" s="25">
        <f>SUM(D4:D22)</f>
        <v>31949</v>
      </c>
      <c r="E23" s="25">
        <f>SUM(E4:E22)</f>
        <v>282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ht="15.6" x14ac:dyDescent="0.3">
      <c r="A29" s="2">
        <v>1</v>
      </c>
      <c r="B29" s="1">
        <v>0</v>
      </c>
      <c r="C29" s="1">
        <v>1</v>
      </c>
      <c r="D29" s="56">
        <v>202</v>
      </c>
      <c r="E29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8197281.1025659908</v>
      </c>
      <c r="N29" s="32">
        <f>M29/J29</f>
        <v>81.972811025659908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81.972811025659908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7212309.8739298191</v>
      </c>
      <c r="Y29" s="40">
        <f>X29/R29</f>
        <v>72.123098739298186</v>
      </c>
      <c r="Z29" s="36">
        <f>T29-Y29</f>
        <v>9.8497122863617221</v>
      </c>
    </row>
    <row r="30" spans="1:26" s="2" customFormat="1" ht="15.6" x14ac:dyDescent="0.3">
      <c r="A30" s="2">
        <v>2</v>
      </c>
      <c r="B30" s="1" t="s">
        <v>35</v>
      </c>
      <c r="C30" s="1">
        <v>4</v>
      </c>
      <c r="D30" s="56">
        <v>915</v>
      </c>
      <c r="E30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8097281.1025659908</v>
      </c>
      <c r="N30" s="33">
        <f t="shared" ref="N30:N47" si="26">M30/J30</f>
        <v>80.972811025659908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80.972811025659908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7116445.199926855</v>
      </c>
      <c r="Y30" s="35">
        <f t="shared" ref="Y30:Y47" si="28">X30/R30</f>
        <v>71.16445199926855</v>
      </c>
      <c r="Z30" s="36">
        <f t="shared" ref="Z30:Z47" si="29">T30-Y30</f>
        <v>9.8083590263913578</v>
      </c>
    </row>
    <row r="31" spans="1:26" s="2" customFormat="1" ht="15.6" x14ac:dyDescent="0.3">
      <c r="A31" s="2">
        <v>3</v>
      </c>
      <c r="B31" s="1" t="s">
        <v>37</v>
      </c>
      <c r="C31" s="1">
        <v>5</v>
      </c>
      <c r="D31" s="56">
        <v>1418</v>
      </c>
      <c r="E3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7697281.1025659908</v>
      </c>
      <c r="N31" s="33">
        <f t="shared" si="26"/>
        <v>76.972811025659908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76.972811025659908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6732986.5039149988</v>
      </c>
      <c r="Y31" s="35">
        <f t="shared" si="28"/>
        <v>67.329865039149993</v>
      </c>
      <c r="Z31" s="36">
        <f t="shared" si="29"/>
        <v>9.6429459865099147</v>
      </c>
    </row>
    <row r="32" spans="1:26" s="2" customFormat="1" ht="15.6" x14ac:dyDescent="0.3">
      <c r="A32" s="2">
        <v>4</v>
      </c>
      <c r="B32" s="1" t="s">
        <v>39</v>
      </c>
      <c r="C32" s="1">
        <v>5</v>
      </c>
      <c r="D32" s="56">
        <v>1951</v>
      </c>
      <c r="E32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7197281.1025659908</v>
      </c>
      <c r="N32" s="33">
        <f t="shared" si="26"/>
        <v>71.972811025659908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71.972811025659908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6253663.1339001777</v>
      </c>
      <c r="Y32" s="35">
        <f t="shared" si="28"/>
        <v>62.536631339001779</v>
      </c>
      <c r="Z32" s="36">
        <f t="shared" si="29"/>
        <v>9.4361796866581287</v>
      </c>
    </row>
    <row r="33" spans="1:26" s="2" customFormat="1" ht="15.6" x14ac:dyDescent="0.3">
      <c r="A33" s="2">
        <v>5</v>
      </c>
      <c r="B33" s="1" t="s">
        <v>41</v>
      </c>
      <c r="C33" s="1">
        <v>5</v>
      </c>
      <c r="D33" s="56">
        <v>1967</v>
      </c>
      <c r="E33">
        <v>1</v>
      </c>
      <c r="F33" s="3">
        <f t="shared" si="21"/>
        <v>5.0838840874428064E-4</v>
      </c>
      <c r="G33" s="2">
        <v>0.5</v>
      </c>
      <c r="H33" s="3">
        <f t="shared" si="22"/>
        <v>2.5387154100025388E-3</v>
      </c>
      <c r="I33" s="3">
        <f t="shared" si="23"/>
        <v>0.9974612845899975</v>
      </c>
      <c r="J33" s="5">
        <f t="shared" si="30"/>
        <v>100000</v>
      </c>
      <c r="K33" s="5">
        <f t="shared" si="24"/>
        <v>253.8715410002539</v>
      </c>
      <c r="L33" s="5">
        <f t="shared" si="25"/>
        <v>499365.32114749943</v>
      </c>
      <c r="M33" s="5">
        <f t="shared" si="16"/>
        <v>6697281.1025659908</v>
      </c>
      <c r="N33" s="33">
        <f t="shared" si="26"/>
        <v>66.972811025659908</v>
      </c>
      <c r="O33" s="4"/>
      <c r="Q33" s="27" t="s">
        <v>42</v>
      </c>
      <c r="R33" s="29">
        <f t="shared" si="17"/>
        <v>100000</v>
      </c>
      <c r="S33" s="29">
        <f t="shared" si="18"/>
        <v>499365.32114749943</v>
      </c>
      <c r="T33" s="35">
        <f t="shared" si="19"/>
        <v>66.972811025659908</v>
      </c>
      <c r="U33" s="42">
        <v>0.95864674002964168</v>
      </c>
      <c r="V33" s="43">
        <f>1-U33</f>
        <v>4.1353259970358325E-2</v>
      </c>
      <c r="W33" s="29">
        <f t="shared" si="27"/>
        <v>478714.93720190541</v>
      </c>
      <c r="X33" s="29">
        <f t="shared" si="20"/>
        <v>5774339.7638853565</v>
      </c>
      <c r="Y33" s="35">
        <f t="shared" si="28"/>
        <v>57.743397638853565</v>
      </c>
      <c r="Z33" s="36">
        <f t="shared" si="29"/>
        <v>9.2294133868063426</v>
      </c>
    </row>
    <row r="34" spans="1:26" s="2" customFormat="1" ht="15.6" x14ac:dyDescent="0.3">
      <c r="A34" s="2">
        <v>6</v>
      </c>
      <c r="B34" s="1" t="s">
        <v>43</v>
      </c>
      <c r="C34" s="1">
        <v>5</v>
      </c>
      <c r="D34" s="56">
        <v>1922</v>
      </c>
      <c r="E34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99746.128458999752</v>
      </c>
      <c r="K34" s="5">
        <f t="shared" si="24"/>
        <v>0</v>
      </c>
      <c r="L34" s="5">
        <f t="shared" si="25"/>
        <v>498730.64229499875</v>
      </c>
      <c r="M34" s="5">
        <f t="shared" si="16"/>
        <v>6197915.7814184912</v>
      </c>
      <c r="N34" s="33">
        <f t="shared" si="26"/>
        <v>62.136905734302459</v>
      </c>
      <c r="O34" s="4"/>
      <c r="Q34" s="27" t="s">
        <v>44</v>
      </c>
      <c r="R34" s="29">
        <f t="shared" si="17"/>
        <v>99746.128458999752</v>
      </c>
      <c r="S34" s="29">
        <f t="shared" si="18"/>
        <v>498730.64229499875</v>
      </c>
      <c r="T34" s="35">
        <f t="shared" si="19"/>
        <v>62.136905734302459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483359.87225565437</v>
      </c>
      <c r="X34" s="29">
        <f t="shared" si="20"/>
        <v>5295624.8266834514</v>
      </c>
      <c r="Y34" s="35">
        <f t="shared" si="28"/>
        <v>53.091031286093447</v>
      </c>
      <c r="Z34" s="36">
        <f t="shared" si="29"/>
        <v>9.0458744482090125</v>
      </c>
    </row>
    <row r="35" spans="1:26" s="2" customFormat="1" ht="15.6" x14ac:dyDescent="0.3">
      <c r="A35" s="2">
        <v>7</v>
      </c>
      <c r="B35" s="1" t="s">
        <v>45</v>
      </c>
      <c r="C35" s="1">
        <v>5</v>
      </c>
      <c r="D35" s="56">
        <v>2192</v>
      </c>
      <c r="E35">
        <v>3</v>
      </c>
      <c r="F35" s="3">
        <f t="shared" si="21"/>
        <v>1.3686131386861315E-3</v>
      </c>
      <c r="G35" s="2">
        <v>0.5</v>
      </c>
      <c r="H35" s="3">
        <f t="shared" si="22"/>
        <v>6.8197317572175498E-3</v>
      </c>
      <c r="I35" s="3">
        <f t="shared" si="23"/>
        <v>0.99318026824278249</v>
      </c>
      <c r="J35" s="5">
        <f t="shared" si="30"/>
        <v>99746.128458999752</v>
      </c>
      <c r="K35" s="5">
        <f t="shared" si="24"/>
        <v>680.2418399113418</v>
      </c>
      <c r="L35" s="5">
        <f t="shared" si="25"/>
        <v>497030.03769522044</v>
      </c>
      <c r="M35" s="5">
        <f t="shared" si="16"/>
        <v>5699185.1391234929</v>
      </c>
      <c r="N35" s="33">
        <f t="shared" si="26"/>
        <v>57.136905734302459</v>
      </c>
      <c r="O35" s="4"/>
      <c r="Q35" s="27" t="s">
        <v>46</v>
      </c>
      <c r="R35" s="29">
        <f t="shared" si="17"/>
        <v>99746.128458999752</v>
      </c>
      <c r="S35" s="29">
        <f t="shared" si="18"/>
        <v>497030.03769522044</v>
      </c>
      <c r="T35" s="35">
        <f t="shared" si="19"/>
        <v>57.136905734302459</v>
      </c>
      <c r="U35" s="42">
        <v>0.96192878092594225</v>
      </c>
      <c r="V35" s="43">
        <f t="shared" si="31"/>
        <v>3.8071219074057749E-2</v>
      </c>
      <c r="W35" s="29">
        <f t="shared" si="27"/>
        <v>478107.49824373855</v>
      </c>
      <c r="X35" s="29">
        <f t="shared" si="20"/>
        <v>4812264.9544277973</v>
      </c>
      <c r="Y35" s="35">
        <f t="shared" si="28"/>
        <v>48.245130199773712</v>
      </c>
      <c r="Z35" s="36">
        <f t="shared" si="29"/>
        <v>8.8917755345287475</v>
      </c>
    </row>
    <row r="36" spans="1:26" s="2" customFormat="1" ht="15.6" x14ac:dyDescent="0.3">
      <c r="A36" s="2">
        <v>8</v>
      </c>
      <c r="B36" s="1" t="s">
        <v>47</v>
      </c>
      <c r="C36" s="1">
        <v>5</v>
      </c>
      <c r="D36" s="56">
        <v>2299</v>
      </c>
      <c r="E36">
        <v>2</v>
      </c>
      <c r="F36" s="3">
        <f t="shared" si="21"/>
        <v>8.6994345367551109E-4</v>
      </c>
      <c r="G36" s="2">
        <v>0.5</v>
      </c>
      <c r="H36" s="3">
        <f t="shared" si="22"/>
        <v>4.340277777777778E-3</v>
      </c>
      <c r="I36" s="3">
        <f t="shared" si="23"/>
        <v>0.99565972222222221</v>
      </c>
      <c r="J36" s="5">
        <f t="shared" si="30"/>
        <v>99065.886619088415</v>
      </c>
      <c r="K36" s="5">
        <f t="shared" si="24"/>
        <v>429.97346622868235</v>
      </c>
      <c r="L36" s="5">
        <f t="shared" si="25"/>
        <v>494254.4994298704</v>
      </c>
      <c r="M36" s="5">
        <f t="shared" si="16"/>
        <v>5202155.1014282722</v>
      </c>
      <c r="N36" s="33">
        <f t="shared" si="26"/>
        <v>52.512073317737816</v>
      </c>
      <c r="O36" s="4"/>
      <c r="Q36" s="27" t="s">
        <v>48</v>
      </c>
      <c r="R36" s="29">
        <f t="shared" si="17"/>
        <v>99065.886619088415</v>
      </c>
      <c r="S36" s="29">
        <f t="shared" si="18"/>
        <v>494254.4994298704</v>
      </c>
      <c r="T36" s="35">
        <f t="shared" si="19"/>
        <v>52.512073317737816</v>
      </c>
      <c r="U36" s="42">
        <v>0.95558309086652893</v>
      </c>
      <c r="V36" s="43">
        <f t="shared" si="31"/>
        <v>4.4416909133471072E-2</v>
      </c>
      <c r="W36" s="29">
        <f t="shared" si="27"/>
        <v>472301.24223988462</v>
      </c>
      <c r="X36" s="29">
        <f t="shared" si="20"/>
        <v>4334157.4561840585</v>
      </c>
      <c r="Y36" s="35">
        <f t="shared" si="28"/>
        <v>43.75025151542868</v>
      </c>
      <c r="Z36" s="36">
        <f t="shared" si="29"/>
        <v>8.7618218023091359</v>
      </c>
    </row>
    <row r="37" spans="1:26" s="2" customFormat="1" ht="15.6" x14ac:dyDescent="0.3">
      <c r="A37" s="2">
        <v>9</v>
      </c>
      <c r="B37" s="1" t="s">
        <v>49</v>
      </c>
      <c r="C37" s="1">
        <v>5</v>
      </c>
      <c r="D37" s="56">
        <v>2165</v>
      </c>
      <c r="E37">
        <v>2</v>
      </c>
      <c r="F37" s="3">
        <f t="shared" si="21"/>
        <v>9.2378752886836026E-4</v>
      </c>
      <c r="G37" s="2">
        <v>0.5</v>
      </c>
      <c r="H37" s="3">
        <f t="shared" si="22"/>
        <v>4.608294930875576E-3</v>
      </c>
      <c r="I37" s="3">
        <f t="shared" si="23"/>
        <v>0.99539170506912444</v>
      </c>
      <c r="J37" s="5">
        <f t="shared" si="30"/>
        <v>98635.913152859735</v>
      </c>
      <c r="K37" s="5">
        <f t="shared" si="24"/>
        <v>454.54337858460707</v>
      </c>
      <c r="L37" s="5">
        <f t="shared" si="25"/>
        <v>492043.20731783716</v>
      </c>
      <c r="M37" s="5">
        <f t="shared" si="16"/>
        <v>4707900.6019984018</v>
      </c>
      <c r="N37" s="33">
        <f t="shared" si="26"/>
        <v>47.730085843098479</v>
      </c>
      <c r="O37" s="4"/>
      <c r="Q37" s="27" t="s">
        <v>50</v>
      </c>
      <c r="R37" s="29">
        <f t="shared" si="17"/>
        <v>98635.913152859735</v>
      </c>
      <c r="S37" s="29">
        <f t="shared" si="18"/>
        <v>492043.20731783716</v>
      </c>
      <c r="T37" s="35">
        <f t="shared" si="19"/>
        <v>47.730085843098479</v>
      </c>
      <c r="U37" s="42">
        <v>0.95343645724036619</v>
      </c>
      <c r="V37" s="43">
        <f t="shared" si="31"/>
        <v>4.6563542759633814E-2</v>
      </c>
      <c r="W37" s="29">
        <f t="shared" si="27"/>
        <v>469131.93239430571</v>
      </c>
      <c r="X37" s="29">
        <f t="shared" si="20"/>
        <v>3861856.2139441739</v>
      </c>
      <c r="Y37" s="35">
        <f t="shared" si="28"/>
        <v>39.152638126432834</v>
      </c>
      <c r="Z37" s="36">
        <f t="shared" si="29"/>
        <v>8.5774477166656453</v>
      </c>
    </row>
    <row r="38" spans="1:26" s="2" customFormat="1" ht="15.6" x14ac:dyDescent="0.3">
      <c r="A38" s="2">
        <v>10</v>
      </c>
      <c r="B38" s="1" t="s">
        <v>51</v>
      </c>
      <c r="C38" s="1">
        <v>5</v>
      </c>
      <c r="D38" s="56">
        <v>2557</v>
      </c>
      <c r="E38">
        <v>2</v>
      </c>
      <c r="F38" s="3">
        <f t="shared" si="21"/>
        <v>7.8216660148611649E-4</v>
      </c>
      <c r="G38" s="2">
        <v>0.5</v>
      </c>
      <c r="H38" s="3">
        <f t="shared" si="22"/>
        <v>3.9032006245121004E-3</v>
      </c>
      <c r="I38" s="3">
        <f t="shared" si="23"/>
        <v>0.9960967993754879</v>
      </c>
      <c r="J38" s="5">
        <f t="shared" si="30"/>
        <v>98181.369774275125</v>
      </c>
      <c r="K38" s="5">
        <f t="shared" si="24"/>
        <v>383.2215838184041</v>
      </c>
      <c r="L38" s="5">
        <f t="shared" si="25"/>
        <v>489948.79491182964</v>
      </c>
      <c r="M38" s="5">
        <f t="shared" si="16"/>
        <v>4215857.3946805643</v>
      </c>
      <c r="N38" s="33">
        <f t="shared" si="26"/>
        <v>42.939484388668383</v>
      </c>
      <c r="O38" s="4"/>
      <c r="Q38" s="27" t="s">
        <v>52</v>
      </c>
      <c r="R38" s="29">
        <f t="shared" si="17"/>
        <v>98181.369774275125</v>
      </c>
      <c r="S38" s="29">
        <f t="shared" si="18"/>
        <v>489948.79491182964</v>
      </c>
      <c r="T38" s="35">
        <f t="shared" si="19"/>
        <v>42.939484388668383</v>
      </c>
      <c r="U38" s="42">
        <v>0.93748024841036759</v>
      </c>
      <c r="V38" s="43">
        <f t="shared" si="31"/>
        <v>6.2519751589632411E-2</v>
      </c>
      <c r="W38" s="29">
        <f t="shared" si="27"/>
        <v>459317.3179623023</v>
      </c>
      <c r="X38" s="29">
        <f t="shared" si="20"/>
        <v>3392724.2815498682</v>
      </c>
      <c r="Y38" s="35">
        <f t="shared" si="28"/>
        <v>34.555682909598282</v>
      </c>
      <c r="Z38" s="36">
        <f t="shared" si="29"/>
        <v>8.383801479070101</v>
      </c>
    </row>
    <row r="39" spans="1:26" s="2" customFormat="1" ht="15.6" x14ac:dyDescent="0.3">
      <c r="A39" s="2">
        <v>11</v>
      </c>
      <c r="B39" s="1" t="s">
        <v>53</v>
      </c>
      <c r="C39" s="1">
        <v>5</v>
      </c>
      <c r="D39" s="56">
        <v>2715</v>
      </c>
      <c r="E39">
        <v>3</v>
      </c>
      <c r="F39" s="3">
        <f t="shared" si="21"/>
        <v>1.1049723756906078E-3</v>
      </c>
      <c r="G39" s="2">
        <v>0.5</v>
      </c>
      <c r="H39" s="3">
        <f t="shared" si="22"/>
        <v>5.5096418732782379E-3</v>
      </c>
      <c r="I39" s="3">
        <f t="shared" si="23"/>
        <v>0.99449035812672171</v>
      </c>
      <c r="J39" s="5">
        <f t="shared" si="30"/>
        <v>97798.148190456719</v>
      </c>
      <c r="K39" s="5">
        <f t="shared" si="24"/>
        <v>538.83277239921063</v>
      </c>
      <c r="L39" s="5">
        <f t="shared" si="25"/>
        <v>487643.6590212856</v>
      </c>
      <c r="M39" s="5">
        <f t="shared" si="16"/>
        <v>3725908.5997687345</v>
      </c>
      <c r="N39" s="33">
        <f t="shared" si="26"/>
        <v>38.097946318091061</v>
      </c>
      <c r="O39" s="4"/>
      <c r="Q39" s="27" t="s">
        <v>54</v>
      </c>
      <c r="R39" s="29">
        <f t="shared" si="17"/>
        <v>97798.148190456719</v>
      </c>
      <c r="S39" s="29">
        <f t="shared" si="18"/>
        <v>487643.6590212856</v>
      </c>
      <c r="T39" s="35">
        <f t="shared" si="19"/>
        <v>38.097946318091061</v>
      </c>
      <c r="U39" s="42">
        <v>0.91788799906018037</v>
      </c>
      <c r="V39" s="43">
        <f t="shared" si="31"/>
        <v>8.2112000939819629E-2</v>
      </c>
      <c r="W39" s="29">
        <f t="shared" si="27"/>
        <v>447602.26243343268</v>
      </c>
      <c r="X39" s="29">
        <f t="shared" si="20"/>
        <v>2933406.9635875658</v>
      </c>
      <c r="Y39" s="35">
        <f t="shared" si="28"/>
        <v>29.994504168677214</v>
      </c>
      <c r="Z39" s="36">
        <f t="shared" si="29"/>
        <v>8.1034421494138478</v>
      </c>
    </row>
    <row r="40" spans="1:26" s="2" customFormat="1" ht="15.6" x14ac:dyDescent="0.3">
      <c r="A40" s="2">
        <v>12</v>
      </c>
      <c r="B40" s="1" t="s">
        <v>55</v>
      </c>
      <c r="C40" s="1">
        <v>5</v>
      </c>
      <c r="D40" s="56">
        <v>2921</v>
      </c>
      <c r="E40">
        <v>10</v>
      </c>
      <c r="F40" s="3">
        <f t="shared" si="21"/>
        <v>3.4234851078397809E-3</v>
      </c>
      <c r="G40" s="2">
        <v>0.5</v>
      </c>
      <c r="H40" s="3">
        <f t="shared" si="22"/>
        <v>1.6972165648336729E-2</v>
      </c>
      <c r="I40" s="3">
        <f t="shared" si="23"/>
        <v>0.9830278343516633</v>
      </c>
      <c r="J40" s="5">
        <f t="shared" si="30"/>
        <v>97259.315418057507</v>
      </c>
      <c r="K40" s="5">
        <f t="shared" si="24"/>
        <v>1650.7012121191024</v>
      </c>
      <c r="L40" s="5">
        <f t="shared" si="25"/>
        <v>482169.82405998983</v>
      </c>
      <c r="M40" s="5">
        <f t="shared" si="16"/>
        <v>3238264.9407474492</v>
      </c>
      <c r="N40" s="33">
        <f t="shared" si="26"/>
        <v>33.295164857249461</v>
      </c>
      <c r="O40" s="4"/>
      <c r="Q40" s="27" t="s">
        <v>56</v>
      </c>
      <c r="R40" s="29">
        <f t="shared" si="17"/>
        <v>97259.315418057507</v>
      </c>
      <c r="S40" s="29">
        <f t="shared" si="18"/>
        <v>482169.82405998983</v>
      </c>
      <c r="T40" s="35">
        <f t="shared" si="19"/>
        <v>33.295164857249461</v>
      </c>
      <c r="U40" s="42">
        <v>0.89571782863194893</v>
      </c>
      <c r="V40" s="43">
        <f t="shared" si="31"/>
        <v>0.10428217136805107</v>
      </c>
      <c r="W40" s="29">
        <f t="shared" si="27"/>
        <v>431888.10783886292</v>
      </c>
      <c r="X40" s="29">
        <f t="shared" si="20"/>
        <v>2485804.7011541333</v>
      </c>
      <c r="Y40" s="35">
        <f t="shared" si="28"/>
        <v>25.558525581526045</v>
      </c>
      <c r="Z40" s="36">
        <f t="shared" si="29"/>
        <v>7.7366392757234159</v>
      </c>
    </row>
    <row r="41" spans="1:26" s="2" customFormat="1" ht="15.6" x14ac:dyDescent="0.3">
      <c r="A41" s="2">
        <v>13</v>
      </c>
      <c r="B41" s="1" t="s">
        <v>57</v>
      </c>
      <c r="C41" s="1">
        <v>5</v>
      </c>
      <c r="D41" s="56">
        <v>2585</v>
      </c>
      <c r="E41">
        <v>14</v>
      </c>
      <c r="F41" s="3">
        <f t="shared" si="21"/>
        <v>5.415860735009671E-3</v>
      </c>
      <c r="G41" s="2">
        <v>0.5</v>
      </c>
      <c r="H41" s="3">
        <f t="shared" si="22"/>
        <v>2.67175572519084E-2</v>
      </c>
      <c r="I41" s="3">
        <f t="shared" si="23"/>
        <v>0.97328244274809161</v>
      </c>
      <c r="J41" s="5">
        <f t="shared" si="30"/>
        <v>95608.614205938415</v>
      </c>
      <c r="K41" s="5">
        <f t="shared" si="24"/>
        <v>2554.4286238227824</v>
      </c>
      <c r="L41" s="5">
        <f t="shared" si="25"/>
        <v>471656.99947013514</v>
      </c>
      <c r="M41" s="5">
        <f t="shared" si="16"/>
        <v>2756095.1166874594</v>
      </c>
      <c r="N41" s="33">
        <f t="shared" si="26"/>
        <v>28.826849333376003</v>
      </c>
      <c r="O41" s="4"/>
      <c r="Q41" s="27" t="s">
        <v>58</v>
      </c>
      <c r="R41" s="29">
        <f t="shared" si="17"/>
        <v>95608.614205938415</v>
      </c>
      <c r="S41" s="29">
        <f t="shared" si="18"/>
        <v>471656.99947013514</v>
      </c>
      <c r="T41" s="35">
        <f t="shared" si="19"/>
        <v>28.826849333376003</v>
      </c>
      <c r="U41" s="42">
        <v>0.86473435856680392</v>
      </c>
      <c r="V41" s="43">
        <f t="shared" si="31"/>
        <v>0.13526564143319608</v>
      </c>
      <c r="W41" s="29">
        <f t="shared" si="27"/>
        <v>407858.01290035067</v>
      </c>
      <c r="X41" s="29">
        <f t="shared" si="20"/>
        <v>2053916.5933152705</v>
      </c>
      <c r="Y41" s="35">
        <f t="shared" si="28"/>
        <v>21.482547470996586</v>
      </c>
      <c r="Z41" s="36">
        <f t="shared" si="29"/>
        <v>7.3443018623794174</v>
      </c>
    </row>
    <row r="42" spans="1:26" s="2" customFormat="1" ht="15.6" x14ac:dyDescent="0.3">
      <c r="A42" s="2">
        <v>14</v>
      </c>
      <c r="B42" s="1" t="s">
        <v>59</v>
      </c>
      <c r="C42" s="1">
        <v>5</v>
      </c>
      <c r="D42" s="56">
        <v>2042</v>
      </c>
      <c r="E42">
        <v>12</v>
      </c>
      <c r="F42" s="3">
        <f t="shared" si="21"/>
        <v>5.8765915768854062E-3</v>
      </c>
      <c r="G42" s="2">
        <v>0.5</v>
      </c>
      <c r="H42" s="3">
        <f t="shared" si="22"/>
        <v>2.8957528957528959E-2</v>
      </c>
      <c r="I42" s="3">
        <f t="shared" si="23"/>
        <v>0.97104247104247099</v>
      </c>
      <c r="J42" s="5">
        <f t="shared" si="30"/>
        <v>93054.185582115635</v>
      </c>
      <c r="K42" s="5">
        <f t="shared" si="24"/>
        <v>2694.6192736133871</v>
      </c>
      <c r="L42" s="5">
        <f t="shared" si="25"/>
        <v>458534.37972654466</v>
      </c>
      <c r="M42" s="5">
        <f t="shared" si="16"/>
        <v>2284438.1172173242</v>
      </c>
      <c r="N42" s="33">
        <f t="shared" si="26"/>
        <v>24.549547158213777</v>
      </c>
      <c r="O42" s="4"/>
      <c r="Q42" s="27" t="s">
        <v>60</v>
      </c>
      <c r="R42" s="29">
        <f t="shared" si="17"/>
        <v>93054.185582115635</v>
      </c>
      <c r="S42" s="29">
        <f t="shared" si="18"/>
        <v>458534.37972654466</v>
      </c>
      <c r="T42" s="35">
        <f t="shared" si="19"/>
        <v>24.549547158213777</v>
      </c>
      <c r="U42" s="42">
        <v>0.81758889711164551</v>
      </c>
      <c r="V42" s="43">
        <f t="shared" si="31"/>
        <v>0.18241110288835449</v>
      </c>
      <c r="W42" s="29">
        <f t="shared" si="27"/>
        <v>374892.61780839809</v>
      </c>
      <c r="X42" s="29">
        <f t="shared" si="20"/>
        <v>1646058.5804149199</v>
      </c>
      <c r="Y42" s="35">
        <f t="shared" si="28"/>
        <v>17.689248152758868</v>
      </c>
      <c r="Z42" s="36">
        <f t="shared" si="29"/>
        <v>6.8602990054549089</v>
      </c>
    </row>
    <row r="43" spans="1:26" s="2" customFormat="1" ht="15.6" x14ac:dyDescent="0.3">
      <c r="A43" s="2">
        <v>15</v>
      </c>
      <c r="B43" s="1" t="s">
        <v>61</v>
      </c>
      <c r="C43" s="1">
        <v>5</v>
      </c>
      <c r="D43" s="56">
        <v>1695</v>
      </c>
      <c r="E43">
        <v>17</v>
      </c>
      <c r="F43" s="3">
        <f t="shared" si="21"/>
        <v>1.0029498525073746E-2</v>
      </c>
      <c r="G43" s="2">
        <v>0.5</v>
      </c>
      <c r="H43" s="3">
        <f t="shared" si="22"/>
        <v>4.8920863309352511E-2</v>
      </c>
      <c r="I43" s="3">
        <f t="shared" si="23"/>
        <v>0.95107913669064748</v>
      </c>
      <c r="J43" s="5">
        <f t="shared" si="30"/>
        <v>90359.566308502239</v>
      </c>
      <c r="K43" s="5">
        <f t="shared" si="24"/>
        <v>4420.4679920706121</v>
      </c>
      <c r="L43" s="5">
        <f t="shared" si="25"/>
        <v>440746.66156233469</v>
      </c>
      <c r="M43" s="5">
        <f t="shared" si="16"/>
        <v>1825903.7374907797</v>
      </c>
      <c r="N43" s="33">
        <f t="shared" si="26"/>
        <v>20.207088325953755</v>
      </c>
      <c r="O43" s="4"/>
      <c r="Q43" s="27" t="s">
        <v>62</v>
      </c>
      <c r="R43" s="29">
        <f t="shared" si="17"/>
        <v>90359.566308502239</v>
      </c>
      <c r="S43" s="29">
        <f t="shared" si="18"/>
        <v>440746.66156233469</v>
      </c>
      <c r="T43" s="35">
        <f t="shared" si="19"/>
        <v>20.207088325953755</v>
      </c>
      <c r="U43" s="42">
        <v>0.77888026534586052</v>
      </c>
      <c r="V43" s="43">
        <f t="shared" si="31"/>
        <v>0.22111973465413948</v>
      </c>
      <c r="W43" s="29">
        <f t="shared" si="27"/>
        <v>343288.87670797342</v>
      </c>
      <c r="X43" s="29">
        <f t="shared" si="20"/>
        <v>1271165.9626065218</v>
      </c>
      <c r="Y43" s="35">
        <f t="shared" si="28"/>
        <v>14.067862590957494</v>
      </c>
      <c r="Z43" s="36">
        <f t="shared" si="29"/>
        <v>6.1392257349962609</v>
      </c>
    </row>
    <row r="44" spans="1:26" s="2" customFormat="1" ht="15.6" x14ac:dyDescent="0.3">
      <c r="A44" s="2">
        <v>16</v>
      </c>
      <c r="B44" s="1" t="s">
        <v>63</v>
      </c>
      <c r="C44" s="1">
        <v>5</v>
      </c>
      <c r="D44" s="56">
        <v>1249</v>
      </c>
      <c r="E44">
        <v>30</v>
      </c>
      <c r="F44" s="3">
        <f t="shared" si="21"/>
        <v>2.4019215372297838E-2</v>
      </c>
      <c r="G44" s="2">
        <v>0.5</v>
      </c>
      <c r="H44" s="3">
        <f t="shared" si="22"/>
        <v>0.11329305135951662</v>
      </c>
      <c r="I44" s="3">
        <f t="shared" si="23"/>
        <v>0.88670694864048338</v>
      </c>
      <c r="J44" s="5">
        <f t="shared" si="30"/>
        <v>85939.098316431628</v>
      </c>
      <c r="K44" s="5">
        <f t="shared" si="24"/>
        <v>9736.3026793540357</v>
      </c>
      <c r="L44" s="5">
        <f t="shared" si="25"/>
        <v>405354.73488377302</v>
      </c>
      <c r="M44" s="5">
        <f t="shared" si="16"/>
        <v>1385157.075928445</v>
      </c>
      <c r="N44" s="33">
        <f t="shared" si="26"/>
        <v>16.117891658907499</v>
      </c>
      <c r="O44" s="4"/>
      <c r="Q44" s="27" t="s">
        <v>64</v>
      </c>
      <c r="R44" s="29">
        <f t="shared" si="17"/>
        <v>85939.098316431628</v>
      </c>
      <c r="S44" s="29">
        <f t="shared" si="18"/>
        <v>405354.73488377302</v>
      </c>
      <c r="T44" s="35">
        <f t="shared" si="19"/>
        <v>16.117891658907499</v>
      </c>
      <c r="U44" s="42">
        <v>0.71980976748499381</v>
      </c>
      <c r="V44" s="43">
        <f t="shared" si="31"/>
        <v>0.28019023251500619</v>
      </c>
      <c r="W44" s="29">
        <f t="shared" si="27"/>
        <v>291778.29746562999</v>
      </c>
      <c r="X44" s="29">
        <f t="shared" si="20"/>
        <v>927877.08589854848</v>
      </c>
      <c r="Y44" s="35">
        <f t="shared" si="28"/>
        <v>10.796914373968217</v>
      </c>
      <c r="Z44" s="36">
        <f t="shared" si="29"/>
        <v>5.320977284939282</v>
      </c>
    </row>
    <row r="45" spans="1:26" s="2" customFormat="1" ht="15.6" x14ac:dyDescent="0.3">
      <c r="A45" s="2">
        <v>17</v>
      </c>
      <c r="B45" s="1" t="s">
        <v>65</v>
      </c>
      <c r="C45" s="1">
        <v>5</v>
      </c>
      <c r="D45" s="56">
        <v>869</v>
      </c>
      <c r="E45">
        <v>36</v>
      </c>
      <c r="F45" s="3">
        <f t="shared" si="21"/>
        <v>4.1426927502876867E-2</v>
      </c>
      <c r="G45" s="2">
        <v>0.5</v>
      </c>
      <c r="H45" s="3">
        <f t="shared" si="22"/>
        <v>0.18769551616266941</v>
      </c>
      <c r="I45" s="3">
        <f t="shared" si="23"/>
        <v>0.81230448383733056</v>
      </c>
      <c r="J45" s="5">
        <f t="shared" si="30"/>
        <v>76202.795637077594</v>
      </c>
      <c r="K45" s="5">
        <f t="shared" si="24"/>
        <v>14302.923060139692</v>
      </c>
      <c r="L45" s="5">
        <f t="shared" si="25"/>
        <v>345256.67053503869</v>
      </c>
      <c r="M45" s="5">
        <f t="shared" si="16"/>
        <v>979802.34104467195</v>
      </c>
      <c r="N45" s="33">
        <f t="shared" si="26"/>
        <v>12.857826709023451</v>
      </c>
      <c r="O45" s="4"/>
      <c r="Q45" s="27" t="s">
        <v>66</v>
      </c>
      <c r="R45" s="29">
        <f t="shared" si="17"/>
        <v>76202.795637077594</v>
      </c>
      <c r="S45" s="29">
        <f t="shared" si="18"/>
        <v>345256.67053503869</v>
      </c>
      <c r="T45" s="35">
        <f t="shared" si="19"/>
        <v>12.857826709023451</v>
      </c>
      <c r="U45" s="42">
        <v>0.68480776711742686</v>
      </c>
      <c r="V45" s="43">
        <f t="shared" si="31"/>
        <v>0.31519223288257314</v>
      </c>
      <c r="W45" s="29">
        <f t="shared" si="27"/>
        <v>236434.44963149694</v>
      </c>
      <c r="X45" s="29">
        <f t="shared" si="20"/>
        <v>636098.78843291849</v>
      </c>
      <c r="Y45" s="35">
        <f t="shared" si="28"/>
        <v>8.3474468766525831</v>
      </c>
      <c r="Z45" s="36">
        <f t="shared" si="29"/>
        <v>4.5103798323708677</v>
      </c>
    </row>
    <row r="46" spans="1:26" s="2" customFormat="1" ht="15.6" x14ac:dyDescent="0.3">
      <c r="A46" s="2">
        <v>18</v>
      </c>
      <c r="B46" s="1" t="s">
        <v>67</v>
      </c>
      <c r="C46" s="1">
        <v>5</v>
      </c>
      <c r="D46" s="56">
        <v>513</v>
      </c>
      <c r="E46">
        <v>27</v>
      </c>
      <c r="F46" s="3">
        <f t="shared" si="21"/>
        <v>5.2631578947368418E-2</v>
      </c>
      <c r="G46" s="2">
        <v>0.5</v>
      </c>
      <c r="H46" s="3">
        <f t="shared" si="22"/>
        <v>0.23255813953488372</v>
      </c>
      <c r="I46" s="3">
        <f t="shared" si="23"/>
        <v>0.76744186046511631</v>
      </c>
      <c r="J46" s="5">
        <f t="shared" si="30"/>
        <v>61899.872576937902</v>
      </c>
      <c r="K46" s="5">
        <f t="shared" si="24"/>
        <v>14395.319203939047</v>
      </c>
      <c r="L46" s="5">
        <f t="shared" si="25"/>
        <v>273511.06487484189</v>
      </c>
      <c r="M46" s="5">
        <f>L46+M47</f>
        <v>634545.67050963326</v>
      </c>
      <c r="N46" s="33">
        <f t="shared" si="26"/>
        <v>10.251162790697675</v>
      </c>
      <c r="O46" s="4"/>
      <c r="Q46" s="27" t="s">
        <v>68</v>
      </c>
      <c r="R46" s="29">
        <f t="shared" si="17"/>
        <v>61899.872576937902</v>
      </c>
      <c r="S46" s="29">
        <f t="shared" si="18"/>
        <v>273511.06487484189</v>
      </c>
      <c r="T46" s="35">
        <f t="shared" si="19"/>
        <v>10.251162790697675</v>
      </c>
      <c r="U46" s="42">
        <v>0.65629805890441617</v>
      </c>
      <c r="V46" s="43">
        <f t="shared" si="31"/>
        <v>0.34370194109558383</v>
      </c>
      <c r="W46" s="29">
        <f t="shared" si="27"/>
        <v>179504.78096623858</v>
      </c>
      <c r="X46" s="29">
        <f>X47+W46</f>
        <v>399664.33880142157</v>
      </c>
      <c r="Y46" s="35">
        <f t="shared" si="28"/>
        <v>6.4566261958724116</v>
      </c>
      <c r="Z46" s="36">
        <f t="shared" si="29"/>
        <v>3.7945365948252636</v>
      </c>
    </row>
    <row r="47" spans="1:26" s="2" customFormat="1" ht="15.6" x14ac:dyDescent="0.3">
      <c r="A47" s="12">
        <v>19</v>
      </c>
      <c r="B47" s="13" t="s">
        <v>69</v>
      </c>
      <c r="C47" s="12"/>
      <c r="D47" s="56">
        <v>342</v>
      </c>
      <c r="E47">
        <v>45</v>
      </c>
      <c r="F47" s="17">
        <f t="shared" si="21"/>
        <v>0.13157894736842105</v>
      </c>
      <c r="G47" s="12"/>
      <c r="H47" s="17">
        <v>1</v>
      </c>
      <c r="I47" s="17">
        <f t="shared" si="23"/>
        <v>0</v>
      </c>
      <c r="J47" s="21">
        <f t="shared" si="30"/>
        <v>47504.55337299886</v>
      </c>
      <c r="K47" s="21">
        <f t="shared" si="24"/>
        <v>47504.55337299886</v>
      </c>
      <c r="L47" s="21">
        <f>K47/F47</f>
        <v>361034.60563479137</v>
      </c>
      <c r="M47" s="21">
        <f>L47</f>
        <v>361034.60563479137</v>
      </c>
      <c r="N47" s="34">
        <f t="shared" si="26"/>
        <v>7.6000000000000005</v>
      </c>
      <c r="O47" s="4"/>
      <c r="Q47" s="30" t="s">
        <v>69</v>
      </c>
      <c r="R47" s="31">
        <f t="shared" si="17"/>
        <v>47504.55337299886</v>
      </c>
      <c r="S47" s="31">
        <f t="shared" si="18"/>
        <v>361034.60563479137</v>
      </c>
      <c r="T47" s="38">
        <f t="shared" si="19"/>
        <v>7.6000000000000005</v>
      </c>
      <c r="U47" s="44">
        <v>0.6098018151143324</v>
      </c>
      <c r="V47" s="45">
        <f t="shared" si="31"/>
        <v>0.3901981848856676</v>
      </c>
      <c r="W47" s="31">
        <f t="shared" si="27"/>
        <v>220159.55783518296</v>
      </c>
      <c r="X47" s="31">
        <f>W47</f>
        <v>220159.55783518296</v>
      </c>
      <c r="Y47" s="38">
        <f t="shared" si="28"/>
        <v>4.6344937948689271</v>
      </c>
      <c r="Z47" s="37">
        <f t="shared" si="29"/>
        <v>2.9655062051310734</v>
      </c>
    </row>
    <row r="48" spans="1:26" s="2" customFormat="1" ht="13.2" x14ac:dyDescent="0.25">
      <c r="B48" s="2" t="s">
        <v>70</v>
      </c>
      <c r="D48" s="25">
        <f>SUM(D29:D47)</f>
        <v>32519</v>
      </c>
      <c r="E48" s="25">
        <f>SUM(E29:E47)</f>
        <v>204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407</v>
      </c>
      <c r="E54" s="49">
        <v>1</v>
      </c>
      <c r="F54" s="3">
        <f>E54/D54</f>
        <v>2.4570024570024569E-3</v>
      </c>
      <c r="G54" s="2">
        <v>0.3</v>
      </c>
      <c r="H54" s="18">
        <f>C54*F54/(1+(1-G54)*C54*F54)</f>
        <v>2.4527839097375523E-3</v>
      </c>
      <c r="I54" s="18">
        <f>1-H54</f>
        <v>0.99754721609026242</v>
      </c>
      <c r="J54" s="19">
        <v>100000</v>
      </c>
      <c r="K54" s="20">
        <f>J54*H54</f>
        <v>245.27839097375522</v>
      </c>
      <c r="L54" s="20">
        <f>C54*(J55+G54*K54)</f>
        <v>99828.305126318359</v>
      </c>
      <c r="M54" s="5">
        <f t="shared" ref="M54:M70" si="32">L54+M55</f>
        <v>7765469.6087034624</v>
      </c>
      <c r="N54" s="32">
        <f>M54/J54</f>
        <v>77.654696087034623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99828.305126318359</v>
      </c>
      <c r="T54" s="35">
        <f t="shared" ref="T54:T72" si="35">N54</f>
        <v>77.654696087034623</v>
      </c>
      <c r="U54" s="42">
        <v>0.96170886472285344</v>
      </c>
      <c r="V54" s="43">
        <f>1-U54</f>
        <v>3.829113527714656E-2</v>
      </c>
      <c r="W54" s="29">
        <f>S54*U54</f>
        <v>96005.765990238244</v>
      </c>
      <c r="X54" s="29">
        <f t="shared" ref="X54:X70" si="36">X55+W54</f>
        <v>6854938.303224708</v>
      </c>
      <c r="Y54" s="40">
        <f>X54/R54</f>
        <v>68.549383032247079</v>
      </c>
      <c r="Z54" s="36">
        <f>T54-Y54</f>
        <v>9.105313054787544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1875</v>
      </c>
      <c r="E55" s="49">
        <v>1</v>
      </c>
      <c r="F55" s="3">
        <f t="shared" ref="F55:F72" si="37">E55/D55</f>
        <v>5.3333333333333336E-4</v>
      </c>
      <c r="G55" s="2">
        <v>0.4</v>
      </c>
      <c r="H55" s="3">
        <f t="shared" ref="H55:H71" si="38">C55*F55/(1+(1-G55)*C55*F55)</f>
        <v>2.1306061574517953E-3</v>
      </c>
      <c r="I55" s="3">
        <f t="shared" ref="I55:I72" si="39">1-H55</f>
        <v>0.99786939384254825</v>
      </c>
      <c r="J55" s="5">
        <f>I54*J54</f>
        <v>99754.721609026237</v>
      </c>
      <c r="K55" s="5">
        <f t="shared" ref="K55:K72" si="40">J55*H55</f>
        <v>212.53802409508097</v>
      </c>
      <c r="L55" s="5">
        <f t="shared" ref="L55:L71" si="41">C55*(J56+G55*K55)</f>
        <v>398508.79517827678</v>
      </c>
      <c r="M55" s="5">
        <f t="shared" si="32"/>
        <v>7665641.3035771437</v>
      </c>
      <c r="N55" s="33">
        <f t="shared" ref="N55:N72" si="42">M55/J55</f>
        <v>76.844896962586716</v>
      </c>
      <c r="O55" s="4"/>
      <c r="Q55" s="27" t="s">
        <v>36</v>
      </c>
      <c r="R55" s="29">
        <f t="shared" si="33"/>
        <v>99754.721609026237</v>
      </c>
      <c r="S55" s="29">
        <f t="shared" si="34"/>
        <v>398508.79517827678</v>
      </c>
      <c r="T55" s="35">
        <f t="shared" si="35"/>
        <v>76.844896962586716</v>
      </c>
      <c r="U55" s="42">
        <v>0.96170886472285344</v>
      </c>
      <c r="V55" s="43">
        <f>1-U55</f>
        <v>3.829113527714656E-2</v>
      </c>
      <c r="W55" s="29">
        <f t="shared" ref="W55:W72" si="43">S55*U55</f>
        <v>383249.4409929727</v>
      </c>
      <c r="X55" s="29">
        <f t="shared" si="36"/>
        <v>6758932.5372344693</v>
      </c>
      <c r="Y55" s="35">
        <f t="shared" ref="Y55:Y72" si="44">X55/R55</f>
        <v>67.755515009355634</v>
      </c>
      <c r="Z55" s="36">
        <f t="shared" ref="Z55:Z72" si="45">T55-Y55</f>
        <v>9.0893819532310829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3079</v>
      </c>
      <c r="E56" s="49">
        <v>1</v>
      </c>
      <c r="F56" s="3">
        <f t="shared" si="37"/>
        <v>3.2478077297823967E-4</v>
      </c>
      <c r="G56" s="2">
        <v>0.5</v>
      </c>
      <c r="H56" s="3">
        <f t="shared" si="38"/>
        <v>1.6225864027259451E-3</v>
      </c>
      <c r="I56" s="3">
        <f t="shared" si="39"/>
        <v>0.99837741359727405</v>
      </c>
      <c r="J56" s="5">
        <f t="shared" ref="J56:J72" si="46">I55*J55</f>
        <v>99542.183584931161</v>
      </c>
      <c r="K56" s="5">
        <f t="shared" si="40"/>
        <v>161.51579358255907</v>
      </c>
      <c r="L56" s="5">
        <f t="shared" si="41"/>
        <v>497307.12844069942</v>
      </c>
      <c r="M56" s="5">
        <f t="shared" si="32"/>
        <v>7267132.5083988672</v>
      </c>
      <c r="N56" s="33">
        <f t="shared" si="42"/>
        <v>73.005556505583584</v>
      </c>
      <c r="O56" s="4"/>
      <c r="Q56" s="27" t="s">
        <v>38</v>
      </c>
      <c r="R56" s="29">
        <f t="shared" si="33"/>
        <v>99542.183584931161</v>
      </c>
      <c r="S56" s="29">
        <f t="shared" si="34"/>
        <v>497307.12844069942</v>
      </c>
      <c r="T56" s="35">
        <f t="shared" si="35"/>
        <v>73.005556505583584</v>
      </c>
      <c r="U56" s="42">
        <v>0.96170886472285344</v>
      </c>
      <c r="V56" s="43">
        <f>1-U56</f>
        <v>3.829113527714656E-2</v>
      </c>
      <c r="W56" s="29">
        <f t="shared" si="43"/>
        <v>478264.67391128727</v>
      </c>
      <c r="X56" s="29">
        <f t="shared" si="36"/>
        <v>6375683.0962414965</v>
      </c>
      <c r="Y56" s="35">
        <f t="shared" si="44"/>
        <v>64.050062663148736</v>
      </c>
      <c r="Z56" s="36">
        <f t="shared" si="45"/>
        <v>8.9554938424348478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3947</v>
      </c>
      <c r="E57" s="49">
        <v>0</v>
      </c>
      <c r="F57" s="3">
        <f t="shared" si="37"/>
        <v>0</v>
      </c>
      <c r="G57" s="2">
        <v>0.5</v>
      </c>
      <c r="H57" s="3">
        <f t="shared" si="38"/>
        <v>0</v>
      </c>
      <c r="I57" s="3">
        <f t="shared" si="39"/>
        <v>1</v>
      </c>
      <c r="J57" s="5">
        <f t="shared" si="46"/>
        <v>99380.667791348606</v>
      </c>
      <c r="K57" s="5">
        <f t="shared" si="40"/>
        <v>0</v>
      </c>
      <c r="L57" s="5">
        <f t="shared" si="41"/>
        <v>496903.33895674301</v>
      </c>
      <c r="M57" s="5">
        <f t="shared" si="32"/>
        <v>6769825.3799581677</v>
      </c>
      <c r="N57" s="33">
        <f t="shared" si="42"/>
        <v>68.120143790656854</v>
      </c>
      <c r="O57" s="4"/>
      <c r="Q57" s="27" t="s">
        <v>40</v>
      </c>
      <c r="R57" s="29">
        <f t="shared" si="33"/>
        <v>99380.667791348606</v>
      </c>
      <c r="S57" s="29">
        <f t="shared" si="34"/>
        <v>496903.33895674301</v>
      </c>
      <c r="T57" s="35">
        <f t="shared" si="35"/>
        <v>68.120143790656854</v>
      </c>
      <c r="U57" s="42">
        <v>0.96170886472285344</v>
      </c>
      <c r="V57" s="43">
        <f>1-U57</f>
        <v>3.829113527714656E-2</v>
      </c>
      <c r="W57" s="29">
        <f t="shared" si="43"/>
        <v>477876.34598508454</v>
      </c>
      <c r="X57" s="29">
        <f t="shared" si="36"/>
        <v>5897418.4223302091</v>
      </c>
      <c r="Y57" s="35">
        <f t="shared" si="44"/>
        <v>59.341706524974647</v>
      </c>
      <c r="Z57" s="36">
        <f t="shared" si="45"/>
        <v>8.7784372656822072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3969</v>
      </c>
      <c r="E58" s="49">
        <v>5</v>
      </c>
      <c r="F58" s="3">
        <f t="shared" si="37"/>
        <v>1.2597631645250692E-3</v>
      </c>
      <c r="G58" s="2">
        <v>0.5</v>
      </c>
      <c r="H58" s="3">
        <f t="shared" si="38"/>
        <v>6.2790405626020349E-3</v>
      </c>
      <c r="I58" s="3">
        <f t="shared" si="39"/>
        <v>0.99372095943739791</v>
      </c>
      <c r="J58" s="5">
        <f t="shared" si="46"/>
        <v>99380.667791348606</v>
      </c>
      <c r="K58" s="5">
        <f t="shared" si="40"/>
        <v>624.01524420035548</v>
      </c>
      <c r="L58" s="5">
        <f t="shared" si="41"/>
        <v>495343.30084624211</v>
      </c>
      <c r="M58" s="5">
        <f t="shared" si="32"/>
        <v>6272922.0410014242</v>
      </c>
      <c r="N58" s="33">
        <f t="shared" si="42"/>
        <v>63.120143790656854</v>
      </c>
      <c r="O58" s="4"/>
      <c r="Q58" s="27" t="s">
        <v>42</v>
      </c>
      <c r="R58" s="29">
        <f t="shared" si="33"/>
        <v>99380.667791348606</v>
      </c>
      <c r="S58" s="29">
        <f t="shared" si="34"/>
        <v>495343.30084624211</v>
      </c>
      <c r="T58" s="35">
        <f t="shared" si="35"/>
        <v>63.120143790656854</v>
      </c>
      <c r="U58" s="42">
        <v>0.96170886472285344</v>
      </c>
      <c r="V58" s="43">
        <f>1-U58</f>
        <v>3.829113527714656E-2</v>
      </c>
      <c r="W58" s="29">
        <f t="shared" si="43"/>
        <v>476376.04350491037</v>
      </c>
      <c r="X58" s="29">
        <f t="shared" si="36"/>
        <v>5419542.0763451243</v>
      </c>
      <c r="Y58" s="35">
        <f t="shared" si="44"/>
        <v>54.533162201360376</v>
      </c>
      <c r="Z58" s="36">
        <f t="shared" si="45"/>
        <v>8.586981589296478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3864</v>
      </c>
      <c r="E59" s="49">
        <v>2</v>
      </c>
      <c r="F59" s="3">
        <f t="shared" si="37"/>
        <v>5.1759834368530024E-4</v>
      </c>
      <c r="G59" s="2">
        <v>0.5</v>
      </c>
      <c r="H59" s="3">
        <f t="shared" si="38"/>
        <v>2.5846471956577927E-3</v>
      </c>
      <c r="I59" s="3">
        <f t="shared" si="39"/>
        <v>0.99741535280434224</v>
      </c>
      <c r="J59" s="5">
        <f t="shared" si="46"/>
        <v>98756.652547148246</v>
      </c>
      <c r="K59" s="5">
        <f t="shared" si="40"/>
        <v>255.25110505853772</v>
      </c>
      <c r="L59" s="5">
        <f t="shared" si="41"/>
        <v>493145.13497309492</v>
      </c>
      <c r="M59" s="5">
        <f t="shared" si="32"/>
        <v>5777578.7401551818</v>
      </c>
      <c r="N59" s="33">
        <f t="shared" si="42"/>
        <v>58.503185265386143</v>
      </c>
      <c r="O59" s="4"/>
      <c r="Q59" s="27" t="s">
        <v>44</v>
      </c>
      <c r="R59" s="29">
        <f t="shared" si="33"/>
        <v>98756.652547148246</v>
      </c>
      <c r="S59" s="29">
        <f t="shared" si="34"/>
        <v>493145.13497309492</v>
      </c>
      <c r="T59" s="35">
        <f t="shared" si="35"/>
        <v>58.503185265386143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474943.98101774219</v>
      </c>
      <c r="X59" s="29">
        <f t="shared" si="36"/>
        <v>4943166.0328402137</v>
      </c>
      <c r="Y59" s="35">
        <f t="shared" si="44"/>
        <v>50.054005531224895</v>
      </c>
      <c r="Z59" s="36">
        <f t="shared" si="45"/>
        <v>8.4491797341612482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4403</v>
      </c>
      <c r="E60" s="49">
        <v>7</v>
      </c>
      <c r="F60" s="3">
        <f t="shared" si="37"/>
        <v>1.589825119236884E-3</v>
      </c>
      <c r="G60" s="2">
        <v>0.5</v>
      </c>
      <c r="H60" s="3">
        <f t="shared" si="38"/>
        <v>7.9176563737133818E-3</v>
      </c>
      <c r="I60" s="3">
        <f t="shared" si="39"/>
        <v>0.99208234362628667</v>
      </c>
      <c r="J60" s="5">
        <f t="shared" si="46"/>
        <v>98501.401442089715</v>
      </c>
      <c r="K60" s="5">
        <f t="shared" si="40"/>
        <v>779.90024894766213</v>
      </c>
      <c r="L60" s="5">
        <f t="shared" si="41"/>
        <v>490557.2565880795</v>
      </c>
      <c r="M60" s="5">
        <f t="shared" si="32"/>
        <v>5284433.605182087</v>
      </c>
      <c r="N60" s="33">
        <f t="shared" si="42"/>
        <v>53.648308834355781</v>
      </c>
      <c r="O60" s="4"/>
      <c r="Q60" s="27" t="s">
        <v>46</v>
      </c>
      <c r="R60" s="29">
        <f t="shared" si="33"/>
        <v>98501.401442089715</v>
      </c>
      <c r="S60" s="29">
        <f t="shared" si="34"/>
        <v>490557.2565880795</v>
      </c>
      <c r="T60" s="35">
        <f t="shared" si="35"/>
        <v>53.648308834355781</v>
      </c>
      <c r="U60" s="42">
        <v>0.95736753435116873</v>
      </c>
      <c r="V60" s="43">
        <f t="shared" si="47"/>
        <v>4.2632465648831275E-2</v>
      </c>
      <c r="W60" s="29">
        <f t="shared" si="43"/>
        <v>469643.59119780327</v>
      </c>
      <c r="X60" s="29">
        <f t="shared" si="36"/>
        <v>4468222.0518224714</v>
      </c>
      <c r="Y60" s="35">
        <f t="shared" si="44"/>
        <v>45.362015021171032</v>
      </c>
      <c r="Z60" s="36">
        <f t="shared" si="45"/>
        <v>8.2862938131847486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4672</v>
      </c>
      <c r="E61" s="49">
        <v>9</v>
      </c>
      <c r="F61" s="3">
        <f t="shared" si="37"/>
        <v>1.9263698630136985E-3</v>
      </c>
      <c r="G61" s="2">
        <v>0.5</v>
      </c>
      <c r="H61" s="3">
        <f t="shared" si="38"/>
        <v>9.5856853765044197E-3</v>
      </c>
      <c r="I61" s="3">
        <f t="shared" si="39"/>
        <v>0.99041431462349561</v>
      </c>
      <c r="J61" s="5">
        <f t="shared" si="46"/>
        <v>97721.501193142059</v>
      </c>
      <c r="K61" s="5">
        <f t="shared" si="40"/>
        <v>936.72756495716101</v>
      </c>
      <c r="L61" s="5">
        <f t="shared" si="41"/>
        <v>486265.68705331744</v>
      </c>
      <c r="M61" s="5">
        <f t="shared" si="32"/>
        <v>4793876.348594008</v>
      </c>
      <c r="N61" s="33">
        <f t="shared" si="42"/>
        <v>49.056515608772031</v>
      </c>
      <c r="O61" s="4"/>
      <c r="Q61" s="27" t="s">
        <v>48</v>
      </c>
      <c r="R61" s="29">
        <f t="shared" si="33"/>
        <v>97721.501193142059</v>
      </c>
      <c r="S61" s="29">
        <f t="shared" si="34"/>
        <v>486265.68705331744</v>
      </c>
      <c r="T61" s="35">
        <f t="shared" si="35"/>
        <v>49.056515608772031</v>
      </c>
      <c r="U61" s="42">
        <v>0.95681081085376496</v>
      </c>
      <c r="V61" s="43">
        <f t="shared" si="47"/>
        <v>4.3189189146235041E-2</v>
      </c>
      <c r="W61" s="29">
        <f t="shared" si="43"/>
        <v>465264.26631984778</v>
      </c>
      <c r="X61" s="29">
        <f t="shared" si="36"/>
        <v>3998578.4606246678</v>
      </c>
      <c r="Y61" s="35">
        <f t="shared" si="44"/>
        <v>40.918103097103071</v>
      </c>
      <c r="Z61" s="36">
        <f t="shared" si="45"/>
        <v>8.1384125116689603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4555</v>
      </c>
      <c r="E62" s="49">
        <v>15</v>
      </c>
      <c r="F62" s="3">
        <f t="shared" si="37"/>
        <v>3.2930845225027441E-3</v>
      </c>
      <c r="G62" s="2">
        <v>0.5</v>
      </c>
      <c r="H62" s="3">
        <f t="shared" si="38"/>
        <v>1.633097441480675E-2</v>
      </c>
      <c r="I62" s="3">
        <f t="shared" si="39"/>
        <v>0.9836690255851932</v>
      </c>
      <c r="J62" s="5">
        <f t="shared" si="46"/>
        <v>96784.773628184907</v>
      </c>
      <c r="K62" s="5">
        <f t="shared" si="40"/>
        <v>1580.5896618647507</v>
      </c>
      <c r="L62" s="5">
        <f t="shared" si="41"/>
        <v>479972.39398626261</v>
      </c>
      <c r="M62" s="5">
        <f t="shared" si="32"/>
        <v>4307610.6615406908</v>
      </c>
      <c r="N62" s="33">
        <f t="shared" si="42"/>
        <v>44.507110985133949</v>
      </c>
      <c r="O62" s="4"/>
      <c r="Q62" s="27" t="s">
        <v>50</v>
      </c>
      <c r="R62" s="29">
        <f t="shared" si="33"/>
        <v>96784.773628184907</v>
      </c>
      <c r="S62" s="29">
        <f t="shared" si="34"/>
        <v>479972.39398626261</v>
      </c>
      <c r="T62" s="35">
        <f t="shared" si="35"/>
        <v>44.507110985133949</v>
      </c>
      <c r="U62" s="42">
        <v>0.94800928093814252</v>
      </c>
      <c r="V62" s="43">
        <f t="shared" si="47"/>
        <v>5.1990719061857482E-2</v>
      </c>
      <c r="W62" s="29">
        <f t="shared" si="43"/>
        <v>455018.28409307566</v>
      </c>
      <c r="X62" s="29">
        <f t="shared" si="36"/>
        <v>3533314.1943048202</v>
      </c>
      <c r="Y62" s="35">
        <f t="shared" si="44"/>
        <v>36.50692213094019</v>
      </c>
      <c r="Z62" s="36">
        <f t="shared" si="45"/>
        <v>8.0001888541937589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5010</v>
      </c>
      <c r="E63" s="49">
        <v>18</v>
      </c>
      <c r="F63" s="3">
        <f t="shared" si="37"/>
        <v>3.592814371257485E-3</v>
      </c>
      <c r="G63" s="2">
        <v>0.5</v>
      </c>
      <c r="H63" s="3">
        <f t="shared" si="38"/>
        <v>1.7804154302670624E-2</v>
      </c>
      <c r="I63" s="3">
        <f t="shared" si="39"/>
        <v>0.98219584569732943</v>
      </c>
      <c r="J63" s="5">
        <f t="shared" si="46"/>
        <v>95204.183966320154</v>
      </c>
      <c r="K63" s="5">
        <f t="shared" si="40"/>
        <v>1695.0299815962046</v>
      </c>
      <c r="L63" s="5">
        <f t="shared" si="41"/>
        <v>471783.34487761022</v>
      </c>
      <c r="M63" s="5">
        <f t="shared" si="32"/>
        <v>3827638.2675544284</v>
      </c>
      <c r="N63" s="33">
        <f t="shared" si="42"/>
        <v>40.204517365628703</v>
      </c>
      <c r="O63" s="4"/>
      <c r="Q63" s="27" t="s">
        <v>52</v>
      </c>
      <c r="R63" s="29">
        <f t="shared" si="33"/>
        <v>95204.183966320154</v>
      </c>
      <c r="S63" s="29">
        <f t="shared" si="34"/>
        <v>471783.34487761022</v>
      </c>
      <c r="T63" s="35">
        <f t="shared" si="35"/>
        <v>40.204517365628703</v>
      </c>
      <c r="U63" s="42">
        <v>0.94216194080535964</v>
      </c>
      <c r="V63" s="43">
        <f t="shared" si="47"/>
        <v>5.7838059194640357E-2</v>
      </c>
      <c r="W63" s="29">
        <f t="shared" si="43"/>
        <v>444496.31184953358</v>
      </c>
      <c r="X63" s="29">
        <f t="shared" si="36"/>
        <v>3078295.9102117443</v>
      </c>
      <c r="Y63" s="35">
        <f t="shared" si="44"/>
        <v>32.333620036076731</v>
      </c>
      <c r="Z63" s="36">
        <f t="shared" si="45"/>
        <v>7.8708973295519726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5434</v>
      </c>
      <c r="E64" s="49">
        <v>16</v>
      </c>
      <c r="F64" s="3">
        <f t="shared" si="37"/>
        <v>2.944423997055576E-3</v>
      </c>
      <c r="G64" s="2">
        <v>0.5</v>
      </c>
      <c r="H64" s="3">
        <f t="shared" si="38"/>
        <v>1.4614541468761415E-2</v>
      </c>
      <c r="I64" s="3">
        <f t="shared" si="39"/>
        <v>0.9853854585312386</v>
      </c>
      <c r="J64" s="5">
        <f t="shared" si="46"/>
        <v>93509.153984723947</v>
      </c>
      <c r="K64" s="5">
        <f t="shared" si="40"/>
        <v>1366.5934086185448</v>
      </c>
      <c r="L64" s="5">
        <f t="shared" si="41"/>
        <v>464129.2864020734</v>
      </c>
      <c r="M64" s="5">
        <f t="shared" si="32"/>
        <v>3355854.922676818</v>
      </c>
      <c r="N64" s="33">
        <f t="shared" si="42"/>
        <v>35.887982937211099</v>
      </c>
      <c r="O64" s="4"/>
      <c r="Q64" s="27" t="s">
        <v>54</v>
      </c>
      <c r="R64" s="29">
        <f t="shared" si="33"/>
        <v>93509.153984723947</v>
      </c>
      <c r="S64" s="29">
        <f t="shared" si="34"/>
        <v>464129.2864020734</v>
      </c>
      <c r="T64" s="35">
        <f t="shared" si="35"/>
        <v>35.887982937211099</v>
      </c>
      <c r="U64" s="42">
        <v>0.92489605986448908</v>
      </c>
      <c r="V64" s="43">
        <f t="shared" si="47"/>
        <v>7.5103940135510916E-2</v>
      </c>
      <c r="W64" s="29">
        <f t="shared" si="43"/>
        <v>429271.34826099465</v>
      </c>
      <c r="X64" s="29">
        <f t="shared" si="36"/>
        <v>2633799.5983622107</v>
      </c>
      <c r="Y64" s="35">
        <f t="shared" si="44"/>
        <v>28.16622208765229</v>
      </c>
      <c r="Z64" s="36">
        <f t="shared" si="45"/>
        <v>7.7217608495588088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5752</v>
      </c>
      <c r="E65" s="49">
        <v>31</v>
      </c>
      <c r="F65" s="3">
        <f t="shared" si="37"/>
        <v>5.3894297635605007E-3</v>
      </c>
      <c r="G65" s="2">
        <v>0.5</v>
      </c>
      <c r="H65" s="3">
        <f t="shared" si="38"/>
        <v>2.6588901277982677E-2</v>
      </c>
      <c r="I65" s="3">
        <f t="shared" si="39"/>
        <v>0.97341109872201736</v>
      </c>
      <c r="J65" s="5">
        <f t="shared" si="46"/>
        <v>92142.560576105403</v>
      </c>
      <c r="K65" s="5">
        <f t="shared" si="40"/>
        <v>2449.9694466586052</v>
      </c>
      <c r="L65" s="5">
        <f t="shared" si="41"/>
        <v>454587.87926388043</v>
      </c>
      <c r="M65" s="5">
        <f t="shared" si="32"/>
        <v>2891725.6362747448</v>
      </c>
      <c r="N65" s="33">
        <f t="shared" si="42"/>
        <v>31.383169929234992</v>
      </c>
      <c r="O65" s="4"/>
      <c r="Q65" s="27" t="s">
        <v>56</v>
      </c>
      <c r="R65" s="29">
        <f t="shared" si="33"/>
        <v>92142.560576105403</v>
      </c>
      <c r="S65" s="29">
        <f t="shared" si="34"/>
        <v>454587.87926388043</v>
      </c>
      <c r="T65" s="35">
        <f t="shared" si="35"/>
        <v>31.383169929234992</v>
      </c>
      <c r="U65" s="42">
        <v>0.89970667843387275</v>
      </c>
      <c r="V65" s="43">
        <f t="shared" si="47"/>
        <v>0.10029332156612725</v>
      </c>
      <c r="W65" s="29">
        <f t="shared" si="43"/>
        <v>408995.75090880424</v>
      </c>
      <c r="X65" s="29">
        <f t="shared" si="36"/>
        <v>2204528.2501012161</v>
      </c>
      <c r="Y65" s="35">
        <f t="shared" si="44"/>
        <v>23.925189796308949</v>
      </c>
      <c r="Z65" s="36">
        <f t="shared" si="45"/>
        <v>7.4579801329260427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5097</v>
      </c>
      <c r="E66" s="49">
        <v>40</v>
      </c>
      <c r="F66" s="3">
        <f t="shared" si="37"/>
        <v>7.8477535805375719E-3</v>
      </c>
      <c r="G66" s="2">
        <v>0.5</v>
      </c>
      <c r="H66" s="3">
        <f t="shared" si="38"/>
        <v>3.848374061958823E-2</v>
      </c>
      <c r="I66" s="3">
        <f t="shared" si="39"/>
        <v>0.96151625938041174</v>
      </c>
      <c r="J66" s="5">
        <f t="shared" si="46"/>
        <v>89692.591129446795</v>
      </c>
      <c r="K66" s="5">
        <f t="shared" si="40"/>
        <v>3451.7064125244106</v>
      </c>
      <c r="L66" s="5">
        <f t="shared" si="41"/>
        <v>439833.68961592298</v>
      </c>
      <c r="M66" s="5">
        <f t="shared" si="32"/>
        <v>2437137.7570108646</v>
      </c>
      <c r="N66" s="33">
        <f t="shared" si="42"/>
        <v>27.17211897127067</v>
      </c>
      <c r="O66" s="4"/>
      <c r="Q66" s="27" t="s">
        <v>58</v>
      </c>
      <c r="R66" s="29">
        <f t="shared" si="33"/>
        <v>89692.591129446795</v>
      </c>
      <c r="S66" s="29">
        <f t="shared" si="34"/>
        <v>439833.68961592298</v>
      </c>
      <c r="T66" s="35">
        <f t="shared" si="35"/>
        <v>27.17211897127067</v>
      </c>
      <c r="U66" s="42">
        <v>0.86438699185239576</v>
      </c>
      <c r="V66" s="43">
        <f t="shared" si="47"/>
        <v>0.13561300814760424</v>
      </c>
      <c r="W66" s="29">
        <f t="shared" si="43"/>
        <v>380186.51988244796</v>
      </c>
      <c r="X66" s="29">
        <f t="shared" si="36"/>
        <v>1795532.499192412</v>
      </c>
      <c r="Y66" s="35">
        <f t="shared" si="44"/>
        <v>20.018738187650868</v>
      </c>
      <c r="Z66" s="36">
        <f t="shared" si="45"/>
        <v>7.1533807836198022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3910</v>
      </c>
      <c r="E67" s="49">
        <v>26</v>
      </c>
      <c r="F67" s="3">
        <f t="shared" si="37"/>
        <v>6.6496163682864453E-3</v>
      </c>
      <c r="G67" s="2">
        <v>0.5</v>
      </c>
      <c r="H67" s="3">
        <f t="shared" si="38"/>
        <v>3.270440251572327E-2</v>
      </c>
      <c r="I67" s="3">
        <f t="shared" si="39"/>
        <v>0.96729559748427674</v>
      </c>
      <c r="J67" s="5">
        <f t="shared" si="46"/>
        <v>86240.884716922388</v>
      </c>
      <c r="K67" s="5">
        <f t="shared" si="40"/>
        <v>2820.456607094317</v>
      </c>
      <c r="L67" s="5">
        <f t="shared" si="41"/>
        <v>424153.28206687619</v>
      </c>
      <c r="M67" s="5">
        <f t="shared" si="32"/>
        <v>1997304.0673949416</v>
      </c>
      <c r="N67" s="33">
        <f t="shared" si="42"/>
        <v>23.159596216468614</v>
      </c>
      <c r="O67" s="4"/>
      <c r="Q67" s="27" t="s">
        <v>60</v>
      </c>
      <c r="R67" s="29">
        <f t="shared" si="33"/>
        <v>86240.884716922388</v>
      </c>
      <c r="S67" s="29">
        <f t="shared" si="34"/>
        <v>424153.28206687619</v>
      </c>
      <c r="T67" s="35">
        <f t="shared" si="35"/>
        <v>23.159596216468614</v>
      </c>
      <c r="U67" s="42">
        <v>0.82345390469096191</v>
      </c>
      <c r="V67" s="43">
        <f t="shared" si="47"/>
        <v>0.17654609530903809</v>
      </c>
      <c r="W67" s="29">
        <f t="shared" si="43"/>
        <v>349270.67630545615</v>
      </c>
      <c r="X67" s="29">
        <f t="shared" si="36"/>
        <v>1415345.979309964</v>
      </c>
      <c r="Y67" s="35">
        <f t="shared" si="44"/>
        <v>16.411542900512956</v>
      </c>
      <c r="Z67" s="36">
        <f t="shared" si="45"/>
        <v>6.7480533159556586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3243</v>
      </c>
      <c r="E68" s="49">
        <v>46</v>
      </c>
      <c r="F68" s="3">
        <f t="shared" si="37"/>
        <v>1.4184397163120567E-2</v>
      </c>
      <c r="G68" s="2">
        <v>0.5</v>
      </c>
      <c r="H68" s="3">
        <f t="shared" si="38"/>
        <v>6.8493150684931503E-2</v>
      </c>
      <c r="I68" s="3">
        <f t="shared" si="39"/>
        <v>0.93150684931506844</v>
      </c>
      <c r="J68" s="5">
        <f t="shared" si="46"/>
        <v>83420.428109828077</v>
      </c>
      <c r="K68" s="5">
        <f t="shared" si="40"/>
        <v>5713.7279527279497</v>
      </c>
      <c r="L68" s="5">
        <f t="shared" si="41"/>
        <v>402817.82066732051</v>
      </c>
      <c r="M68" s="5">
        <f t="shared" si="32"/>
        <v>1573150.7853280655</v>
      </c>
      <c r="N68" s="33">
        <f t="shared" si="42"/>
        <v>18.858100119756237</v>
      </c>
      <c r="O68" s="4"/>
      <c r="Q68" s="27" t="s">
        <v>62</v>
      </c>
      <c r="R68" s="29">
        <f t="shared" si="33"/>
        <v>83420.428109828077</v>
      </c>
      <c r="S68" s="29">
        <f t="shared" si="34"/>
        <v>402817.82066732051</v>
      </c>
      <c r="T68" s="35">
        <f t="shared" si="35"/>
        <v>18.858100119756237</v>
      </c>
      <c r="U68" s="42">
        <v>0.7557222850963411</v>
      </c>
      <c r="V68" s="43">
        <f t="shared" si="47"/>
        <v>0.2442777149036589</v>
      </c>
      <c r="W68" s="29">
        <f t="shared" si="43"/>
        <v>304418.40391223558</v>
      </c>
      <c r="X68" s="29">
        <f t="shared" si="36"/>
        <v>1066075.3030045079</v>
      </c>
      <c r="Y68" s="35">
        <f t="shared" si="44"/>
        <v>12.779547254312275</v>
      </c>
      <c r="Z68" s="36">
        <f t="shared" si="45"/>
        <v>6.078552865443962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2311</v>
      </c>
      <c r="E69" s="49">
        <v>55</v>
      </c>
      <c r="F69" s="3">
        <f t="shared" si="37"/>
        <v>2.3799221116399826E-2</v>
      </c>
      <c r="G69" s="2">
        <v>0.5</v>
      </c>
      <c r="H69" s="3">
        <f t="shared" si="38"/>
        <v>0.11231366142536246</v>
      </c>
      <c r="I69" s="3">
        <f t="shared" si="39"/>
        <v>0.88768633857463752</v>
      </c>
      <c r="J69" s="5">
        <f t="shared" si="46"/>
        <v>77706.700157100116</v>
      </c>
      <c r="K69" s="5">
        <f t="shared" si="40"/>
        <v>8727.5240119267019</v>
      </c>
      <c r="L69" s="5">
        <f t="shared" si="41"/>
        <v>366714.69075568381</v>
      </c>
      <c r="M69" s="5">
        <f t="shared" si="32"/>
        <v>1170332.9646607451</v>
      </c>
      <c r="N69" s="33">
        <f t="shared" si="42"/>
        <v>15.060901599150082</v>
      </c>
      <c r="O69" s="4"/>
      <c r="Q69" s="27" t="s">
        <v>64</v>
      </c>
      <c r="R69" s="29">
        <f t="shared" si="33"/>
        <v>77706.700157100116</v>
      </c>
      <c r="S69" s="29">
        <f t="shared" si="34"/>
        <v>366714.69075568381</v>
      </c>
      <c r="T69" s="35">
        <f t="shared" si="35"/>
        <v>15.060901599150082</v>
      </c>
      <c r="U69" s="42">
        <v>0.69850988448397933</v>
      </c>
      <c r="V69" s="43">
        <f t="shared" si="47"/>
        <v>0.30149011551602067</v>
      </c>
      <c r="W69" s="29">
        <f t="shared" si="43"/>
        <v>256153.83627833091</v>
      </c>
      <c r="X69" s="29">
        <f t="shared" si="36"/>
        <v>761656.89909227227</v>
      </c>
      <c r="Y69" s="35">
        <f t="shared" si="44"/>
        <v>9.8016888833578797</v>
      </c>
      <c r="Z69" s="36">
        <f t="shared" si="45"/>
        <v>5.2592127157922022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1537</v>
      </c>
      <c r="E70" s="49">
        <v>75</v>
      </c>
      <c r="F70" s="3">
        <f t="shared" si="37"/>
        <v>4.8796356538711776E-2</v>
      </c>
      <c r="G70" s="2">
        <v>0.5</v>
      </c>
      <c r="H70" s="3">
        <f t="shared" si="38"/>
        <v>0.21745433458973615</v>
      </c>
      <c r="I70" s="3">
        <f t="shared" si="39"/>
        <v>0.78254566541026382</v>
      </c>
      <c r="J70" s="5">
        <f t="shared" si="46"/>
        <v>68979.17614517342</v>
      </c>
      <c r="K70" s="5">
        <f t="shared" si="40"/>
        <v>14999.820849196887</v>
      </c>
      <c r="L70" s="5">
        <f t="shared" si="41"/>
        <v>307396.32860287488</v>
      </c>
      <c r="M70" s="5">
        <f t="shared" si="32"/>
        <v>803618.27390506119</v>
      </c>
      <c r="N70" s="33">
        <f t="shared" si="42"/>
        <v>11.650157610084642</v>
      </c>
      <c r="O70" s="4"/>
      <c r="Q70" s="27" t="s">
        <v>66</v>
      </c>
      <c r="R70" s="29">
        <f t="shared" si="33"/>
        <v>68979.17614517342</v>
      </c>
      <c r="S70" s="29">
        <f t="shared" si="34"/>
        <v>307396.32860287488</v>
      </c>
      <c r="T70" s="35">
        <f t="shared" si="35"/>
        <v>11.650157610084642</v>
      </c>
      <c r="U70" s="42">
        <v>0.67065690345363116</v>
      </c>
      <c r="V70" s="43">
        <f t="shared" si="47"/>
        <v>0.32934309654636884</v>
      </c>
      <c r="W70" s="29">
        <f t="shared" si="43"/>
        <v>206157.46987381895</v>
      </c>
      <c r="X70" s="29">
        <f t="shared" si="36"/>
        <v>505503.06281394139</v>
      </c>
      <c r="Y70" s="35">
        <f t="shared" si="44"/>
        <v>7.3283430023875722</v>
      </c>
      <c r="Z70" s="36">
        <f t="shared" si="45"/>
        <v>4.3218146076970703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861</v>
      </c>
      <c r="E71" s="49">
        <v>62</v>
      </c>
      <c r="F71" s="3">
        <f t="shared" si="37"/>
        <v>7.2009291521486649E-2</v>
      </c>
      <c r="G71" s="2">
        <v>0.5</v>
      </c>
      <c r="H71" s="3">
        <f t="shared" si="38"/>
        <v>0.30511811023622049</v>
      </c>
      <c r="I71" s="3">
        <f t="shared" si="39"/>
        <v>0.69488188976377951</v>
      </c>
      <c r="J71" s="5">
        <f t="shared" si="46"/>
        <v>53979.355295976529</v>
      </c>
      <c r="K71" s="5">
        <f t="shared" si="40"/>
        <v>16470.07887967788</v>
      </c>
      <c r="L71" s="5">
        <f t="shared" si="41"/>
        <v>228721.57928068796</v>
      </c>
      <c r="M71" s="5">
        <f>L71+M72</f>
        <v>496221.94530218624</v>
      </c>
      <c r="N71" s="33">
        <f t="shared" si="42"/>
        <v>9.1928097803564039</v>
      </c>
      <c r="O71" s="4"/>
      <c r="Q71" s="27" t="s">
        <v>68</v>
      </c>
      <c r="R71" s="29">
        <f t="shared" si="33"/>
        <v>53979.355295976529</v>
      </c>
      <c r="S71" s="29">
        <f t="shared" si="34"/>
        <v>228721.57928068796</v>
      </c>
      <c r="T71" s="35">
        <f t="shared" si="35"/>
        <v>9.1928097803564039</v>
      </c>
      <c r="U71" s="42">
        <v>0.63527807449444496</v>
      </c>
      <c r="V71" s="43">
        <f t="shared" si="47"/>
        <v>0.36472192550555504</v>
      </c>
      <c r="W71" s="29">
        <f t="shared" si="43"/>
        <v>145301.804480764</v>
      </c>
      <c r="X71" s="29">
        <f>X72+W71</f>
        <v>299345.59294012247</v>
      </c>
      <c r="Y71" s="35">
        <f t="shared" si="44"/>
        <v>5.5455570245099768</v>
      </c>
      <c r="Z71" s="36">
        <f t="shared" si="45"/>
        <v>3.6472527558464272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542</v>
      </c>
      <c r="E72" s="50">
        <v>76</v>
      </c>
      <c r="F72" s="17">
        <f t="shared" si="37"/>
        <v>0.14022140221402213</v>
      </c>
      <c r="G72" s="12"/>
      <c r="H72" s="17">
        <v>1</v>
      </c>
      <c r="I72" s="17">
        <f t="shared" si="39"/>
        <v>0</v>
      </c>
      <c r="J72" s="21">
        <f t="shared" si="46"/>
        <v>37509.27641629865</v>
      </c>
      <c r="K72" s="21">
        <f t="shared" si="40"/>
        <v>37509.27641629865</v>
      </c>
      <c r="L72" s="21">
        <f>K72/F72</f>
        <v>267500.36602149828</v>
      </c>
      <c r="M72" s="21">
        <f>L72</f>
        <v>267500.36602149828</v>
      </c>
      <c r="N72" s="34">
        <f t="shared" si="42"/>
        <v>7.1315789473684212</v>
      </c>
      <c r="O72" s="4"/>
      <c r="Q72" s="30" t="s">
        <v>69</v>
      </c>
      <c r="R72" s="31">
        <f t="shared" si="33"/>
        <v>37509.27641629865</v>
      </c>
      <c r="S72" s="31">
        <f t="shared" si="34"/>
        <v>267500.36602149828</v>
      </c>
      <c r="T72" s="38">
        <f t="shared" si="35"/>
        <v>7.1315789473684212</v>
      </c>
      <c r="U72" s="44">
        <v>0.57586384179742911</v>
      </c>
      <c r="V72" s="45">
        <f t="shared" si="47"/>
        <v>0.42413615820257089</v>
      </c>
      <c r="W72" s="31">
        <f t="shared" si="43"/>
        <v>154043.78845935847</v>
      </c>
      <c r="X72" s="31">
        <f>W72</f>
        <v>154043.78845935847</v>
      </c>
      <c r="Y72" s="38">
        <f t="shared" si="44"/>
        <v>4.106818450713245</v>
      </c>
      <c r="Z72" s="37">
        <f t="shared" si="45"/>
        <v>3.0247604966551762</v>
      </c>
    </row>
    <row r="73" spans="1:26" s="2" customFormat="1" ht="13.2" x14ac:dyDescent="0.25">
      <c r="B73" s="2" t="s">
        <v>70</v>
      </c>
      <c r="D73" s="25">
        <f>SUM(D54:D72)</f>
        <v>64468</v>
      </c>
      <c r="E73" s="25">
        <f>SUM(E54:E72)</f>
        <v>486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73.619160367998617</v>
      </c>
      <c r="F78" s="55">
        <f>$Y$4</f>
        <v>66.589487048068833</v>
      </c>
      <c r="G78" s="55">
        <f>E78-F78</f>
        <v>7.0296733199297847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81.972811025659908</v>
      </c>
      <c r="F79" s="55">
        <f>$Y$29</f>
        <v>72.123098739298186</v>
      </c>
      <c r="G79" s="55">
        <f t="shared" ref="G79:G80" si="48">E79-F79</f>
        <v>9.8497122863617221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77.654696087034623</v>
      </c>
      <c r="F80" s="55">
        <f>$Y$54</f>
        <v>68.549383032247079</v>
      </c>
      <c r="G80" s="55">
        <f t="shared" si="48"/>
        <v>9.105313054787544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2026-01-22T01:10:36Z</dcterms:modified>
  <cp:category/>
  <cp:contentStatus/>
</cp:coreProperties>
</file>